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filterPrivacy="1" codeName="ThisWorkbook" defaultThemeVersion="124226"/>
  <bookViews>
    <workbookView xWindow="0" yWindow="0" windowWidth="28800" windowHeight="11520" tabRatio="836" activeTab="1" xr2:uid="{00000000-000D-0000-FFFF-FFFF00000000}"/>
  </bookViews>
  <sheets>
    <sheet name="修正履歴" sheetId="28" r:id="rId1"/>
    <sheet name="画面_BAS0310U00" sheetId="22" r:id="rId2"/>
    <sheet name="項目定義" sheetId="4" r:id="rId3"/>
    <sheet name="処理概要" sheetId="9" r:id="rId4"/>
    <sheet name="アルゴリズム" sheetId="30" r:id="rId5"/>
    <sheet name="項目移送表" sheetId="19" r:id="rId6"/>
    <sheet name="性能目標" sheetId="26" state="hidden" r:id="rId7"/>
    <sheet name="画面状態遷移図" sheetId="14" state="hidden" r:id="rId8"/>
    <sheet name="メッセージリスト" sheetId="31" r:id="rId9"/>
    <sheet name="ﾚﾋﾞｭｰ記録" sheetId="32" r:id="rId10"/>
    <sheet name="記入例" sheetId="3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Fill" localSheetId="10" hidden="1">#REF!</definedName>
    <definedName name="_Fill" localSheetId="2" hidden="1">#REF!</definedName>
    <definedName name="_Fill" localSheetId="3" hidden="1">#REF!</definedName>
    <definedName name="_Fill" localSheetId="6" hidden="1">#REF!</definedName>
    <definedName name="_Fill" hidden="1">#REF!</definedName>
    <definedName name="_Key1" localSheetId="10" hidden="1">#REF!</definedName>
    <definedName name="_Key1" localSheetId="2" hidden="1">#REF!</definedName>
    <definedName name="_Key1" localSheetId="3" hidden="1">#REF!</definedName>
    <definedName name="_Key1" localSheetId="6" hidden="1">#REF!</definedName>
    <definedName name="_Key1" hidden="1">#REF!</definedName>
    <definedName name="_Order1" hidden="1">255</definedName>
    <definedName name="_Parse_In" localSheetId="10" hidden="1">#REF!</definedName>
    <definedName name="_Parse_In" localSheetId="2" hidden="1">#REF!</definedName>
    <definedName name="_Parse_In" localSheetId="3" hidden="1">#REF!</definedName>
    <definedName name="_Parse_In" localSheetId="6" hidden="1">#REF!</definedName>
    <definedName name="_Parse_In" hidden="1">#REF!</definedName>
    <definedName name="_Parse_Out" localSheetId="10" hidden="1">#REF!</definedName>
    <definedName name="_Parse_Out" localSheetId="2" hidden="1">#REF!</definedName>
    <definedName name="_Parse_Out" localSheetId="3" hidden="1">#REF!</definedName>
    <definedName name="_Parse_Out" localSheetId="6" hidden="1">#REF!</definedName>
    <definedName name="_Parse_Out" hidden="1">#REF!</definedName>
    <definedName name="_Regression_X" localSheetId="10" hidden="1">#REF!</definedName>
    <definedName name="_Regression_X" localSheetId="2" hidden="1">#REF!</definedName>
    <definedName name="_Regression_X" localSheetId="3" hidden="1">#REF!</definedName>
    <definedName name="_Regression_X" localSheetId="6" hidden="1">#REF!</definedName>
    <definedName name="_Regression_X" hidden="1">#REF!</definedName>
    <definedName name="_Sort" localSheetId="10" hidden="1">#REF!</definedName>
    <definedName name="_Sort" localSheetId="2" hidden="1">#REF!</definedName>
    <definedName name="_Sort" localSheetId="3" hidden="1">#REF!</definedName>
    <definedName name="_Sort" localSheetId="6" hidden="1">#REF!</definedName>
    <definedName name="_Sort" hidden="1">#REF!</definedName>
    <definedName name="_面接から採用に至るまでの情報管理とする_____アウトソーシングにて_採用された情報を_ファイ__ルにて取込を行う_" localSheetId="6">#REF!</definedName>
    <definedName name="_面接から採用に至るまでの情報管理とする_____アウトソーシングにて_採用された情報を_ファイ__ルにて取込を行う_">#REF!</definedName>
    <definedName name="・面接から採用に至るまでの情報管理とする。___・アウトソーシングにて_採用された情報を_ファイ__ルにて取込を行う。" localSheetId="6">#REF!</definedName>
    <definedName name="・面接から採用に至るまでの情報管理とする。___・アウトソーシングにて_採用された情報を_ファイ__ルにて取込を行う。">#REF!</definedName>
    <definedName name="a" localSheetId="6">'[1]１．社内ﾈｯﾄﾜｰｸﾊｰﾄﾞｳｪｱ'!#REF!</definedName>
    <definedName name="a">'[1]１．社内ﾈｯﾄﾜｰｸﾊｰﾄﾞｳｪｱ'!#REF!</definedName>
    <definedName name="AAA" localSheetId="6">#REF!</definedName>
    <definedName name="AAA">#REF!</definedName>
    <definedName name="AAAA" localSheetId="2" hidden="1">{"VIEW1",#N/A,FALSE,"懸案事項";"VIEW2",#N/A,FALSE,"懸案事項"}</definedName>
    <definedName name="AAAA" localSheetId="3" hidden="1">{"VIEW1",#N/A,FALSE,"懸案事項";"VIEW2",#N/A,FALSE,"懸案事項"}</definedName>
    <definedName name="AAAA" localSheetId="6" hidden="1">{"VIEW1",#N/A,FALSE,"懸案事項";"VIEW2",#N/A,FALSE,"懸案事項"}</definedName>
    <definedName name="AAAA" hidden="1">{"VIEW1",#N/A,FALSE,"懸案事項";"VIEW2",#N/A,FALSE,"懸案事項"}</definedName>
    <definedName name="abc" localSheetId="2" hidden="1">{#N/A,#N/A,TRUE,"Sheet2";#N/A,#N/A,TRUE,"Sheet3";#N/A,#N/A,TRUE,"Sheet4";#N/A,#N/A,TRUE,"Sheet1"}</definedName>
    <definedName name="abc" localSheetId="3" hidden="1">{#N/A,#N/A,TRUE,"Sheet2";#N/A,#N/A,TRUE,"Sheet3";#N/A,#N/A,TRUE,"Sheet4";#N/A,#N/A,TRUE,"Sheet1"}</definedName>
    <definedName name="abc" localSheetId="6" hidden="1">{#N/A,#N/A,TRUE,"Sheet2";#N/A,#N/A,TRUE,"Sheet3";#N/A,#N/A,TRUE,"Sheet4";#N/A,#N/A,TRUE,"Sheet1"}</definedName>
    <definedName name="abc" hidden="1">{#N/A,#N/A,TRUE,"Sheet2";#N/A,#N/A,TRUE,"Sheet3";#N/A,#N/A,TRUE,"Sheet4";#N/A,#N/A,TRUE,"Sheet1"}</definedName>
    <definedName name="b" localSheetId="2" hidden="1">{"VIEW1",#N/A,FALSE,"懸案事項";"VIEW2",#N/A,FALSE,"懸案事項"}</definedName>
    <definedName name="b" localSheetId="3" hidden="1">{"VIEW1",#N/A,FALSE,"懸案事項";"VIEW2",#N/A,FALSE,"懸案事項"}</definedName>
    <definedName name="b" localSheetId="6" hidden="1">{"VIEW1",#N/A,FALSE,"懸案事項";"VIEW2",#N/A,FALSE,"懸案事項"}</definedName>
    <definedName name="b" hidden="1">{"VIEW1",#N/A,FALSE,"懸案事項";"VIEW2",#N/A,FALSE,"懸案事項"}</definedName>
    <definedName name="ｂｂｂ" localSheetId="2" hidden="1">{"VIEW1",#N/A,FALSE,"懸案事項";"VIEW2",#N/A,FALSE,"懸案事項"}</definedName>
    <definedName name="ｂｂｂ" localSheetId="3" hidden="1">{"VIEW1",#N/A,FALSE,"懸案事項";"VIEW2",#N/A,FALSE,"懸案事項"}</definedName>
    <definedName name="ｂｂｂ" localSheetId="6" hidden="1">{"VIEW1",#N/A,FALSE,"懸案事項";"VIEW2",#N/A,FALSE,"懸案事項"}</definedName>
    <definedName name="ｂｂｂ" hidden="1">{"VIEW1",#N/A,FALSE,"懸案事項";"VIEW2",#N/A,FALSE,"懸案事項"}</definedName>
    <definedName name="ｂｂｂｂ" localSheetId="2" hidden="1">{"VIEW1",#N/A,FALSE,"春木";"VIEW2",#N/A,FALSE,"春木";"VIEW3",#N/A,FALSE,"春木"}</definedName>
    <definedName name="ｂｂｂｂ" localSheetId="3" hidden="1">{"VIEW1",#N/A,FALSE,"春木";"VIEW2",#N/A,FALSE,"春木";"VIEW3",#N/A,FALSE,"春木"}</definedName>
    <definedName name="ｂｂｂｂ" localSheetId="6" hidden="1">{"VIEW1",#N/A,FALSE,"春木";"VIEW2",#N/A,FALSE,"春木";"VIEW3",#N/A,FALSE,"春木"}</definedName>
    <definedName name="ｂｂｂｂ" hidden="1">{"VIEW1",#N/A,FALSE,"春木";"VIEW2",#N/A,FALSE,"春木";"VIEW3",#N/A,FALSE,"春木"}</definedName>
    <definedName name="ｃｃｃｃ" localSheetId="2" hidden="1">{"VIEW1",#N/A,FALSE,"懸案事項";"VIEW2",#N/A,FALSE,"懸案事項"}</definedName>
    <definedName name="ｃｃｃｃ" localSheetId="3" hidden="1">{"VIEW1",#N/A,FALSE,"懸案事項";"VIEW2",#N/A,FALSE,"懸案事項"}</definedName>
    <definedName name="ｃｃｃｃ" localSheetId="6" hidden="1">{"VIEW1",#N/A,FALSE,"懸案事項";"VIEW2",#N/A,FALSE,"懸案事項"}</definedName>
    <definedName name="ｃｃｃｃ" hidden="1">{"VIEW1",#N/A,FALSE,"懸案事項";"VIEW2",#N/A,FALSE,"懸案事項"}</definedName>
    <definedName name="C保守委託単価" localSheetId="6">'[2]見積明細(ハードのみ）'!#REF!</definedName>
    <definedName name="C保守委託単価">'[2]見積明細(ハードのみ）'!#REF!</definedName>
    <definedName name="C保守支援単価" localSheetId="6">'[2]見積明細(ハードのみ）'!#REF!</definedName>
    <definedName name="C保守支援単価">'[2]見積明細(ハードのみ）'!#REF!</definedName>
    <definedName name="C保守単価" localSheetId="6">'[2]見積明細(ハードのみ）'!#REF!</definedName>
    <definedName name="C保守単価">'[2]見積明細(ハードのみ）'!#REF!</definedName>
    <definedName name="DDDD" localSheetId="2" hidden="1">{"VIEW1",#N/A,FALSE,"春木";"VIEW2",#N/A,FALSE,"春木";"VIEW3",#N/A,FALSE,"春木"}</definedName>
    <definedName name="DDDD" localSheetId="3" hidden="1">{"VIEW1",#N/A,FALSE,"春木";"VIEW2",#N/A,FALSE,"春木";"VIEW3",#N/A,FALSE,"春木"}</definedName>
    <definedName name="DDDD" localSheetId="6" hidden="1">{"VIEW1",#N/A,FALSE,"春木";"VIEW2",#N/A,FALSE,"春木";"VIEW3",#N/A,FALSE,"春木"}</definedName>
    <definedName name="DDDD" hidden="1">{"VIEW1",#N/A,FALSE,"春木";"VIEW2",#N/A,FALSE,"春木";"VIEW3",#N/A,FALSE,"春木"}</definedName>
    <definedName name="def" localSheetId="6" hidden="1">{#N/A,#N/A,TRUE,"Sheet2";#N/A,#N/A,TRUE,"Sheet3";#N/A,#N/A,TRUE,"Sheet4";#N/A,#N/A,TRUE,"Sheet1"}</definedName>
    <definedName name="def" hidden="1">{#N/A,#N/A,TRUE,"Sheet2";#N/A,#N/A,TRUE,"Sheet3";#N/A,#N/A,TRUE,"Sheet4";#N/A,#N/A,TRUE,"Sheet1"}</definedName>
    <definedName name="e" localSheetId="2" hidden="1">{"VIEW1",#N/A,FALSE,"春木";"VIEW2",#N/A,FALSE,"春木";"VIEW3",#N/A,FALSE,"春木"}</definedName>
    <definedName name="e" localSheetId="3" hidden="1">{"VIEW1",#N/A,FALSE,"春木";"VIEW2",#N/A,FALSE,"春木";"VIEW3",#N/A,FALSE,"春木"}</definedName>
    <definedName name="e" localSheetId="6" hidden="1">{"VIEW1",#N/A,FALSE,"春木";"VIEW2",#N/A,FALSE,"春木";"VIEW3",#N/A,FALSE,"春木"}</definedName>
    <definedName name="e" hidden="1">{"VIEW1",#N/A,FALSE,"春木";"VIEW2",#N/A,FALSE,"春木";"VIEW3",#N/A,FALSE,"春木"}</definedName>
    <definedName name="ｈｈｈ" localSheetId="6">#REF!</definedName>
    <definedName name="ｈｈｈ">#REF!</definedName>
    <definedName name="HW9707K">[3]仕切価格!$B$1:$BD$231</definedName>
    <definedName name="ＩＨ" localSheetId="6">#REF!</definedName>
    <definedName name="ＩＨ">#REF!</definedName>
    <definedName name="item1" localSheetId="6">#REF!</definedName>
    <definedName name="item1">#REF!</definedName>
    <definedName name="Ｉホ" localSheetId="6">#REF!</definedName>
    <definedName name="Ｉホ">#REF!</definedName>
    <definedName name="k" localSheetId="2" hidden="1">{"VIEW1",#N/A,FALSE,"春木";"VIEW2",#N/A,FALSE,"春木";"VIEW3",#N/A,FALSE,"春木"}</definedName>
    <definedName name="k" localSheetId="3" hidden="1">{"VIEW1",#N/A,FALSE,"春木";"VIEW2",#N/A,FALSE,"春木";"VIEW3",#N/A,FALSE,"春木"}</definedName>
    <definedName name="k" localSheetId="6" hidden="1">{"VIEW1",#N/A,FALSE,"春木";"VIEW2",#N/A,FALSE,"春木";"VIEW3",#N/A,FALSE,"春木"}</definedName>
    <definedName name="k" hidden="1">{"VIEW1",#N/A,FALSE,"春木";"VIEW2",#N/A,FALSE,"春木";"VIEW3",#N/A,FALSE,"春木"}</definedName>
    <definedName name="kkkk" localSheetId="10" hidden="1">#REF!</definedName>
    <definedName name="kkkk" localSheetId="2" hidden="1">#REF!</definedName>
    <definedName name="kkkk" localSheetId="3" hidden="1">#REF!</definedName>
    <definedName name="kkkk" localSheetId="6" hidden="1">#REF!</definedName>
    <definedName name="kkkk" hidden="1">#REF!</definedName>
    <definedName name="ｌ" localSheetId="2" hidden="1">{"VIEW1",#N/A,FALSE,"春木";"VIEW2",#N/A,FALSE,"春木";"VIEW3",#N/A,FALSE,"春木"}</definedName>
    <definedName name="ｌ" localSheetId="3" hidden="1">{"VIEW1",#N/A,FALSE,"春木";"VIEW2",#N/A,FALSE,"春木";"VIEW3",#N/A,FALSE,"春木"}</definedName>
    <definedName name="ｌ" localSheetId="6" hidden="1">{"VIEW1",#N/A,FALSE,"春木";"VIEW2",#N/A,FALSE,"春木";"VIEW3",#N/A,FALSE,"春木"}</definedName>
    <definedName name="ｌ" hidden="1">{"VIEW1",#N/A,FALSE,"春木";"VIEW2",#N/A,FALSE,"春木";"VIEW3",#N/A,FALSE,"春木"}</definedName>
    <definedName name="ＬＨ" localSheetId="6">#REF!</definedName>
    <definedName name="ＬＨ">#REF!</definedName>
    <definedName name="ＬサＨ" localSheetId="6">#REF!</definedName>
    <definedName name="ＬサＨ">#REF!</definedName>
    <definedName name="Ｌサホ" localSheetId="6">#REF!</definedName>
    <definedName name="Ｌサホ">#REF!</definedName>
    <definedName name="ＬニＨ" localSheetId="6">#REF!</definedName>
    <definedName name="ＬニＨ">#REF!</definedName>
    <definedName name="Ｌニホ" localSheetId="6">#REF!</definedName>
    <definedName name="Ｌニホ">#REF!</definedName>
    <definedName name="Ｌホ" localSheetId="6">#REF!</definedName>
    <definedName name="Ｌホ">#REF!</definedName>
    <definedName name="ＭＨ" localSheetId="6">#REF!</definedName>
    <definedName name="ＭＨ">#REF!</definedName>
    <definedName name="Ｍホ" localSheetId="6">#REF!</definedName>
    <definedName name="Ｍホ">#REF!</definedName>
    <definedName name="ｎ" localSheetId="6">'[4]１．社内ﾈｯﾄﾜｰｸﾊｰﾄﾞｳｪｱ'!#REF!</definedName>
    <definedName name="ｎ">'[4]１．社内ﾈｯﾄﾜｰｸﾊｰﾄﾞｳｪｱ'!#REF!</definedName>
    <definedName name="ＯＨ" localSheetId="6">#REF!</definedName>
    <definedName name="ＯＨ">#REF!</definedName>
    <definedName name="OPT_NO" localSheetId="6">[5]!OPT_NO</definedName>
    <definedName name="OPT_NO">[5]!OPT_NO</definedName>
    <definedName name="OPT_YES" localSheetId="6">[5]!OPT_YES</definedName>
    <definedName name="OPT_YES">[5]!OPT_YES</definedName>
    <definedName name="Ｏホ" localSheetId="6">#REF!</definedName>
    <definedName name="Ｏホ">#REF!</definedName>
    <definedName name="PG単価" localSheetId="6">[6]明細合計!#REF!</definedName>
    <definedName name="PG単価">[6]明細合計!#REF!</definedName>
    <definedName name="PG田中" localSheetId="6">#REF!</definedName>
    <definedName name="PG田中">#REF!</definedName>
    <definedName name="_xlnm.Print_Area" localSheetId="4">アルゴリズム!$A$1:$BI$55</definedName>
    <definedName name="_xlnm.Print_Area" localSheetId="8">メッセージリスト!$A$1:$AN$39</definedName>
    <definedName name="_xlnm.Print_Area" localSheetId="9">ﾚﾋﾞｭｰ記録!$A$1:$S$39</definedName>
    <definedName name="_xlnm.Print_Area" localSheetId="1">画面_BAS0310U00!$A$1:$BI$40</definedName>
    <definedName name="_xlnm.Print_Area" localSheetId="7">画面状態遷移図!$A$1:$BI$65</definedName>
    <definedName name="_xlnm.Print_Area" localSheetId="5">項目移送表!$A$1:$BI$23</definedName>
    <definedName name="_xlnm.Print_Area" localSheetId="2">項目定義!$A$1:$BI$52</definedName>
    <definedName name="_xlnm.Print_Area" localSheetId="0">修正履歴!$B$2:$BJ$55</definedName>
    <definedName name="_xlnm.Print_Area" localSheetId="3">処理概要!$A$1:$BI$9</definedName>
    <definedName name="_xlnm.Print_Area" localSheetId="6">性能目標!$A$1:$BI$17</definedName>
    <definedName name="_xlnm.Print_Titles" localSheetId="1">画面_BAS0310U00!$1:$3</definedName>
    <definedName name="_xlnm.Print_Titles" localSheetId="7">画面状態遷移図!$1:$3</definedName>
    <definedName name="_xlnm.Print_Titles" localSheetId="5">項目移送表!$1:$3</definedName>
    <definedName name="_xlnm.Print_Titles" localSheetId="2">項目定義!$1:$3</definedName>
    <definedName name="_xlnm.Print_Titles" localSheetId="0">修正履歴!$1:$5</definedName>
    <definedName name="_xlnm.Print_Titles" localSheetId="3">処理概要!$1:$3</definedName>
    <definedName name="_xlnm.Print_Titles" localSheetId="6">性能目標!$1:$3</definedName>
    <definedName name="PrintDaicho" localSheetId="6">[7]!PrintDaicho</definedName>
    <definedName name="PrintDaicho">[7]!PrintDaicho</definedName>
    <definedName name="QuitDaicho" localSheetId="6">[7]!QuitDaicho</definedName>
    <definedName name="QuitDaicho">[7]!QuitDaicho</definedName>
    <definedName name="SE単価" localSheetId="6">[6]明細合計!#REF!</definedName>
    <definedName name="SE単価">[6]明細合計!#REF!</definedName>
    <definedName name="sss" localSheetId="10" hidden="1">#REF!</definedName>
    <definedName name="sss" localSheetId="2" hidden="1">#REF!</definedName>
    <definedName name="sss" localSheetId="3" hidden="1">#REF!</definedName>
    <definedName name="sss" localSheetId="6" hidden="1">#REF!</definedName>
    <definedName name="sss" hidden="1">#REF!</definedName>
    <definedName name="SS単価" localSheetId="6">#REF!</definedName>
    <definedName name="SS単価">#REF!</definedName>
    <definedName name="STEP概算" localSheetId="6">#REF!</definedName>
    <definedName name="STEP概算">#REF!</definedName>
    <definedName name="ＳＷ" localSheetId="6">#REF!</definedName>
    <definedName name="ＳＷ">#REF!</definedName>
    <definedName name="TABLE_DESC">#REF!</definedName>
    <definedName name="Ver002001006特休残管理対応" localSheetId="10" hidden="1">#REF!</definedName>
    <definedName name="Ver002001006特休残管理対応" localSheetId="6" hidden="1">#REF!</definedName>
    <definedName name="Ver002001006特休残管理対応" hidden="1">#REF!</definedName>
    <definedName name="ｗ" localSheetId="6">'[2]見積明細(ハードのみ）'!#REF!</definedName>
    <definedName name="ｗ">'[2]見積明細(ハードのみ）'!#REF!</definedName>
    <definedName name="WC単価">'[2]見積明細(ハードのみ）'!$X$5:$X$34</definedName>
    <definedName name="wrn.MIND." localSheetId="2" hidden="1">{#N/A,#N/A,TRUE,"Sheet2";#N/A,#N/A,TRUE,"Sheet3";#N/A,#N/A,TRUE,"Sheet4";#N/A,#N/A,TRUE,"Sheet1"}</definedName>
    <definedName name="wrn.MIND." localSheetId="3" hidden="1">{#N/A,#N/A,TRUE,"Sheet2";#N/A,#N/A,TRUE,"Sheet3";#N/A,#N/A,TRUE,"Sheet4";#N/A,#N/A,TRUE,"Sheet1"}</definedName>
    <definedName name="wrn.MIND." localSheetId="6" hidden="1">{#N/A,#N/A,TRUE,"Sheet2";#N/A,#N/A,TRUE,"Sheet3";#N/A,#N/A,TRUE,"Sheet4";#N/A,#N/A,TRUE,"Sheet1"}</definedName>
    <definedName name="wrn.MIND." hidden="1">{#N/A,#N/A,TRUE,"Sheet2";#N/A,#N/A,TRUE,"Sheet3";#N/A,#N/A,TRUE,"Sheet4";#N/A,#N/A,TRUE,"Sheet1"}</definedName>
    <definedName name="wrn.PRINT_ALL." localSheetId="2" hidden="1">{"VIEW1",#N/A,FALSE,"春木";"VIEW2",#N/A,FALSE,"春木";"VIEW3",#N/A,FALSE,"春木"}</definedName>
    <definedName name="wrn.PRINT_ALL." localSheetId="3" hidden="1">{"VIEW1",#N/A,FALSE,"春木";"VIEW2",#N/A,FALSE,"春木";"VIEW3",#N/A,FALSE,"春木"}</definedName>
    <definedName name="wrn.PRINT_ALL." localSheetId="6" hidden="1">{"VIEW1",#N/A,FALSE,"春木";"VIEW2",#N/A,FALSE,"春木";"VIEW3",#N/A,FALSE,"春木"}</definedName>
    <definedName name="wrn.PRINT_ALL." hidden="1">{"VIEW1",#N/A,FALSE,"春木";"VIEW2",#N/A,FALSE,"春木";"VIEW3",#N/A,FALSE,"春木"}</definedName>
    <definedName name="wrn.REPORT1." localSheetId="2" hidden="1">{"VIEW1",#N/A,FALSE,"懸案事項";"VIEW2",#N/A,FALSE,"懸案事項"}</definedName>
    <definedName name="wrn.REPORT1." localSheetId="3" hidden="1">{"VIEW1",#N/A,FALSE,"懸案事項";"VIEW2",#N/A,FALSE,"懸案事項"}</definedName>
    <definedName name="wrn.REPORT1." localSheetId="6" hidden="1">{"VIEW1",#N/A,FALSE,"懸案事項";"VIEW2",#N/A,FALSE,"懸案事項"}</definedName>
    <definedName name="wrn.REPORT1." hidden="1">{"VIEW1",#N/A,FALSE,"懸案事項";"VIEW2",#N/A,FALSE,"懸案事項"}</definedName>
    <definedName name="Z_0D3CEC72_B03B_4C85_B462_B35B368B2029_.wvu.PrintTitles" localSheetId="2" hidden="1">項目定義!$1:$2</definedName>
    <definedName name="Z_0D3CEC72_B03B_4C85_B462_B35B368B2029_.wvu.PrintTitles" localSheetId="3" hidden="1">処理概要!$1:$3</definedName>
    <definedName name="Z_0D3CEC72_B03B_4C85_B462_B35B368B2029_.wvu.PrintTitles" localSheetId="6" hidden="1">性能目標!$1:$3</definedName>
    <definedName name="Z_131D6BF5_C893_48AD_857C_8BFE3225D05E_.wvu.PrintTitles" localSheetId="2" hidden="1">項目定義!$1:$2</definedName>
    <definedName name="Z_131D6BF5_C893_48AD_857C_8BFE3225D05E_.wvu.PrintTitles" localSheetId="3" hidden="1">処理概要!$1:$3</definedName>
    <definedName name="Z_131D6BF5_C893_48AD_857C_8BFE3225D05E_.wvu.PrintTitles" localSheetId="6" hidden="1">性能目標!$1:$3</definedName>
    <definedName name="あ" localSheetId="6">#REF!</definedName>
    <definedName name="あ">#REF!</definedName>
    <definedName name="あ１" localSheetId="6">#REF!</definedName>
    <definedName name="あ１">#REF!</definedName>
    <definedName name="あああ" localSheetId="2" hidden="1">{#N/A,#N/A,TRUE,"Sheet2";#N/A,#N/A,TRUE,"Sheet3";#N/A,#N/A,TRUE,"Sheet4";#N/A,#N/A,TRUE,"Sheet1"}</definedName>
    <definedName name="あああ" localSheetId="3" hidden="1">{#N/A,#N/A,TRUE,"Sheet2";#N/A,#N/A,TRUE,"Sheet3";#N/A,#N/A,TRUE,"Sheet4";#N/A,#N/A,TRUE,"Sheet1"}</definedName>
    <definedName name="あああ" localSheetId="6" hidden="1">{#N/A,#N/A,TRUE,"Sheet2";#N/A,#N/A,TRUE,"Sheet3";#N/A,#N/A,TRUE,"Sheet4";#N/A,#N/A,TRUE,"Sheet1"}</definedName>
    <definedName name="あああ" hidden="1">{#N/A,#N/A,TRUE,"Sheet2";#N/A,#N/A,TRUE,"Sheet3";#N/A,#N/A,TRUE,"Sheet4";#N/A,#N/A,TRUE,"Sheet1"}</definedName>
    <definedName name="ああああああああああ" localSheetId="6">#REF!</definedName>
    <definedName name="ああああああああああ">#REF!</definedName>
    <definedName name="い" localSheetId="10" hidden="1">#REF!</definedName>
    <definedName name="い" localSheetId="2" hidden="1">#REF!</definedName>
    <definedName name="い" localSheetId="3" hidden="1">#REF!</definedName>
    <definedName name="い" localSheetId="6" hidden="1">#REF!</definedName>
    <definedName name="い" hidden="1">#REF!</definedName>
    <definedName name="クＨ" localSheetId="6">#REF!</definedName>
    <definedName name="クＨ">#REF!</definedName>
    <definedName name="クサＨ" localSheetId="6">#REF!</definedName>
    <definedName name="クサＨ">#REF!</definedName>
    <definedName name="クサホ" localSheetId="6">#REF!</definedName>
    <definedName name="クサホ">#REF!</definedName>
    <definedName name="クにＨ" localSheetId="6">#REF!</definedName>
    <definedName name="クにＨ">#REF!</definedName>
    <definedName name="クニホ" localSheetId="6">#REF!</definedName>
    <definedName name="クニホ">#REF!</definedName>
    <definedName name="クホ" localSheetId="6">#REF!</definedName>
    <definedName name="クホ">#REF!</definedName>
    <definedName name="サＨ" localSheetId="6">'[8]１．社内ﾈｯﾄﾜｰｸﾊｰﾄﾞｳｪｱ'!#REF!</definedName>
    <definedName name="サＨ">'[8]１．社内ﾈｯﾄﾜｰｸﾊｰﾄﾞｳｪｱ'!#REF!</definedName>
    <definedName name="サホ" localSheetId="6">'[8]１．社内ﾈｯﾄﾜｰｸﾊｰﾄﾞｳｪｱ'!#REF!</definedName>
    <definedName name="サホ">'[8]１．社内ﾈｯﾄﾜｰｸﾊｰﾄﾞｳｪｱ'!#REF!</definedName>
    <definedName name="サホ1" localSheetId="6">#REF!</definedName>
    <definedName name="サホ1">#REF!</definedName>
    <definedName name="ツール別見積工数" localSheetId="6">#REF!</definedName>
    <definedName name="ツール別見積工数">#REF!</definedName>
    <definedName name="テーブル項目">[9]項目定義書!$A$3:$E$364</definedName>
    <definedName name="ハ１" localSheetId="6">#REF!</definedName>
    <definedName name="ハ１">#REF!</definedName>
    <definedName name="は２" localSheetId="6">#REF!</definedName>
    <definedName name="は２">#REF!</definedName>
    <definedName name="ハ２ホ" localSheetId="6">#REF!</definedName>
    <definedName name="ハ２ホ">#REF!</definedName>
    <definedName name="は３" localSheetId="6">#REF!</definedName>
    <definedName name="は３">#REF!</definedName>
    <definedName name="ハサホ" localSheetId="6">#REF!</definedName>
    <definedName name="ハサホ">#REF!</definedName>
    <definedName name="ﾊﾞｽ･ﾀｸｼｰ" localSheetId="6">#REF!</definedName>
    <definedName name="ﾊﾞｽ･ﾀｸｼｰ">#REF!</definedName>
    <definedName name="ハホ" localSheetId="6">#REF!</definedName>
    <definedName name="ハホ">#REF!</definedName>
    <definedName name="ヘッダー" localSheetId="6">#REF!</definedName>
    <definedName name="ヘッダー">#REF!</definedName>
    <definedName name="ユーザー一覧" localSheetId="6">'[10]工数計算(ﾈｯﾄﾜｰｸ）'!#REF!</definedName>
    <definedName name="ユーザー一覧">'[10]工数計算(ﾈｯﾄﾜｰｸ）'!#REF!</definedName>
    <definedName name="一般社員時間外労働手当部門別集計ｸｴﾘｰ" localSheetId="6">#REF!</definedName>
    <definedName name="一般社員時間外労働手当部門別集計ｸｴﾘｰ">#REF!</definedName>
    <definedName name="価格表" localSheetId="6">#REF!</definedName>
    <definedName name="価格表">#REF!</definedName>
    <definedName name="概要_基準日設定" localSheetId="10" hidden="1">#REF!</definedName>
    <definedName name="概要_基準日設定" localSheetId="2" hidden="1">#REF!</definedName>
    <definedName name="概要_基準日設定" localSheetId="3" hidden="1">#REF!</definedName>
    <definedName name="概要_基準日設定" localSheetId="6" hidden="1">#REF!</definedName>
    <definedName name="概要_基準日設定" hidden="1">#REF!</definedName>
    <definedName name="関連表" localSheetId="10" hidden="1">#REF!</definedName>
    <definedName name="関連表" localSheetId="2" hidden="1">#REF!</definedName>
    <definedName name="関連表" localSheetId="3" hidden="1">#REF!</definedName>
    <definedName name="関連表" localSheetId="6" hidden="1">#REF!</definedName>
    <definedName name="関連表" hidden="1">#REF!</definedName>
    <definedName name="機種SORT">[11]!機種SORT</definedName>
    <definedName name="機能別原価" localSheetId="6">#REF!</definedName>
    <definedName name="機能別原価">#REF!</definedName>
    <definedName name="銀行の登録48" localSheetId="6">#REF!</definedName>
    <definedName name="銀行の登録48">#REF!</definedName>
    <definedName name="銀行の登録67" localSheetId="6">#REF!</definedName>
    <definedName name="銀行の登録67">#REF!</definedName>
    <definedName name="銀行の登録7" localSheetId="6">#REF!</definedName>
    <definedName name="銀行の登録7">#REF!</definedName>
    <definedName name="見積工数" localSheetId="6">#REF!</definedName>
    <definedName name="見積工数">#REF!</definedName>
    <definedName name="原価" localSheetId="6">#REF!</definedName>
    <definedName name="原価">#REF!</definedName>
    <definedName name="工程別生産性" localSheetId="6">#REF!</definedName>
    <definedName name="工程別生産性">#REF!</definedName>
    <definedName name="項目名の登録1" localSheetId="2">項目定義!#REF!</definedName>
    <definedName name="項目名の登録1" localSheetId="3">処理概要!#REF!</definedName>
    <definedName name="項目名の登録1" localSheetId="6">性能目標!#REF!</definedName>
    <definedName name="項目名の登録1">#REF!</definedName>
    <definedName name="項目名の登録2" localSheetId="2">項目定義!#REF!</definedName>
    <definedName name="項目名の登録2" localSheetId="3">処理概要!#REF!</definedName>
    <definedName name="項目名の登録2" localSheetId="6">性能目標!#REF!</definedName>
    <definedName name="項目名の登録2">#REF!</definedName>
    <definedName name="項目名の登録3" localSheetId="2">項目定義!#REF!</definedName>
    <definedName name="項目名の登録3" localSheetId="3">処理概要!#REF!</definedName>
    <definedName name="項目名の登録3" localSheetId="6">性能目標!#REF!</definedName>
    <definedName name="項目名の登録3">#REF!</definedName>
    <definedName name="項目名の登録4" localSheetId="2">項目定義!#REF!</definedName>
    <definedName name="項目名の登録4" localSheetId="3">処理概要!#REF!</definedName>
    <definedName name="項目名の登録4" localSheetId="6">性能目標!#REF!</definedName>
    <definedName name="項目名の登録4">#REF!</definedName>
    <definedName name="項目名の登録5" localSheetId="2">項目定義!#REF!</definedName>
    <definedName name="項目名の登録5" localSheetId="3">処理概要!#REF!</definedName>
    <definedName name="項目名の登録5" localSheetId="6">性能目標!#REF!</definedName>
    <definedName name="項目名の登録5">#REF!</definedName>
    <definedName name="項目名の登録6" localSheetId="2">項目定義!#REF!</definedName>
    <definedName name="項目名の登録6" localSheetId="3">処理概要!#REF!</definedName>
    <definedName name="項目名の登録6" localSheetId="6">性能目標!#REF!</definedName>
    <definedName name="項目名の登録6">#REF!</definedName>
    <definedName name="項目名の登録7" localSheetId="2">項目定義!#REF!</definedName>
    <definedName name="項目名の登録7" localSheetId="3">処理概要!#REF!</definedName>
    <definedName name="項目名の登録7" localSheetId="6">性能目標!#REF!</definedName>
    <definedName name="項目名の登録7">#REF!</definedName>
    <definedName name="項目名の登録8" localSheetId="2">項目定義!#REF!</definedName>
    <definedName name="項目名の登録8" localSheetId="3">処理概要!#REF!</definedName>
    <definedName name="項目名の登録8" localSheetId="6">性能目標!#REF!</definedName>
    <definedName name="項目名の登録8">#REF!</definedName>
    <definedName name="仕切り">'[2]見積明細(ハードのみ）'!$R$5:$R$34</definedName>
    <definedName name="仕切単価">'[2]見積明細(ハードのみ）'!$R$5:$R$34</definedName>
    <definedName name="社共単価">'[2]見積明細(ハードのみ）'!$T$5:$T$34</definedName>
    <definedName name="種別" localSheetId="6">#REF!</definedName>
    <definedName name="種別">#REF!</definedName>
    <definedName name="住民税115" localSheetId="3">#REF!</definedName>
    <definedName name="住民税115" localSheetId="6">#REF!</definedName>
    <definedName name="住民税115">#REF!</definedName>
    <definedName name="住民税96" localSheetId="3">#REF!</definedName>
    <definedName name="住民税96" localSheetId="6">#REF!</definedName>
    <definedName name="住民税96">#REF!</definedName>
    <definedName name="住民税納付先の登録7" localSheetId="3">#REF!</definedName>
    <definedName name="住民税納付先の登録7" localSheetId="6">#REF!</definedName>
    <definedName name="住民税納付先の登録7">#REF!</definedName>
    <definedName name="宿泊" localSheetId="6">#REF!</definedName>
    <definedName name="宿泊">#REF!</definedName>
    <definedName name="宿泊単金" localSheetId="6">#REF!</definedName>
    <definedName name="宿泊単金">#REF!</definedName>
    <definedName name="人日原価" localSheetId="6">#REF!</definedName>
    <definedName name="人日原価">#REF!</definedName>
    <definedName name="単価" localSheetId="6">#REF!</definedName>
    <definedName name="単価">#REF!</definedName>
    <definedName name="単価種別" localSheetId="6">#REF!</definedName>
    <definedName name="単価種別">#REF!</definedName>
    <definedName name="値引単価">'[2]見積明細(ハードのみ）'!$J$5:$J$34</definedName>
    <definedName name="直扱単価">'[2]見積明細(ハードのみ）'!$V$5:$V$34</definedName>
    <definedName name="定価" localSheetId="6">#REF!</definedName>
    <definedName name="定価">#REF!</definedName>
    <definedName name="電車" localSheetId="6">#REF!</definedName>
    <definedName name="電車">#REF!</definedName>
    <definedName name="日帰り" localSheetId="6">#REF!</definedName>
    <definedName name="日帰り">#REF!</definedName>
    <definedName name="日帰り単金" localSheetId="6">#REF!</definedName>
    <definedName name="日帰り単金">#REF!</definedName>
    <definedName name="売値" localSheetId="6">#REF!</definedName>
    <definedName name="売値">#REF!</definedName>
    <definedName name="飛行機" localSheetId="6">#REF!</definedName>
    <definedName name="飛行機">#REF!</definedName>
    <definedName name="備考">'[2]見積明細(ハードのみ）'!$AA$5:$AA$34</definedName>
    <definedName name="標準価格">'[2]見積明細(ハードのみ）'!$C$5:$H$34</definedName>
    <definedName name="部">'[2]見積明細(ハードのみ）'!$Z$5:$Z$34</definedName>
    <definedName name="部門別時間外労働手当状況" localSheetId="6">#REF!</definedName>
    <definedName name="部門別時間外労働手当状況">#REF!</definedName>
    <definedName name="保守委託単価">'[2]見積明細(ハードのみ）'!$N$5:$N$34</definedName>
    <definedName name="保守支援単価">'[2]見積明細(ハードのみ）'!$P$5:$P$34</definedName>
    <definedName name="保守単価">'[2]見積明細(ハードのみ）'!$L$5:$L$34</definedName>
  </definedNames>
  <calcPr calcId="171027"/>
</workbook>
</file>

<file path=xl/calcChain.xml><?xml version="1.0" encoding="utf-8"?>
<calcChain xmlns="http://schemas.openxmlformats.org/spreadsheetml/2006/main">
  <c r="C5" i="31" l="1"/>
  <c r="C4" i="31"/>
  <c r="AN3" i="28" l="1"/>
  <c r="H3" i="28"/>
  <c r="R26" i="33" l="1"/>
  <c r="K26" i="33"/>
  <c r="R25" i="33"/>
  <c r="R24" i="33"/>
  <c r="R23" i="33"/>
  <c r="R22" i="33"/>
  <c r="R21" i="33"/>
  <c r="R20" i="33"/>
  <c r="R19" i="33"/>
  <c r="K19" i="33"/>
  <c r="R18" i="33"/>
  <c r="K18" i="33"/>
  <c r="R17" i="33"/>
  <c r="K17" i="33"/>
  <c r="R16" i="33"/>
  <c r="K16" i="33"/>
  <c r="R15" i="33"/>
  <c r="K15" i="33"/>
  <c r="R14" i="33"/>
  <c r="K14" i="33"/>
  <c r="R13" i="33"/>
  <c r="K13" i="33"/>
  <c r="R12" i="33"/>
  <c r="K12" i="33"/>
  <c r="R11" i="33"/>
  <c r="Q11" i="33"/>
  <c r="K11" i="33"/>
  <c r="R10" i="33"/>
  <c r="Q10" i="33"/>
  <c r="K10" i="33"/>
  <c r="R9" i="33"/>
  <c r="Q9" i="33"/>
  <c r="K9" i="33"/>
  <c r="R8" i="33"/>
  <c r="K8" i="33"/>
  <c r="R7" i="33"/>
  <c r="K7" i="33"/>
  <c r="R6" i="33"/>
  <c r="K6" i="33"/>
  <c r="R5" i="33"/>
  <c r="K5" i="33"/>
  <c r="R4" i="33"/>
  <c r="K4" i="33"/>
  <c r="R26" i="32"/>
  <c r="K26" i="32"/>
  <c r="R25" i="32"/>
  <c r="R24" i="32"/>
  <c r="R23" i="32"/>
  <c r="R22" i="32"/>
  <c r="R21" i="32"/>
  <c r="R20" i="32"/>
  <c r="R19" i="32"/>
  <c r="K19" i="32"/>
  <c r="R18" i="32"/>
  <c r="K18" i="32"/>
  <c r="R17" i="32"/>
  <c r="K17" i="32"/>
  <c r="R16" i="32"/>
  <c r="K16" i="32"/>
  <c r="R15" i="32"/>
  <c r="K15" i="32"/>
  <c r="R14" i="32"/>
  <c r="K14" i="32"/>
  <c r="R13" i="32"/>
  <c r="K13" i="32"/>
  <c r="R12" i="32"/>
  <c r="K12" i="32"/>
  <c r="R11" i="32"/>
  <c r="Q11" i="32"/>
  <c r="K11" i="32"/>
  <c r="R10" i="32"/>
  <c r="Q10" i="32"/>
  <c r="K10" i="32"/>
  <c r="R9" i="32"/>
  <c r="Q9" i="32"/>
  <c r="K9" i="32"/>
  <c r="R8" i="32"/>
  <c r="K8" i="32"/>
  <c r="R7" i="32"/>
  <c r="K7" i="32"/>
  <c r="R6" i="32"/>
  <c r="K6" i="32"/>
  <c r="R5" i="32"/>
  <c r="K5" i="32"/>
  <c r="R4" i="32"/>
  <c r="K4" i="32"/>
  <c r="BB2" i="28" l="1"/>
</calcChain>
</file>

<file path=xl/sharedStrings.xml><?xml version="1.0" encoding="utf-8"?>
<sst xmlns="http://schemas.openxmlformats.org/spreadsheetml/2006/main" count="577" uniqueCount="246">
  <si>
    <t>システム名</t>
    <rPh sb="4" eb="5">
      <t>メイ</t>
    </rPh>
    <phoneticPr fontId="6"/>
  </si>
  <si>
    <t>日付</t>
    <rPh sb="0" eb="2">
      <t>ヒヅケ</t>
    </rPh>
    <phoneticPr fontId="6"/>
  </si>
  <si>
    <t>プロジェクト名</t>
    <rPh sb="6" eb="7">
      <t>メイ</t>
    </rPh>
    <phoneticPr fontId="6"/>
  </si>
  <si>
    <t>作成者</t>
    <rPh sb="0" eb="3">
      <t>サクセイシャ</t>
    </rPh>
    <phoneticPr fontId="6"/>
  </si>
  <si>
    <t>作成日</t>
    <rPh sb="0" eb="3">
      <t>サクセイビ</t>
    </rPh>
    <phoneticPr fontId="11"/>
  </si>
  <si>
    <t>サブシステム名</t>
    <rPh sb="6" eb="7">
      <t>メイ</t>
    </rPh>
    <phoneticPr fontId="6"/>
  </si>
  <si>
    <t>更新者</t>
    <rPh sb="0" eb="3">
      <t>コウシンシャ</t>
    </rPh>
    <phoneticPr fontId="6"/>
  </si>
  <si>
    <t>更新日</t>
    <rPh sb="0" eb="3">
      <t>コウシンビ</t>
    </rPh>
    <phoneticPr fontId="11"/>
  </si>
  <si>
    <t>レビュー実施日時(開始/終了)</t>
    <rPh sb="4" eb="6">
      <t>ジッシ</t>
    </rPh>
    <rPh sb="6" eb="8">
      <t>ニチジ</t>
    </rPh>
    <rPh sb="9" eb="11">
      <t>カイシ</t>
    </rPh>
    <rPh sb="12" eb="14">
      <t>シュウリョウ</t>
    </rPh>
    <phoneticPr fontId="6"/>
  </si>
  <si>
    <t>経過時間</t>
    <rPh sb="0" eb="2">
      <t>ケイカ</t>
    </rPh>
    <rPh sb="2" eb="4">
      <t>ジカン</t>
    </rPh>
    <phoneticPr fontId="11"/>
  </si>
  <si>
    <t>指摘・不具合発見数</t>
    <rPh sb="0" eb="2">
      <t>シテキ</t>
    </rPh>
    <rPh sb="3" eb="6">
      <t>フグアイ</t>
    </rPh>
    <rPh sb="6" eb="8">
      <t>ハッケン</t>
    </rPh>
    <rPh sb="8" eb="9">
      <t>スウ</t>
    </rPh>
    <phoneticPr fontId="6"/>
  </si>
  <si>
    <t>件</t>
    <rPh sb="0" eb="1">
      <t>ケン</t>
    </rPh>
    <phoneticPr fontId="11"/>
  </si>
  <si>
    <t>レビューイ</t>
  </si>
  <si>
    <t>レビューア</t>
    <phoneticPr fontId="6"/>
  </si>
  <si>
    <t>レビュー対象成果物</t>
    <rPh sb="4" eb="6">
      <t>タイショウ</t>
    </rPh>
    <rPh sb="6" eb="8">
      <t>セイカ</t>
    </rPh>
    <rPh sb="8" eb="9">
      <t>ブツ</t>
    </rPh>
    <phoneticPr fontId="6"/>
  </si>
  <si>
    <t>成果物規模(ﾍﾟｰｼﾞ/Step)</t>
    <rPh sb="0" eb="3">
      <t>セイカブツ</t>
    </rPh>
    <rPh sb="3" eb="5">
      <t>キボ</t>
    </rPh>
    <phoneticPr fontId="11"/>
  </si>
  <si>
    <t>レビュー観点</t>
    <rPh sb="4" eb="6">
      <t>カンテン</t>
    </rPh>
    <phoneticPr fontId="11"/>
  </si>
  <si>
    <t>（合計）</t>
    <rPh sb="1" eb="3">
      <t>ゴウケイ</t>
    </rPh>
    <phoneticPr fontId="6"/>
  </si>
  <si>
    <t>No.</t>
    <phoneticPr fontId="6"/>
  </si>
  <si>
    <t>発見箇所</t>
    <rPh sb="0" eb="2">
      <t>ハッケン</t>
    </rPh>
    <rPh sb="2" eb="4">
      <t>カショ</t>
    </rPh>
    <phoneticPr fontId="6"/>
  </si>
  <si>
    <t>不具合内容</t>
    <rPh sb="0" eb="3">
      <t>フグアイ</t>
    </rPh>
    <rPh sb="3" eb="5">
      <t>ナイヨウ</t>
    </rPh>
    <phoneticPr fontId="6"/>
  </si>
  <si>
    <t>分類</t>
    <rPh sb="0" eb="2">
      <t>ブンルイ</t>
    </rPh>
    <phoneticPr fontId="6"/>
  </si>
  <si>
    <t>発見者</t>
    <rPh sb="0" eb="2">
      <t>ハッケン</t>
    </rPh>
    <rPh sb="2" eb="3">
      <t>シャ</t>
    </rPh>
    <phoneticPr fontId="6"/>
  </si>
  <si>
    <t>対処要否</t>
    <rPh sb="0" eb="2">
      <t>タイショ</t>
    </rPh>
    <rPh sb="2" eb="4">
      <t>ヨウヒ</t>
    </rPh>
    <phoneticPr fontId="6"/>
  </si>
  <si>
    <t>対処内容</t>
    <rPh sb="0" eb="2">
      <t>タイショ</t>
    </rPh>
    <rPh sb="2" eb="4">
      <t>ナイヨウ</t>
    </rPh>
    <phoneticPr fontId="6"/>
  </si>
  <si>
    <t>対処実施者</t>
    <rPh sb="0" eb="2">
      <t>タイショ</t>
    </rPh>
    <rPh sb="2" eb="5">
      <t>ジッシシャ</t>
    </rPh>
    <phoneticPr fontId="11"/>
  </si>
  <si>
    <t>対処実施日</t>
    <rPh sb="0" eb="2">
      <t>タイショ</t>
    </rPh>
    <rPh sb="2" eb="4">
      <t>ジッシ</t>
    </rPh>
    <rPh sb="4" eb="5">
      <t>ビ</t>
    </rPh>
    <phoneticPr fontId="6"/>
  </si>
  <si>
    <t>修正確認者</t>
    <rPh sb="0" eb="2">
      <t>シュウセイ</t>
    </rPh>
    <rPh sb="2" eb="4">
      <t>カクニン</t>
    </rPh>
    <rPh sb="4" eb="5">
      <t>シャ</t>
    </rPh>
    <phoneticPr fontId="11"/>
  </si>
  <si>
    <t>修正確認日</t>
    <rPh sb="0" eb="2">
      <t>シュウセイ</t>
    </rPh>
    <rPh sb="2" eb="4">
      <t>カクニン</t>
    </rPh>
    <rPh sb="4" eb="5">
      <t>ビ</t>
    </rPh>
    <phoneticPr fontId="11"/>
  </si>
  <si>
    <t xml:space="preserve"> </t>
    <phoneticPr fontId="5"/>
  </si>
  <si>
    <t>機能名</t>
    <rPh sb="0" eb="3">
      <t>キノウメイ</t>
    </rPh>
    <phoneticPr fontId="5"/>
  </si>
  <si>
    <t>画面名</t>
    <rPh sb="0" eb="2">
      <t>ガメン</t>
    </rPh>
    <rPh sb="2" eb="3">
      <t>メイ</t>
    </rPh>
    <phoneticPr fontId="5"/>
  </si>
  <si>
    <t>画面ID</t>
    <rPh sb="0" eb="2">
      <t>ガメン</t>
    </rPh>
    <phoneticPr fontId="5"/>
  </si>
  <si>
    <t>必須</t>
    <rPh sb="0" eb="2">
      <t>ヒッス</t>
    </rPh>
    <phoneticPr fontId="5"/>
  </si>
  <si>
    <t>Tab</t>
    <phoneticPr fontId="5"/>
  </si>
  <si>
    <t>論理名</t>
    <phoneticPr fontId="6"/>
  </si>
  <si>
    <t>コントロール</t>
    <phoneticPr fontId="6"/>
  </si>
  <si>
    <t>機能ID</t>
    <rPh sb="0" eb="2">
      <t>キノウ</t>
    </rPh>
    <phoneticPr fontId="5"/>
  </si>
  <si>
    <t>作成者</t>
    <rPh sb="0" eb="2">
      <t>サクセイ</t>
    </rPh>
    <rPh sb="2" eb="3">
      <t>シャ</t>
    </rPh>
    <phoneticPr fontId="6"/>
  </si>
  <si>
    <t>UI設計書</t>
    <rPh sb="2" eb="5">
      <t>セッケイショ</t>
    </rPh>
    <phoneticPr fontId="5"/>
  </si>
  <si>
    <t>画面イメージ</t>
    <rPh sb="0" eb="2">
      <t>ガメン</t>
    </rPh>
    <phoneticPr fontId="5"/>
  </si>
  <si>
    <t>備考</t>
    <rPh sb="0" eb="2">
      <t>ビコウ</t>
    </rPh>
    <phoneticPr fontId="5"/>
  </si>
  <si>
    <t>利用シーン</t>
    <rPh sb="0" eb="2">
      <t>リヨウ</t>
    </rPh>
    <phoneticPr fontId="5"/>
  </si>
  <si>
    <t>項目番号</t>
  </si>
  <si>
    <t>項目番号</t>
    <rPh sb="0" eb="2">
      <t>コウモク</t>
    </rPh>
    <rPh sb="2" eb="4">
      <t>バンゴウ</t>
    </rPh>
    <phoneticPr fontId="6"/>
  </si>
  <si>
    <t>A1_2</t>
  </si>
  <si>
    <t>A1_3</t>
  </si>
  <si>
    <t>A1_4</t>
  </si>
  <si>
    <t>画面/帳票</t>
    <rPh sb="0" eb="2">
      <t>ガメン</t>
    </rPh>
    <rPh sb="3" eb="5">
      <t>チョウヒョウ</t>
    </rPh>
    <phoneticPr fontId="5"/>
  </si>
  <si>
    <t>プロパティ</t>
    <phoneticPr fontId="5"/>
  </si>
  <si>
    <t>トリガーの種類</t>
    <rPh sb="5" eb="7">
      <t>シュルイ</t>
    </rPh>
    <phoneticPr fontId="5"/>
  </si>
  <si>
    <t>アルゴリズム</t>
    <phoneticPr fontId="5"/>
  </si>
  <si>
    <t>発生するメッセージ</t>
    <rPh sb="0" eb="2">
      <t>ハッセイ</t>
    </rPh>
    <phoneticPr fontId="5"/>
  </si>
  <si>
    <t>表示方法</t>
    <rPh sb="0" eb="2">
      <t>ヒョウジ</t>
    </rPh>
    <rPh sb="2" eb="4">
      <t>ホウホウ</t>
    </rPh>
    <phoneticPr fontId="5"/>
  </si>
  <si>
    <t>論理名</t>
    <phoneticPr fontId="6"/>
  </si>
  <si>
    <t>アルゴリズム</t>
    <phoneticPr fontId="5"/>
  </si>
  <si>
    <t>データ母数</t>
    <rPh sb="3" eb="5">
      <t>ボスウ</t>
    </rPh>
    <phoneticPr fontId="5"/>
  </si>
  <si>
    <t>取り扱いデータ数</t>
    <rPh sb="0" eb="1">
      <t>ト</t>
    </rPh>
    <rPh sb="2" eb="3">
      <t>アツカ</t>
    </rPh>
    <rPh sb="7" eb="8">
      <t>スウ</t>
    </rPh>
    <phoneticPr fontId="6"/>
  </si>
  <si>
    <t>レスポンス（秒）</t>
    <rPh sb="6" eb="7">
      <t>ビョウ</t>
    </rPh>
    <phoneticPr fontId="5"/>
  </si>
  <si>
    <t>起動する</t>
    <rPh sb="0" eb="2">
      <t>キドウ</t>
    </rPh>
    <phoneticPr fontId="5"/>
  </si>
  <si>
    <t>01_初期表示処理</t>
    <phoneticPr fontId="5"/>
  </si>
  <si>
    <t>30</t>
    <phoneticPr fontId="5"/>
  </si>
  <si>
    <t>3</t>
    <phoneticPr fontId="5"/>
  </si>
  <si>
    <t>A1_1</t>
    <phoneticPr fontId="5"/>
  </si>
  <si>
    <t>30</t>
    <phoneticPr fontId="5"/>
  </si>
  <si>
    <t>1</t>
    <phoneticPr fontId="5"/>
  </si>
  <si>
    <t>30</t>
    <phoneticPr fontId="5"/>
  </si>
  <si>
    <t>3</t>
    <phoneticPr fontId="5"/>
  </si>
  <si>
    <t>タイトル</t>
    <phoneticPr fontId="6"/>
  </si>
  <si>
    <t>電子カルテシステム</t>
    <rPh sb="0" eb="2">
      <t>デンシ</t>
    </rPh>
    <phoneticPr fontId="6"/>
  </si>
  <si>
    <t>資料№</t>
    <rPh sb="0" eb="2">
      <t>シリョウ</t>
    </rPh>
    <phoneticPr fontId="6"/>
  </si>
  <si>
    <t>自動入力</t>
    <phoneticPr fontId="6"/>
  </si>
  <si>
    <t>タスクID</t>
    <phoneticPr fontId="6"/>
  </si>
  <si>
    <t>工程</t>
    <rPh sb="0" eb="2">
      <t>コウテイ</t>
    </rPh>
    <phoneticPr fontId="6"/>
  </si>
  <si>
    <t>資料名</t>
    <rPh sb="0" eb="2">
      <t>シリョウ</t>
    </rPh>
    <rPh sb="2" eb="3">
      <t>メイ</t>
    </rPh>
    <phoneticPr fontId="6"/>
  </si>
  <si>
    <t>作成</t>
    <rPh sb="0" eb="2">
      <t>サクセイ</t>
    </rPh>
    <phoneticPr fontId="6"/>
  </si>
  <si>
    <t>手動入力</t>
    <phoneticPr fontId="6"/>
  </si>
  <si>
    <t>NO</t>
    <phoneticPr fontId="6"/>
  </si>
  <si>
    <t>シート</t>
    <phoneticPr fontId="6"/>
  </si>
  <si>
    <t>修正内容</t>
    <rPh sb="0" eb="2">
      <t>シュウセイ</t>
    </rPh>
    <rPh sb="2" eb="4">
      <t>ナイヨウ</t>
    </rPh>
    <phoneticPr fontId="6"/>
  </si>
  <si>
    <t>修正者</t>
    <rPh sb="0" eb="2">
      <t>シュウセイ</t>
    </rPh>
    <rPh sb="2" eb="3">
      <t>シャ</t>
    </rPh>
    <phoneticPr fontId="6"/>
  </si>
  <si>
    <t>修正日</t>
    <rPh sb="0" eb="2">
      <t>シュウセイ</t>
    </rPh>
    <rPh sb="2" eb="3">
      <t>ビ</t>
    </rPh>
    <phoneticPr fontId="6"/>
  </si>
  <si>
    <t>初版作成</t>
    <phoneticPr fontId="6"/>
  </si>
  <si>
    <t>システム名</t>
    <rPh sb="4" eb="5">
      <t>メイ</t>
    </rPh>
    <phoneticPr fontId="5"/>
  </si>
  <si>
    <t>待機患者人数</t>
    <rPh sb="0" eb="2">
      <t>タイキ</t>
    </rPh>
    <rPh sb="2" eb="4">
      <t>カンジャ</t>
    </rPh>
    <rPh sb="4" eb="6">
      <t>ニンズウ</t>
    </rPh>
    <phoneticPr fontId="5"/>
  </si>
  <si>
    <t>外来オーダー</t>
    <rPh sb="0" eb="2">
      <t>ガイライ</t>
    </rPh>
    <phoneticPr fontId="5"/>
  </si>
  <si>
    <t>OCS2015U00</t>
    <phoneticPr fontId="5"/>
  </si>
  <si>
    <t>診療記録作成</t>
    <rPh sb="0" eb="2">
      <t>シンリョウ</t>
    </rPh>
    <rPh sb="2" eb="4">
      <t>キロク</t>
    </rPh>
    <rPh sb="4" eb="6">
      <t>サクセイ</t>
    </rPh>
    <phoneticPr fontId="5"/>
  </si>
  <si>
    <t>梁　準喆</t>
    <rPh sb="0" eb="1">
      <t>リョウ</t>
    </rPh>
    <rPh sb="2" eb="3">
      <t>ジュン</t>
    </rPh>
    <rPh sb="3" eb="4">
      <t>テツ</t>
    </rPh>
    <phoneticPr fontId="5"/>
  </si>
  <si>
    <t>患者リスト</t>
    <rPh sb="0" eb="2">
      <t>カンジャ</t>
    </rPh>
    <phoneticPr fontId="5"/>
  </si>
  <si>
    <t>02_病院情報取得</t>
    <phoneticPr fontId="5"/>
  </si>
  <si>
    <t>03_待機患者数取得</t>
    <phoneticPr fontId="5"/>
  </si>
  <si>
    <t>タイマー</t>
    <phoneticPr fontId="5"/>
  </si>
  <si>
    <t>A1_5</t>
  </si>
  <si>
    <t>クリック</t>
    <phoneticPr fontId="5"/>
  </si>
  <si>
    <t>05_患者情報取得</t>
    <rPh sb="3" eb="5">
      <t>カンジャ</t>
    </rPh>
    <rPh sb="5" eb="7">
      <t>ジョウホウ</t>
    </rPh>
    <rPh sb="7" eb="9">
      <t>シュトク</t>
    </rPh>
    <phoneticPr fontId="5"/>
  </si>
  <si>
    <r>
      <t>メッセージ</t>
    </r>
    <r>
      <rPr>
        <sz val="11"/>
        <color rgb="FF000000"/>
        <rFont val="Calibri"/>
        <family val="2"/>
      </rPr>
      <t>ID (</t>
    </r>
    <r>
      <rPr>
        <sz val="11"/>
        <color rgb="FF000000"/>
        <rFont val="ＭＳ Ｐゴシック"/>
        <family val="3"/>
        <charset val="128"/>
        <scheme val="minor"/>
      </rPr>
      <t>各画面設計書ごとに採番</t>
    </r>
    <r>
      <rPr>
        <sz val="11"/>
        <color rgb="FF000000"/>
        <rFont val="Calibri"/>
        <family val="2"/>
      </rPr>
      <t>)</t>
    </r>
    <phoneticPr fontId="5"/>
  </si>
  <si>
    <t>メッセージ内容</t>
    <phoneticPr fontId="5"/>
  </si>
  <si>
    <r>
      <t>メッセージ</t>
    </r>
    <r>
      <rPr>
        <sz val="11"/>
        <color rgb="FF000000"/>
        <rFont val="Calibri"/>
        <family val="2"/>
      </rPr>
      <t>caption</t>
    </r>
    <r>
      <rPr>
        <sz val="11"/>
        <color rgb="FF000000"/>
        <rFont val="ＭＳ Ｐゴシック"/>
        <family val="3"/>
        <charset val="128"/>
        <scheme val="minor"/>
      </rPr>
      <t>内容</t>
    </r>
    <phoneticPr fontId="5"/>
  </si>
  <si>
    <t>メッセージボタン種類</t>
    <phoneticPr fontId="5"/>
  </si>
  <si>
    <t>メッセージアイコン</t>
    <phoneticPr fontId="5"/>
  </si>
  <si>
    <t>ID</t>
    <phoneticPr fontId="5"/>
  </si>
  <si>
    <t>メッセージリスト</t>
    <phoneticPr fontId="6"/>
  </si>
  <si>
    <t>項目説明</t>
    <rPh sb="0" eb="2">
      <t>コウモク</t>
    </rPh>
    <rPh sb="2" eb="4">
      <t>セツメイ</t>
    </rPh>
    <phoneticPr fontId="5"/>
  </si>
  <si>
    <t>□面着</t>
    <rPh sb="1" eb="2">
      <t>メン</t>
    </rPh>
    <rPh sb="2" eb="3">
      <t>チャク</t>
    </rPh>
    <phoneticPr fontId="10"/>
  </si>
  <si>
    <t>レビュー中</t>
  </si>
  <si>
    <t>□書面</t>
    <rPh sb="1" eb="3">
      <t>ショメン</t>
    </rPh>
    <phoneticPr fontId="10"/>
  </si>
  <si>
    <t>1.UI関連仕様作成漏れ</t>
    <rPh sb="4" eb="6">
      <t>カンレン</t>
    </rPh>
    <rPh sb="6" eb="8">
      <t>シヨウ</t>
    </rPh>
    <rPh sb="8" eb="10">
      <t>サクセイ</t>
    </rPh>
    <rPh sb="10" eb="11">
      <t>モ</t>
    </rPh>
    <phoneticPr fontId="6"/>
  </si>
  <si>
    <t>1.業務知識不足</t>
    <phoneticPr fontId="6"/>
  </si>
  <si>
    <t>レビュー作業者人数</t>
    <rPh sb="4" eb="7">
      <t>サギョウシャ</t>
    </rPh>
    <rPh sb="7" eb="9">
      <t>ニンズウ</t>
    </rPh>
    <phoneticPr fontId="11"/>
  </si>
  <si>
    <t>2.UI関連仕様作成誤り／曖昧</t>
    <rPh sb="4" eb="6">
      <t>カンレン</t>
    </rPh>
    <rPh sb="6" eb="8">
      <t>シヨウ</t>
    </rPh>
    <rPh sb="8" eb="10">
      <t>サクセイ</t>
    </rPh>
    <rPh sb="10" eb="11">
      <t>アヤマ</t>
    </rPh>
    <rPh sb="13" eb="15">
      <t>アイマイ</t>
    </rPh>
    <phoneticPr fontId="6"/>
  </si>
  <si>
    <t>2.設計スキル不足</t>
    <phoneticPr fontId="6"/>
  </si>
  <si>
    <t>3.UCシナリオ関連仕様作成漏れ</t>
    <rPh sb="8" eb="10">
      <t>カンレン</t>
    </rPh>
    <rPh sb="10" eb="12">
      <t>シヨウ</t>
    </rPh>
    <rPh sb="12" eb="14">
      <t>サクセイ</t>
    </rPh>
    <rPh sb="14" eb="15">
      <t>モ</t>
    </rPh>
    <phoneticPr fontId="6"/>
  </si>
  <si>
    <t>3.コーディングスキル不足</t>
    <phoneticPr fontId="6"/>
  </si>
  <si>
    <t>工程　　　　プロセス</t>
    <rPh sb="0" eb="2">
      <t>コウテイ</t>
    </rPh>
    <phoneticPr fontId="10"/>
  </si>
  <si>
    <t>4.UCシナリオ関連仕様作成誤り／曖昧</t>
    <rPh sb="8" eb="10">
      <t>カンレン</t>
    </rPh>
    <rPh sb="10" eb="12">
      <t>シヨウ</t>
    </rPh>
    <rPh sb="12" eb="14">
      <t>サクセイ</t>
    </rPh>
    <rPh sb="14" eb="15">
      <t>アヤマ</t>
    </rPh>
    <rPh sb="17" eb="19">
      <t>アイマイ</t>
    </rPh>
    <phoneticPr fontId="6"/>
  </si>
  <si>
    <t>4.仕様書の理解誤り</t>
    <phoneticPr fontId="6"/>
  </si>
  <si>
    <r>
      <t xml:space="preserve">レビュー対象成果物   </t>
    </r>
    <r>
      <rPr>
        <sz val="8"/>
        <rFont val="メイリオ"/>
        <family val="3"/>
        <charset val="128"/>
      </rPr>
      <t>回数</t>
    </r>
    <rPh sb="4" eb="6">
      <t>タイショウ</t>
    </rPh>
    <rPh sb="6" eb="8">
      <t>セイカ</t>
    </rPh>
    <rPh sb="8" eb="9">
      <t>ブツ</t>
    </rPh>
    <rPh sb="12" eb="14">
      <t>カイスウ</t>
    </rPh>
    <phoneticPr fontId="6"/>
  </si>
  <si>
    <t>予定工数(h)</t>
    <rPh sb="0" eb="2">
      <t>ヨテイ</t>
    </rPh>
    <rPh sb="2" eb="4">
      <t>コウスウ</t>
    </rPh>
    <phoneticPr fontId="11"/>
  </si>
  <si>
    <t>5.ドメイン関連仕様作成漏れ</t>
    <rPh sb="6" eb="8">
      <t>カンレン</t>
    </rPh>
    <rPh sb="8" eb="10">
      <t>シヨウ</t>
    </rPh>
    <rPh sb="10" eb="12">
      <t>サクセイ</t>
    </rPh>
    <rPh sb="12" eb="13">
      <t>モ</t>
    </rPh>
    <phoneticPr fontId="6"/>
  </si>
  <si>
    <t>5.仕様書誤り／不足</t>
    <phoneticPr fontId="6"/>
  </si>
  <si>
    <t>頁/Step</t>
    <rPh sb="0" eb="1">
      <t>ページ</t>
    </rPh>
    <phoneticPr fontId="11"/>
  </si>
  <si>
    <t>頁</t>
  </si>
  <si>
    <t>6.ドメイン関連仕様作成誤り／曖昧</t>
    <rPh sb="6" eb="8">
      <t>カンレン</t>
    </rPh>
    <rPh sb="8" eb="10">
      <t>シヨウ</t>
    </rPh>
    <rPh sb="10" eb="12">
      <t>サクセイ</t>
    </rPh>
    <rPh sb="12" eb="13">
      <t>アヤマ</t>
    </rPh>
    <rPh sb="15" eb="17">
      <t>アイマイ</t>
    </rPh>
    <phoneticPr fontId="6"/>
  </si>
  <si>
    <t>6.入力資料の理解誤り</t>
    <phoneticPr fontId="6"/>
  </si>
  <si>
    <t>①要件がきちんと組み込めているか
②運用フローがきちんと記載されているか
③関連図で影響範囲が理解できるか
④仕組みを記載できているか
※資料作成後は「画面別機能一覧(集約)」に展開をかけること。</t>
    <rPh sb="1" eb="3">
      <t>ヨウケン</t>
    </rPh>
    <rPh sb="8" eb="9">
      <t>ク</t>
    </rPh>
    <rPh sb="10" eb="11">
      <t>コ</t>
    </rPh>
    <rPh sb="18" eb="20">
      <t>ウンヨウ</t>
    </rPh>
    <rPh sb="28" eb="30">
      <t>キサイ</t>
    </rPh>
    <rPh sb="38" eb="40">
      <t>カンレン</t>
    </rPh>
    <rPh sb="40" eb="41">
      <t>ズ</t>
    </rPh>
    <rPh sb="42" eb="44">
      <t>エイキョウ</t>
    </rPh>
    <rPh sb="44" eb="46">
      <t>ハンイ</t>
    </rPh>
    <rPh sb="47" eb="49">
      <t>リカイ</t>
    </rPh>
    <rPh sb="55" eb="57">
      <t>シク</t>
    </rPh>
    <rPh sb="59" eb="61">
      <t>キサイ</t>
    </rPh>
    <rPh sb="69" eb="71">
      <t>シリョウ</t>
    </rPh>
    <rPh sb="71" eb="73">
      <t>サクセイ</t>
    </rPh>
    <rPh sb="73" eb="74">
      <t>ゴ</t>
    </rPh>
    <rPh sb="89" eb="91">
      <t>テンカイ</t>
    </rPh>
    <phoneticPr fontId="10"/>
  </si>
  <si>
    <t>7.DB関連仕様作成漏れ</t>
    <rPh sb="4" eb="6">
      <t>カンレン</t>
    </rPh>
    <rPh sb="6" eb="8">
      <t>シヨウ</t>
    </rPh>
    <rPh sb="8" eb="10">
      <t>サクセイ</t>
    </rPh>
    <rPh sb="10" eb="11">
      <t>モ</t>
    </rPh>
    <phoneticPr fontId="6"/>
  </si>
  <si>
    <t>7.入力資料の誤り</t>
    <phoneticPr fontId="6"/>
  </si>
  <si>
    <t>8.DB関連仕様作成誤り／曖昧</t>
    <rPh sb="4" eb="6">
      <t>カンレン</t>
    </rPh>
    <rPh sb="6" eb="8">
      <t>シヨウ</t>
    </rPh>
    <rPh sb="8" eb="10">
      <t>サクセイ</t>
    </rPh>
    <rPh sb="10" eb="11">
      <t>アヤマ</t>
    </rPh>
    <rPh sb="13" eb="15">
      <t>アイマイ</t>
    </rPh>
    <phoneticPr fontId="6"/>
  </si>
  <si>
    <t>8.外部Ｉ／Ｆ、利用部品の理解誤り</t>
    <phoneticPr fontId="6"/>
  </si>
  <si>
    <t>9.その他関連仕様作成漏れ</t>
    <rPh sb="4" eb="5">
      <t>タ</t>
    </rPh>
    <rPh sb="5" eb="7">
      <t>カンレン</t>
    </rPh>
    <rPh sb="7" eb="9">
      <t>シヨウ</t>
    </rPh>
    <rPh sb="9" eb="11">
      <t>サクセイ</t>
    </rPh>
    <rPh sb="11" eb="12">
      <t>モ</t>
    </rPh>
    <phoneticPr fontId="6"/>
  </si>
  <si>
    <t>9.外部Ｉ／Ｆ、利用部品の誤り</t>
    <phoneticPr fontId="6"/>
  </si>
  <si>
    <t>10.その他関連仕様作成誤り／曖昧</t>
    <rPh sb="5" eb="6">
      <t>タ</t>
    </rPh>
    <rPh sb="6" eb="8">
      <t>カンレン</t>
    </rPh>
    <rPh sb="8" eb="10">
      <t>シヨウ</t>
    </rPh>
    <rPh sb="10" eb="12">
      <t>サクセイ</t>
    </rPh>
    <rPh sb="12" eb="13">
      <t>アヤマ</t>
    </rPh>
    <rPh sb="15" eb="17">
      <t>アイマイ</t>
    </rPh>
    <phoneticPr fontId="6"/>
  </si>
  <si>
    <t>10.コミュニケーション不良</t>
    <phoneticPr fontId="6"/>
  </si>
  <si>
    <t>11.コーディング作成漏れ</t>
    <rPh sb="9" eb="11">
      <t>サクセイ</t>
    </rPh>
    <rPh sb="11" eb="12">
      <t>モ</t>
    </rPh>
    <phoneticPr fontId="6"/>
  </si>
  <si>
    <t>11.標準化規則、作業プロセスの理解誤り</t>
    <phoneticPr fontId="6"/>
  </si>
  <si>
    <t>12.コーディング作成誤り／曖昧</t>
    <rPh sb="9" eb="11">
      <t>サクセイ</t>
    </rPh>
    <rPh sb="11" eb="12">
      <t>アヤマ</t>
    </rPh>
    <rPh sb="14" eb="16">
      <t>アイマイ</t>
    </rPh>
    <phoneticPr fontId="6"/>
  </si>
  <si>
    <t>12.標準化規則、作業プロセスの誤り</t>
    <phoneticPr fontId="6"/>
  </si>
  <si>
    <t>13.標準化ルール違反</t>
    <rPh sb="3" eb="6">
      <t>ヒョウジュンカ</t>
    </rPh>
    <rPh sb="9" eb="11">
      <t>イハン</t>
    </rPh>
    <phoneticPr fontId="6"/>
  </si>
  <si>
    <t>13.開発環境の設定誤り、不具合</t>
    <phoneticPr fontId="6"/>
  </si>
  <si>
    <t>レビューのコツ</t>
    <phoneticPr fontId="10"/>
  </si>
  <si>
    <t>①不具合を見つけようとするから見つかる
②次工程の開発が問題なくできるか想像する
③「こうあるべき」との価値観を強く持って指摘する
④あとからつけ加えたような　但し～　　が怪しい
⑤Ａでなく　Ｂでないなら　必ずしも　Ｃでない。（論理性の確保）
⑥～～のはずだから　　という言動には要注意
⑦絶対～　　という表現は危ない。（大抵の場合、絶対はウソ）
⑧設計者が面倒と思っている箇所にバグは潜んでいる</t>
    <rPh sb="1" eb="4">
      <t>フグアイ</t>
    </rPh>
    <rPh sb="5" eb="6">
      <t>ミ</t>
    </rPh>
    <rPh sb="15" eb="16">
      <t>ミ</t>
    </rPh>
    <rPh sb="21" eb="22">
      <t>ツギ</t>
    </rPh>
    <rPh sb="22" eb="24">
      <t>コウテイ</t>
    </rPh>
    <rPh sb="25" eb="27">
      <t>カイハツ</t>
    </rPh>
    <rPh sb="28" eb="30">
      <t>モンダイ</t>
    </rPh>
    <rPh sb="36" eb="38">
      <t>ソウゾウ</t>
    </rPh>
    <rPh sb="52" eb="55">
      <t>カチカン</t>
    </rPh>
    <rPh sb="56" eb="57">
      <t>ツヨ</t>
    </rPh>
    <rPh sb="58" eb="59">
      <t>モ</t>
    </rPh>
    <rPh sb="61" eb="63">
      <t>シテキ</t>
    </rPh>
    <rPh sb="73" eb="74">
      <t>クワ</t>
    </rPh>
    <rPh sb="80" eb="81">
      <t>タダ</t>
    </rPh>
    <rPh sb="86" eb="87">
      <t>アヤ</t>
    </rPh>
    <rPh sb="103" eb="104">
      <t>カナラ</t>
    </rPh>
    <rPh sb="114" eb="116">
      <t>ロンリ</t>
    </rPh>
    <rPh sb="116" eb="117">
      <t>セイ</t>
    </rPh>
    <rPh sb="118" eb="120">
      <t>カクホ</t>
    </rPh>
    <rPh sb="136" eb="138">
      <t>ゲンドウ</t>
    </rPh>
    <rPh sb="140" eb="143">
      <t>ヨウチュウイ</t>
    </rPh>
    <rPh sb="145" eb="147">
      <t>ゼッタイ</t>
    </rPh>
    <rPh sb="153" eb="155">
      <t>ヒョウゲン</t>
    </rPh>
    <rPh sb="156" eb="157">
      <t>アブ</t>
    </rPh>
    <rPh sb="161" eb="163">
      <t>タイテイ</t>
    </rPh>
    <rPh sb="164" eb="166">
      <t>バアイ</t>
    </rPh>
    <rPh sb="167" eb="169">
      <t>ゼッタイ</t>
    </rPh>
    <phoneticPr fontId="10"/>
  </si>
  <si>
    <t>14.誤字／脱字　等単純ミス</t>
    <rPh sb="3" eb="5">
      <t>ゴジ</t>
    </rPh>
    <rPh sb="6" eb="8">
      <t>ダツジ</t>
    </rPh>
    <rPh sb="9" eb="10">
      <t>ナド</t>
    </rPh>
    <rPh sb="10" eb="12">
      <t>タンジュン</t>
    </rPh>
    <phoneticPr fontId="6"/>
  </si>
  <si>
    <t>21.インストール媒体作成誤り</t>
    <phoneticPr fontId="6"/>
  </si>
  <si>
    <t>15.要望、制限事項</t>
    <rPh sb="3" eb="5">
      <t>ヨウボウ</t>
    </rPh>
    <rPh sb="6" eb="8">
      <t>セイゲン</t>
    </rPh>
    <rPh sb="8" eb="10">
      <t>ジコウ</t>
    </rPh>
    <phoneticPr fontId="6"/>
  </si>
  <si>
    <t>22.インストール手順書誤り</t>
    <phoneticPr fontId="6"/>
  </si>
  <si>
    <t>16.その他</t>
    <rPh sb="5" eb="6">
      <t>タ</t>
    </rPh>
    <phoneticPr fontId="6"/>
  </si>
  <si>
    <t>23.インストール作業の誤り</t>
    <phoneticPr fontId="6"/>
  </si>
  <si>
    <t>24.運用環境の設定誤り、不具合</t>
    <phoneticPr fontId="6"/>
  </si>
  <si>
    <t>31.製品仕様範囲外</t>
    <phoneticPr fontId="6"/>
  </si>
  <si>
    <t>41.注意不足</t>
    <phoneticPr fontId="6"/>
  </si>
  <si>
    <t>42.体調不良</t>
    <phoneticPr fontId="6"/>
  </si>
  <si>
    <t>43.その他（自責）</t>
    <phoneticPr fontId="6"/>
  </si>
  <si>
    <t>44.その他（他責）</t>
    <phoneticPr fontId="6"/>
  </si>
  <si>
    <t>原因</t>
    <rPh sb="0" eb="2">
      <t>ゲンイン</t>
    </rPh>
    <phoneticPr fontId="5"/>
  </si>
  <si>
    <t>横展開</t>
    <rPh sb="0" eb="1">
      <t>ヨコ</t>
    </rPh>
    <rPh sb="1" eb="3">
      <t>テンカイ</t>
    </rPh>
    <phoneticPr fontId="11"/>
  </si>
  <si>
    <t>UK</t>
    <phoneticPr fontId="6"/>
  </si>
  <si>
    <t>武藤　愛</t>
    <rPh sb="0" eb="2">
      <t>ムトウ</t>
    </rPh>
    <rPh sb="3" eb="4">
      <t>アイ</t>
    </rPh>
    <phoneticPr fontId="5"/>
  </si>
  <si>
    <t>レビュー完修正中</t>
  </si>
  <si>
    <t>レビューイ</t>
    <phoneticPr fontId="10"/>
  </si>
  <si>
    <t>武藤</t>
    <rPh sb="0" eb="2">
      <t>ムトウ</t>
    </rPh>
    <phoneticPr fontId="5"/>
  </si>
  <si>
    <t>毛、玉腰</t>
    <rPh sb="0" eb="1">
      <t>モウ</t>
    </rPh>
    <rPh sb="2" eb="4">
      <t>タマコシ</t>
    </rPh>
    <phoneticPr fontId="5"/>
  </si>
  <si>
    <t>画面設計書、ユースケースシナリオ</t>
    <rPh sb="0" eb="2">
      <t>ガメン</t>
    </rPh>
    <rPh sb="2" eb="4">
      <t>セッケイ</t>
    </rPh>
    <rPh sb="4" eb="5">
      <t>ショ</t>
    </rPh>
    <phoneticPr fontId="5"/>
  </si>
  <si>
    <t>22.オンストール手順書誤り</t>
    <phoneticPr fontId="6"/>
  </si>
  <si>
    <t>項目定義</t>
    <rPh sb="0" eb="2">
      <t>コウモク</t>
    </rPh>
    <rPh sb="2" eb="4">
      <t>テイギ</t>
    </rPh>
    <phoneticPr fontId="5"/>
  </si>
  <si>
    <t>検索テキストボックスを、テキストボックス（検索）から、リスト検索フォームに変更する</t>
    <rPh sb="0" eb="2">
      <t>ケンサク</t>
    </rPh>
    <rPh sb="21" eb="23">
      <t>ケンサク</t>
    </rPh>
    <rPh sb="37" eb="39">
      <t>ヘンコウ</t>
    </rPh>
    <phoneticPr fontId="5"/>
  </si>
  <si>
    <t>○</t>
  </si>
  <si>
    <t>毛</t>
    <rPh sb="0" eb="1">
      <t>モウ</t>
    </rPh>
    <phoneticPr fontId="5"/>
  </si>
  <si>
    <t>要(通常)</t>
  </si>
  <si>
    <t>B2_004,B2_005はラベルではなくリスト列項目にする</t>
    <rPh sb="24" eb="25">
      <t>レツ</t>
    </rPh>
    <rPh sb="25" eb="27">
      <t>コウモク</t>
    </rPh>
    <phoneticPr fontId="5"/>
  </si>
  <si>
    <t>－</t>
  </si>
  <si>
    <t>左記のとおり修正</t>
    <rPh sb="0" eb="2">
      <t>サキ</t>
    </rPh>
    <rPh sb="6" eb="8">
      <t>シュウセイ</t>
    </rPh>
    <phoneticPr fontId="10"/>
  </si>
  <si>
    <t>コピーダイアログの「設定」ボタンは他画面と表現を統一すること</t>
    <rPh sb="10" eb="12">
      <t>セッテイ</t>
    </rPh>
    <rPh sb="17" eb="18">
      <t>タ</t>
    </rPh>
    <rPh sb="18" eb="20">
      <t>ガメン</t>
    </rPh>
    <rPh sb="21" eb="23">
      <t>ヒョウゲン</t>
    </rPh>
    <rPh sb="24" eb="26">
      <t>トウイツ</t>
    </rPh>
    <phoneticPr fontId="5"/>
  </si>
  <si>
    <t>玉腰</t>
    <rPh sb="0" eb="2">
      <t>タマコシ</t>
    </rPh>
    <phoneticPr fontId="5"/>
  </si>
  <si>
    <t>ユースケースシナリオ図</t>
    <rPh sb="10" eb="11">
      <t>ズ</t>
    </rPh>
    <phoneticPr fontId="5"/>
  </si>
  <si>
    <t>レイアウトエリアの表示ロジックを共通化すること</t>
    <rPh sb="9" eb="11">
      <t>ヒョウジ</t>
    </rPh>
    <rPh sb="16" eb="19">
      <t>キョウツウカ</t>
    </rPh>
    <phoneticPr fontId="5"/>
  </si>
  <si>
    <t>項目制御</t>
    <rPh sb="0" eb="2">
      <t>コウモク</t>
    </rPh>
    <rPh sb="2" eb="4">
      <t>セイギョ</t>
    </rPh>
    <phoneticPr fontId="5"/>
  </si>
  <si>
    <t>処理後の一覧の選択位置はアクティビティで記載する旨を、フォーカス制御に追記する</t>
    <rPh sb="0" eb="2">
      <t>ショリ</t>
    </rPh>
    <rPh sb="2" eb="3">
      <t>ゴ</t>
    </rPh>
    <rPh sb="4" eb="6">
      <t>イチラン</t>
    </rPh>
    <rPh sb="7" eb="9">
      <t>センタク</t>
    </rPh>
    <rPh sb="9" eb="11">
      <t>イチ</t>
    </rPh>
    <rPh sb="20" eb="22">
      <t>キサイ</t>
    </rPh>
    <rPh sb="24" eb="25">
      <t>ムネ</t>
    </rPh>
    <rPh sb="32" eb="34">
      <t>セイギョ</t>
    </rPh>
    <rPh sb="35" eb="37">
      <t>ツイキ</t>
    </rPh>
    <phoneticPr fontId="5"/>
  </si>
  <si>
    <t>項目移送</t>
    <rPh sb="0" eb="2">
      <t>コウモク</t>
    </rPh>
    <rPh sb="2" eb="4">
      <t>イソウ</t>
    </rPh>
    <phoneticPr fontId="5"/>
  </si>
  <si>
    <t>マイページ設定の属性名がドメインと一致していないので、一致するように修正する</t>
    <rPh sb="5" eb="7">
      <t>セッテイ</t>
    </rPh>
    <rPh sb="8" eb="10">
      <t>ゾクセイ</t>
    </rPh>
    <rPh sb="10" eb="11">
      <t>メイ</t>
    </rPh>
    <rPh sb="17" eb="19">
      <t>イッチ</t>
    </rPh>
    <rPh sb="27" eb="29">
      <t>イッチ</t>
    </rPh>
    <rPh sb="34" eb="36">
      <t>シュウセイ</t>
    </rPh>
    <phoneticPr fontId="5"/>
  </si>
  <si>
    <t>逐次検索ではなく、絞り込みの挙動に変更する</t>
    <rPh sb="0" eb="2">
      <t>チクジ</t>
    </rPh>
    <rPh sb="2" eb="4">
      <t>ケンサク</t>
    </rPh>
    <rPh sb="9" eb="10">
      <t>シボ</t>
    </rPh>
    <rPh sb="11" eb="12">
      <t>コ</t>
    </rPh>
    <rPh sb="14" eb="16">
      <t>キョドウ</t>
    </rPh>
    <rPh sb="17" eb="19">
      <t>ヘンコウ</t>
    </rPh>
    <phoneticPr fontId="5"/>
  </si>
  <si>
    <t>登録したものを一覧に追加するアクティビティを追加する</t>
    <rPh sb="0" eb="2">
      <t>トウロク</t>
    </rPh>
    <rPh sb="7" eb="9">
      <t>イチラン</t>
    </rPh>
    <rPh sb="10" eb="12">
      <t>ツイカ</t>
    </rPh>
    <rPh sb="22" eb="24">
      <t>ツイカ</t>
    </rPh>
    <phoneticPr fontId="5"/>
  </si>
  <si>
    <t>レイアウトの設定のアクティビティにリンクを追加する</t>
    <rPh sb="6" eb="8">
      <t>セッテイ</t>
    </rPh>
    <rPh sb="21" eb="23">
      <t>ツイカ</t>
    </rPh>
    <phoneticPr fontId="5"/>
  </si>
  <si>
    <t>マイページの設定で利用する→利用しないにされた場合でも、マイページのレイアウトから部品を削除しないようにすること。
→マイページの表示時に非表示になる＆マイページのレイアウト設定で非表示状態で登録されたら削除することで対応する
※再度利用するに戻した際、状態復帰させるため</t>
    <rPh sb="6" eb="8">
      <t>セッテイ</t>
    </rPh>
    <rPh sb="9" eb="11">
      <t>リヨウ</t>
    </rPh>
    <rPh sb="14" eb="16">
      <t>リヨウ</t>
    </rPh>
    <rPh sb="23" eb="25">
      <t>バアイ</t>
    </rPh>
    <rPh sb="41" eb="43">
      <t>ブヒン</t>
    </rPh>
    <rPh sb="44" eb="46">
      <t>サクジョ</t>
    </rPh>
    <rPh sb="65" eb="67">
      <t>ヒョウジ</t>
    </rPh>
    <rPh sb="67" eb="68">
      <t>ジ</t>
    </rPh>
    <rPh sb="69" eb="72">
      <t>ヒヒョウジ</t>
    </rPh>
    <rPh sb="87" eb="89">
      <t>セッテイ</t>
    </rPh>
    <rPh sb="90" eb="93">
      <t>ヒヒョウジ</t>
    </rPh>
    <rPh sb="93" eb="95">
      <t>ジョウタイ</t>
    </rPh>
    <rPh sb="96" eb="98">
      <t>トウロク</t>
    </rPh>
    <rPh sb="102" eb="104">
      <t>サクジョ</t>
    </rPh>
    <rPh sb="109" eb="111">
      <t>タイオウ</t>
    </rPh>
    <rPh sb="115" eb="117">
      <t>サイド</t>
    </rPh>
    <rPh sb="117" eb="119">
      <t>リヨウ</t>
    </rPh>
    <rPh sb="122" eb="123">
      <t>モド</t>
    </rPh>
    <rPh sb="125" eb="126">
      <t>サイ</t>
    </rPh>
    <rPh sb="127" eb="129">
      <t>ジョウタイ</t>
    </rPh>
    <rPh sb="129" eb="131">
      <t>フッキ</t>
    </rPh>
    <phoneticPr fontId="10"/>
  </si>
  <si>
    <t>マイページ設定のキャンセルボタンの項目番号が空白のため正しい項目番号を記入する</t>
    <rPh sb="5" eb="7">
      <t>セッテイ</t>
    </rPh>
    <rPh sb="17" eb="19">
      <t>コウモク</t>
    </rPh>
    <rPh sb="19" eb="21">
      <t>バンゴウ</t>
    </rPh>
    <rPh sb="22" eb="24">
      <t>クウハク</t>
    </rPh>
    <rPh sb="27" eb="28">
      <t>タダ</t>
    </rPh>
    <rPh sb="30" eb="32">
      <t>コウモク</t>
    </rPh>
    <rPh sb="32" eb="34">
      <t>バンゴウ</t>
    </rPh>
    <rPh sb="35" eb="37">
      <t>キニュウ</t>
    </rPh>
    <phoneticPr fontId="10"/>
  </si>
  <si>
    <t>ボタン名を「設定」から「実行」に修正</t>
    <rPh sb="3" eb="4">
      <t>メイ</t>
    </rPh>
    <rPh sb="6" eb="8">
      <t>セッテイ</t>
    </rPh>
    <rPh sb="12" eb="14">
      <t>ジッコウ</t>
    </rPh>
    <rPh sb="16" eb="18">
      <t>シュウセイ</t>
    </rPh>
    <phoneticPr fontId="10"/>
  </si>
  <si>
    <t>レイアウトIDは古いドメインなので、修正されたドメインに合わせた記述に修正する</t>
    <rPh sb="8" eb="9">
      <t>フル</t>
    </rPh>
    <rPh sb="18" eb="20">
      <t>シュウセイ</t>
    </rPh>
    <rPh sb="28" eb="29">
      <t>ア</t>
    </rPh>
    <rPh sb="32" eb="34">
      <t>キジュツ</t>
    </rPh>
    <rPh sb="35" eb="37">
      <t>シュウセイ</t>
    </rPh>
    <phoneticPr fontId="10"/>
  </si>
  <si>
    <t>コピー完了メッセージをMsg_20を使用する</t>
    <rPh sb="3" eb="5">
      <t>カンリョウ</t>
    </rPh>
    <rPh sb="18" eb="20">
      <t>シヨウ</t>
    </rPh>
    <phoneticPr fontId="5"/>
  </si>
  <si>
    <t>初期値の記入漏れを確認する</t>
    <rPh sb="0" eb="3">
      <t>ショキチ</t>
    </rPh>
    <rPh sb="4" eb="6">
      <t>キニュウ</t>
    </rPh>
    <rPh sb="6" eb="7">
      <t>モ</t>
    </rPh>
    <rPh sb="9" eb="11">
      <t>カクニン</t>
    </rPh>
    <phoneticPr fontId="5"/>
  </si>
  <si>
    <t>Message</t>
    <phoneticPr fontId="5"/>
  </si>
  <si>
    <t>Caption</t>
    <phoneticPr fontId="5"/>
  </si>
  <si>
    <t>MessageBoxButtons</t>
    <phoneticPr fontId="5"/>
  </si>
  <si>
    <t>MessageBoxDefaultButton</t>
    <phoneticPr fontId="5"/>
  </si>
  <si>
    <t>MessageBoxIcon</t>
    <phoneticPr fontId="5"/>
  </si>
  <si>
    <t>Buttons</t>
    <phoneticPr fontId="5"/>
  </si>
  <si>
    <t>DefaultButton</t>
    <phoneticPr fontId="5"/>
  </si>
  <si>
    <t>Icon</t>
    <phoneticPr fontId="5"/>
  </si>
  <si>
    <t>要件設計</t>
    <rPh sb="0" eb="2">
      <t>ヨウケン</t>
    </rPh>
    <rPh sb="2" eb="4">
      <t>セッケイ</t>
    </rPh>
    <phoneticPr fontId="6"/>
  </si>
  <si>
    <t>朴　雨兆</t>
    <rPh sb="0" eb="1">
      <t>ボク</t>
    </rPh>
    <rPh sb="2" eb="3">
      <t>アメ</t>
    </rPh>
    <rPh sb="3" eb="4">
      <t>チョウ</t>
    </rPh>
    <phoneticPr fontId="6"/>
  </si>
  <si>
    <t>朴</t>
    <rPh sb="0" eb="1">
      <t>ボク</t>
    </rPh>
    <phoneticPr fontId="6"/>
  </si>
  <si>
    <t>朴　雨兆</t>
    <rPh sb="0" eb="1">
      <t>ボク</t>
    </rPh>
    <rPh sb="2" eb="3">
      <t>アメ</t>
    </rPh>
    <rPh sb="3" eb="4">
      <t>チョウ</t>
    </rPh>
    <phoneticPr fontId="5"/>
  </si>
  <si>
    <t>テキスト</t>
    <phoneticPr fontId="5"/>
  </si>
  <si>
    <t>F1.1</t>
    <phoneticPr fontId="5"/>
  </si>
  <si>
    <t>備考</t>
    <rPh sb="0" eb="2">
      <t>ビコウ</t>
    </rPh>
    <phoneticPr fontId="6"/>
  </si>
  <si>
    <t>【参照条件】</t>
    <rPh sb="1" eb="3">
      <t>サンショウ</t>
    </rPh>
    <rPh sb="3" eb="5">
      <t>ジョウケン</t>
    </rPh>
    <phoneticPr fontId="5"/>
  </si>
  <si>
    <t>【サービス呼出】</t>
    <rPh sb="5" eb="7">
      <t>ヨビダシ</t>
    </rPh>
    <phoneticPr fontId="5"/>
  </si>
  <si>
    <t>病院コード</t>
    <rPh sb="0" eb="2">
      <t>ビョウイン</t>
    </rPh>
    <phoneticPr fontId="5"/>
  </si>
  <si>
    <t>サーバー側ロジック</t>
    <rPh sb="4" eb="5">
      <t>ガワ</t>
    </rPh>
    <phoneticPr fontId="5"/>
  </si>
  <si>
    <t>サービス名</t>
    <rPh sb="4" eb="5">
      <t>メイ</t>
    </rPh>
    <phoneticPr fontId="6"/>
  </si>
  <si>
    <t>INPUTデータリスト</t>
    <phoneticPr fontId="6"/>
  </si>
  <si>
    <t>HOSP_CODE</t>
    <phoneticPr fontId="5"/>
  </si>
  <si>
    <t>OUTPUTデータリスト</t>
    <phoneticPr fontId="6"/>
  </si>
  <si>
    <t>Button</t>
    <phoneticPr fontId="5"/>
  </si>
  <si>
    <t>ボタンクリック</t>
    <phoneticPr fontId="5"/>
  </si>
  <si>
    <t>項目定義</t>
    <phoneticPr fontId="5"/>
  </si>
  <si>
    <t>処理概要</t>
    <phoneticPr fontId="5"/>
  </si>
  <si>
    <t>アルゴリズム</t>
    <phoneticPr fontId="5"/>
  </si>
  <si>
    <t>項目移送表</t>
    <phoneticPr fontId="5"/>
  </si>
  <si>
    <t>RETURN_VALUE</t>
    <phoneticPr fontId="5"/>
  </si>
  <si>
    <t>処理結果値</t>
    <phoneticPr fontId="5"/>
  </si>
  <si>
    <t>実行した結果値を内部でチェック</t>
    <phoneticPr fontId="5"/>
  </si>
  <si>
    <t>ORCA連携管理改善</t>
    <rPh sb="4" eb="6">
      <t>レンケイ</t>
    </rPh>
    <rPh sb="6" eb="8">
      <t>カンリ</t>
    </rPh>
    <rPh sb="8" eb="10">
      <t>カイゼン</t>
    </rPh>
    <phoneticPr fontId="6"/>
  </si>
  <si>
    <t>13</t>
    <phoneticPr fontId="6"/>
  </si>
  <si>
    <t>ORCA連携管理改善</t>
    <phoneticPr fontId="5"/>
  </si>
  <si>
    <t>ORCA連携管理改善</t>
    <phoneticPr fontId="5"/>
  </si>
  <si>
    <t>BAS0310U00</t>
    <phoneticPr fontId="5"/>
  </si>
  <si>
    <t>点数マスタ</t>
    <rPh sb="0" eb="2">
      <t>テンスウ</t>
    </rPh>
    <phoneticPr fontId="5"/>
  </si>
  <si>
    <t>画面_BAS0310U00</t>
    <phoneticPr fontId="6"/>
  </si>
  <si>
    <t>外部会計システムとの連携時のために、会計関連データを管理する。</t>
    <rPh sb="0" eb="2">
      <t>ガイブ</t>
    </rPh>
    <rPh sb="2" eb="4">
      <t>カイケイ</t>
    </rPh>
    <rPh sb="10" eb="12">
      <t>レンケイ</t>
    </rPh>
    <rPh sb="12" eb="13">
      <t>ジ</t>
    </rPh>
    <rPh sb="18" eb="20">
      <t>カイケイ</t>
    </rPh>
    <rPh sb="20" eb="22">
      <t>カンレン</t>
    </rPh>
    <rPh sb="26" eb="28">
      <t>カンリ</t>
    </rPh>
    <phoneticPr fontId="5"/>
  </si>
  <si>
    <t>マスタデータ更新</t>
    <rPh sb="6" eb="8">
      <t>コウシン</t>
    </rPh>
    <phoneticPr fontId="5"/>
  </si>
  <si>
    <t>01_マスタデータ更新</t>
    <rPh sb="9" eb="11">
      <t>コウシン</t>
    </rPh>
    <phoneticPr fontId="5"/>
  </si>
  <si>
    <t>【入力パラメータ】</t>
    <rPh sb="1" eb="3">
      <t>ニュウリョク</t>
    </rPh>
    <phoneticPr fontId="5"/>
  </si>
  <si>
    <t>HOSP_CODE　病院コード</t>
    <rPh sb="10" eb="12">
      <t>ビョウイン</t>
    </rPh>
    <phoneticPr fontId="5"/>
  </si>
  <si>
    <t>メッセージ内容：#2</t>
    <phoneticPr fontId="5"/>
  </si>
  <si>
    <t>点数マスタ更新処理「AN013_06」</t>
    <rPh sb="0" eb="2">
      <t>テンスウ</t>
    </rPh>
    <rPh sb="5" eb="7">
      <t>コウシン</t>
    </rPh>
    <rPh sb="7" eb="9">
      <t>ショリ</t>
    </rPh>
    <phoneticPr fontId="5"/>
  </si>
  <si>
    <t>１．点数マスタ更新処理の結果　＞　0</t>
    <rPh sb="7" eb="9">
      <t>コウシン</t>
    </rPh>
    <rPh sb="9" eb="11">
      <t>ショリ</t>
    </rPh>
    <rPh sb="12" eb="14">
      <t>ケッカ</t>
    </rPh>
    <phoneticPr fontId="5"/>
  </si>
  <si>
    <t>2．点数マスタ更新処理の結果　=　0</t>
    <rPh sb="7" eb="9">
      <t>コウシン</t>
    </rPh>
    <phoneticPr fontId="5"/>
  </si>
  <si>
    <t>確認</t>
    <rPh sb="0" eb="2">
      <t>カクニン</t>
    </rPh>
    <phoneticPr fontId="5"/>
  </si>
  <si>
    <t>ok</t>
    <phoneticPr fontId="5"/>
  </si>
  <si>
    <t>Error</t>
    <phoneticPr fontId="5"/>
  </si>
  <si>
    <t>Information</t>
    <phoneticPr fontId="5"/>
  </si>
  <si>
    <t>点数マスタ更新に失敗しました。</t>
    <rPh sb="0" eb="2">
      <t>テンスウ</t>
    </rPh>
    <rPh sb="5" eb="7">
      <t>コウシン</t>
    </rPh>
    <phoneticPr fontId="5"/>
  </si>
  <si>
    <t>点数マスタ更新に成功しました。</t>
    <rPh sb="0" eb="2">
      <t>テンスウ</t>
    </rPh>
    <rPh sb="8" eb="10">
      <t>セイコウ</t>
    </rPh>
    <phoneticPr fontId="5"/>
  </si>
  <si>
    <t>メッセージ内容：#1</t>
    <phoneticPr fontId="5"/>
  </si>
  <si>
    <t>マスタデータ更新</t>
    <phoneticPr fontId="5"/>
  </si>
  <si>
    <t>PR_BAS_MAKE_BAS0310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</si>
</sst>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h:mm;@"/>
    <numFmt numFmtId="177" formatCode="h:mm;@"/>
    <numFmt numFmtId="178" formatCode="0_ "/>
    <numFmt numFmtId="179" formatCode="#\ "/>
    <numFmt numFmtId="180" formatCode="yyyy/m/d;@"/>
  </numFmts>
  <fonts count="33">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scheme val="minor"/>
    </font>
    <font>
      <sz val="6"/>
      <name val="ＭＳ Ｐゴシック"/>
      <family val="3"/>
      <charset val="128"/>
    </font>
    <font>
      <sz val="9"/>
      <color theme="1"/>
      <name val="Meiryo UI"/>
      <family val="2"/>
      <charset val="128"/>
    </font>
    <font>
      <b/>
      <sz val="8"/>
      <name val="ＭＳ ゴシック"/>
      <family val="3"/>
      <charset val="128"/>
    </font>
    <font>
      <sz val="9"/>
      <name val="ＭＳ 明朝"/>
      <family val="1"/>
      <charset val="128"/>
    </font>
    <font>
      <sz val="6"/>
      <name val="ＭＳ Ｐゴシック"/>
      <family val="2"/>
      <charset val="128"/>
      <scheme val="minor"/>
    </font>
    <font>
      <sz val="6"/>
      <name val="ＭＳ 明朝"/>
      <family val="1"/>
      <charset val="128"/>
    </font>
    <font>
      <sz val="10"/>
      <name val="メイリオ"/>
      <family val="3"/>
      <charset val="128"/>
    </font>
    <font>
      <b/>
      <sz val="10"/>
      <name val="メイリオ"/>
      <family val="3"/>
      <charset val="128"/>
    </font>
    <font>
      <sz val="8"/>
      <name val="メイリオ"/>
      <family val="3"/>
      <charset val="128"/>
    </font>
    <font>
      <sz val="11"/>
      <name val="メイリオ"/>
      <family val="3"/>
      <charset val="128"/>
    </font>
    <font>
      <sz val="10"/>
      <color theme="1"/>
      <name val="メイリオ"/>
      <family val="3"/>
      <charset val="128"/>
    </font>
    <font>
      <sz val="11"/>
      <color theme="1"/>
      <name val="メイリオ"/>
      <family val="3"/>
      <charset val="128"/>
    </font>
    <font>
      <sz val="9"/>
      <name val="メイリオ"/>
      <family val="3"/>
      <charset val="128"/>
    </font>
    <font>
      <sz val="11"/>
      <color theme="1"/>
      <name val="ＭＳ Ｐゴシック"/>
      <family val="3"/>
      <charset val="128"/>
      <scheme val="minor"/>
    </font>
    <font>
      <u/>
      <sz val="9"/>
      <color theme="10"/>
      <name val="Meiryo UI"/>
      <family val="2"/>
      <charset val="128"/>
    </font>
    <font>
      <sz val="10"/>
      <name val="ＭＳ ゴシック"/>
      <family val="3"/>
      <charset val="128"/>
    </font>
    <font>
      <b/>
      <sz val="10"/>
      <name val="ＭＳ ゴシック"/>
      <family val="3"/>
      <charset val="128"/>
    </font>
    <font>
      <sz val="10"/>
      <name val="ＭＳ Ｐゴシック"/>
      <family val="3"/>
      <charset val="128"/>
    </font>
    <font>
      <sz val="11"/>
      <name val="돋움"/>
      <family val="2"/>
      <charset val="129"/>
    </font>
    <font>
      <sz val="11"/>
      <name val="MS PGothic"/>
      <family val="3"/>
      <charset val="128"/>
    </font>
    <font>
      <b/>
      <sz val="20"/>
      <name val="MS PGothic"/>
      <family val="3"/>
      <charset val="128"/>
    </font>
    <font>
      <b/>
      <sz val="14"/>
      <name val="ＭＳ Ｐゴシック"/>
      <family val="3"/>
      <charset val="128"/>
    </font>
    <font>
      <sz val="11"/>
      <color rgb="FF000000"/>
      <name val="ＭＳ Ｐゴシック"/>
      <family val="3"/>
      <charset val="128"/>
      <scheme val="minor"/>
    </font>
    <font>
      <sz val="11"/>
      <color rgb="FF000000"/>
      <name val="Calibri"/>
      <family val="2"/>
    </font>
    <font>
      <b/>
      <sz val="9"/>
      <name val="メイリオ"/>
      <family val="3"/>
      <charset val="128"/>
    </font>
    <font>
      <sz val="11"/>
      <name val="ＭＳ ゴシック"/>
      <family val="3"/>
      <charset val="128"/>
    </font>
    <font>
      <sz val="11"/>
      <color theme="1"/>
      <name val="ＭＳ ゴシック"/>
      <family val="3"/>
      <charset val="128"/>
    </font>
  </fonts>
  <fills count="14">
    <fill>
      <patternFill patternType="none"/>
    </fill>
    <fill>
      <patternFill patternType="gray125"/>
    </fill>
    <fill>
      <patternFill patternType="solid">
        <fgColor indexed="27"/>
        <bgColor indexed="64"/>
      </patternFill>
    </fill>
    <fill>
      <patternFill patternType="solid">
        <fgColor rgb="FFFBF6D1"/>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DFDFF"/>
        <bgColor indexed="64"/>
      </patternFill>
    </fill>
    <fill>
      <patternFill patternType="solid">
        <fgColor rgb="FF92D050"/>
        <bgColor indexed="64"/>
      </patternFill>
    </fill>
  </fills>
  <borders count="78">
    <border>
      <left/>
      <right/>
      <top/>
      <bottom/>
      <diagonal/>
    </border>
    <border>
      <left style="medium">
        <color indexed="12"/>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hair">
        <color indexed="64"/>
      </left>
      <right/>
      <top style="thin">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right/>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thin">
        <color indexed="64"/>
      </top>
      <bottom/>
      <diagonal/>
    </border>
    <border>
      <left style="double">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thin">
        <color indexed="12"/>
      </right>
      <top style="medium">
        <color indexed="12"/>
      </top>
      <bottom/>
      <diagonal/>
    </border>
    <border>
      <left style="thin">
        <color indexed="12"/>
      </left>
      <right/>
      <top style="medium">
        <color indexed="12"/>
      </top>
      <bottom/>
      <diagonal/>
    </border>
    <border>
      <left/>
      <right/>
      <top style="medium">
        <color indexed="12"/>
      </top>
      <bottom/>
      <diagonal/>
    </border>
    <border>
      <left/>
      <right style="thin">
        <color indexed="12"/>
      </right>
      <top style="medium">
        <color indexed="12"/>
      </top>
      <bottom/>
      <diagonal/>
    </border>
    <border>
      <left style="thin">
        <color indexed="12"/>
      </left>
      <right style="thin">
        <color indexed="12"/>
      </right>
      <top style="medium">
        <color indexed="12"/>
      </top>
      <bottom style="thin">
        <color indexed="12"/>
      </bottom>
      <diagonal/>
    </border>
    <border>
      <left style="thin">
        <color indexed="12"/>
      </left>
      <right style="medium">
        <color indexed="12"/>
      </right>
      <top style="medium">
        <color indexed="12"/>
      </top>
      <bottom style="thin">
        <color indexed="12"/>
      </bottom>
      <diagonal/>
    </border>
    <border>
      <left style="medium">
        <color indexed="12"/>
      </left>
      <right style="medium">
        <color indexed="12"/>
      </right>
      <top style="thin">
        <color indexed="12"/>
      </top>
      <bottom style="medium">
        <color indexed="12"/>
      </bottom>
      <diagonal/>
    </border>
    <border>
      <left style="medium">
        <color indexed="12"/>
      </left>
      <right style="thin">
        <color indexed="12"/>
      </right>
      <top style="thin">
        <color indexed="12"/>
      </top>
      <bottom style="medium">
        <color indexed="12"/>
      </bottom>
      <diagonal/>
    </border>
    <border>
      <left style="thin">
        <color indexed="12"/>
      </left>
      <right/>
      <top style="thin">
        <color indexed="12"/>
      </top>
      <bottom style="medium">
        <color indexed="12"/>
      </bottom>
      <diagonal/>
    </border>
    <border>
      <left/>
      <right/>
      <top style="thin">
        <color indexed="12"/>
      </top>
      <bottom style="medium">
        <color indexed="12"/>
      </bottom>
      <diagonal/>
    </border>
    <border>
      <left/>
      <right style="thin">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right style="medium">
        <color indexed="12"/>
      </right>
      <top/>
      <bottom/>
      <diagonal/>
    </border>
    <border>
      <left style="medium">
        <color indexed="12"/>
      </left>
      <right style="dotted">
        <color theme="0"/>
      </right>
      <top style="medium">
        <color indexed="12"/>
      </top>
      <bottom style="dotted">
        <color theme="0"/>
      </bottom>
      <diagonal/>
    </border>
    <border>
      <left style="dotted">
        <color theme="0"/>
      </left>
      <right style="dotted">
        <color theme="0"/>
      </right>
      <top style="medium">
        <color indexed="12"/>
      </top>
      <bottom style="dotted">
        <color theme="0"/>
      </bottom>
      <diagonal/>
    </border>
    <border>
      <left style="dotted">
        <color theme="0"/>
      </left>
      <right style="medium">
        <color indexed="12"/>
      </right>
      <top style="medium">
        <color indexed="12"/>
      </top>
      <bottom style="dotted">
        <color theme="0"/>
      </bottom>
      <diagonal/>
    </border>
    <border>
      <left style="medium">
        <color indexed="12"/>
      </left>
      <right style="dotted">
        <color theme="0"/>
      </right>
      <top style="dotted">
        <color theme="0"/>
      </top>
      <bottom style="dotted">
        <color theme="0"/>
      </bottom>
      <diagonal/>
    </border>
    <border>
      <left style="dotted">
        <color theme="0"/>
      </left>
      <right style="medium">
        <color indexed="12"/>
      </right>
      <top style="dotted">
        <color theme="0"/>
      </top>
      <bottom style="dotted">
        <color theme="0"/>
      </bottom>
      <diagonal/>
    </border>
    <border>
      <left style="medium">
        <color indexed="12"/>
      </left>
      <right style="dotted">
        <color theme="0"/>
      </right>
      <top style="dotted">
        <color theme="0"/>
      </top>
      <bottom style="medium">
        <color indexed="12"/>
      </bottom>
      <diagonal/>
    </border>
    <border>
      <left style="dotted">
        <color theme="0"/>
      </left>
      <right style="dotted">
        <color theme="0"/>
      </right>
      <top style="dotted">
        <color theme="0"/>
      </top>
      <bottom style="medium">
        <color indexed="12"/>
      </bottom>
      <diagonal/>
    </border>
    <border>
      <left style="dotted">
        <color theme="0"/>
      </left>
      <right style="medium">
        <color indexed="12"/>
      </right>
      <top style="dotted">
        <color theme="0"/>
      </top>
      <bottom style="medium">
        <color indexed="12"/>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indexed="64"/>
      </left>
      <right/>
      <top style="hair">
        <color indexed="64"/>
      </top>
      <bottom/>
      <diagonal/>
    </border>
    <border>
      <left style="hair">
        <color indexed="64"/>
      </left>
      <right/>
      <top style="hair">
        <color indexed="64"/>
      </top>
      <bottom/>
      <diagonal/>
    </border>
    <border>
      <left/>
      <right/>
      <top style="hair">
        <color indexed="64"/>
      </top>
      <bottom/>
      <diagonal/>
    </border>
  </borders>
  <cellStyleXfs count="29">
    <xf numFmtId="0" fontId="0" fillId="0" borderId="0"/>
    <xf numFmtId="0" fontId="4" fillId="0" borderId="0"/>
    <xf numFmtId="0" fontId="4" fillId="0" borderId="0"/>
    <xf numFmtId="0" fontId="7" fillId="0" borderId="0">
      <alignment vertical="center"/>
    </xf>
    <xf numFmtId="49" fontId="8" fillId="3" borderId="7">
      <alignment vertical="center"/>
    </xf>
    <xf numFmtId="0" fontId="9" fillId="0" borderId="0">
      <alignment vertical="top" wrapText="1"/>
    </xf>
    <xf numFmtId="0" fontId="3" fillId="0" borderId="0">
      <alignment vertical="center"/>
    </xf>
    <xf numFmtId="0" fontId="2" fillId="0" borderId="0">
      <alignment vertical="center"/>
    </xf>
    <xf numFmtId="0" fontId="1" fillId="0" borderId="0">
      <alignment vertical="center"/>
    </xf>
    <xf numFmtId="0" fontId="19" fillId="0" borderId="0"/>
    <xf numFmtId="0" fontId="1" fillId="0" borderId="0">
      <alignment vertical="center"/>
    </xf>
    <xf numFmtId="0" fontId="20" fillId="0" borderId="0" applyNumberFormat="0" applyFill="0" applyBorder="0" applyAlignment="0" applyProtection="0">
      <alignment vertical="center"/>
    </xf>
    <xf numFmtId="0" fontId="7" fillId="0" borderId="0">
      <alignment vertical="center"/>
    </xf>
    <xf numFmtId="0" fontId="24" fillId="0" borderId="0"/>
    <xf numFmtId="0" fontId="4" fillId="0" borderId="0">
      <alignment vertical="center"/>
    </xf>
    <xf numFmtId="0" fontId="24" fillId="0" borderId="0">
      <alignment vertical="center"/>
    </xf>
    <xf numFmtId="0" fontId="24" fillId="0" borderId="0">
      <alignment vertical="center"/>
    </xf>
    <xf numFmtId="0" fontId="19" fillId="0" borderId="0">
      <alignment vertical="center"/>
    </xf>
    <xf numFmtId="0" fontId="24" fillId="0" borderId="0">
      <alignment vertical="center"/>
    </xf>
    <xf numFmtId="0" fontId="24"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4" fillId="0" borderId="0"/>
    <xf numFmtId="0" fontId="24" fillId="0" borderId="0"/>
  </cellStyleXfs>
  <cellXfs count="457">
    <xf numFmtId="0" fontId="0" fillId="0" borderId="0" xfId="0"/>
    <xf numFmtId="49" fontId="12" fillId="0" borderId="0" xfId="1" applyNumberFormat="1" applyFont="1"/>
    <xf numFmtId="49" fontId="12" fillId="0" borderId="0" xfId="1" applyNumberFormat="1" applyFont="1" applyBorder="1"/>
    <xf numFmtId="49" fontId="15" fillId="0" borderId="0" xfId="1" applyNumberFormat="1" applyFont="1" applyBorder="1" applyAlignment="1">
      <alignment vertical="center"/>
    </xf>
    <xf numFmtId="49" fontId="15" fillId="0" borderId="0" xfId="1" applyNumberFormat="1" applyFont="1" applyAlignment="1">
      <alignment vertical="center"/>
    </xf>
    <xf numFmtId="49" fontId="15" fillId="0" borderId="1" xfId="1" applyNumberFormat="1" applyFont="1" applyBorder="1"/>
    <xf numFmtId="49" fontId="15" fillId="0" borderId="0" xfId="1" applyNumberFormat="1" applyFont="1" applyBorder="1"/>
    <xf numFmtId="49" fontId="15" fillId="0" borderId="0" xfId="1" applyNumberFormat="1" applyFont="1"/>
    <xf numFmtId="49" fontId="12" fillId="0" borderId="0" xfId="2" applyNumberFormat="1" applyFont="1" applyFill="1" applyBorder="1"/>
    <xf numFmtId="49" fontId="12" fillId="0" borderId="0" xfId="2" applyNumberFormat="1" applyFont="1" applyBorder="1"/>
    <xf numFmtId="0" fontId="12" fillId="0" borderId="0" xfId="2" applyFont="1" applyBorder="1"/>
    <xf numFmtId="0" fontId="12" fillId="0" borderId="0" xfId="2" applyFont="1"/>
    <xf numFmtId="49" fontId="12" fillId="0" borderId="0" xfId="2" applyNumberFormat="1" applyFont="1" applyFill="1" applyBorder="1" applyAlignment="1">
      <alignment horizontal="left" vertical="top"/>
    </xf>
    <xf numFmtId="49" fontId="15" fillId="0" borderId="0" xfId="1" applyNumberFormat="1" applyFont="1" applyBorder="1" applyAlignment="1">
      <alignment horizontal="left" vertical="top"/>
    </xf>
    <xf numFmtId="49" fontId="15" fillId="0" borderId="0" xfId="1" applyNumberFormat="1" applyFont="1" applyAlignment="1">
      <alignment horizontal="left" vertical="top"/>
    </xf>
    <xf numFmtId="49" fontId="15" fillId="8" borderId="32" xfId="1" applyNumberFormat="1" applyFont="1" applyFill="1" applyBorder="1" applyAlignment="1">
      <alignment vertical="top"/>
    </xf>
    <xf numFmtId="49" fontId="15" fillId="8" borderId="33" xfId="1" applyNumberFormat="1" applyFont="1" applyFill="1" applyBorder="1" applyAlignment="1">
      <alignment vertical="center"/>
    </xf>
    <xf numFmtId="0" fontId="15" fillId="0" borderId="0" xfId="1" applyFont="1"/>
    <xf numFmtId="0" fontId="15" fillId="0" borderId="0" xfId="1" applyFont="1" applyBorder="1"/>
    <xf numFmtId="49" fontId="15" fillId="0" borderId="0" xfId="1" applyNumberFormat="1" applyFont="1" applyAlignment="1">
      <alignment vertical="top"/>
    </xf>
    <xf numFmtId="49" fontId="15" fillId="0" borderId="0" xfId="1" applyNumberFormat="1" applyFont="1" applyBorder="1" applyAlignment="1">
      <alignment vertical="top"/>
    </xf>
    <xf numFmtId="179" fontId="15" fillId="0" borderId="0" xfId="1" applyNumberFormat="1" applyFont="1" applyBorder="1" applyAlignment="1">
      <alignment vertical="top"/>
    </xf>
    <xf numFmtId="49" fontId="15" fillId="0" borderId="0" xfId="1" applyNumberFormat="1" applyFont="1" applyFill="1" applyBorder="1" applyAlignment="1">
      <alignment horizontal="left" vertical="top"/>
    </xf>
    <xf numFmtId="49" fontId="12" fillId="2" borderId="4" xfId="2" applyNumberFormat="1" applyFont="1" applyFill="1" applyBorder="1" applyAlignment="1">
      <alignment horizontal="left" vertical="top"/>
    </xf>
    <xf numFmtId="49" fontId="12" fillId="2" borderId="6" xfId="2" applyNumberFormat="1" applyFont="1" applyFill="1" applyBorder="1" applyAlignment="1">
      <alignment horizontal="left" vertical="top"/>
    </xf>
    <xf numFmtId="49" fontId="12" fillId="2" borderId="5" xfId="2" applyNumberFormat="1" applyFont="1" applyFill="1" applyBorder="1" applyAlignment="1">
      <alignment horizontal="left" vertical="top"/>
    </xf>
    <xf numFmtId="49" fontId="12" fillId="9" borderId="37" xfId="2" applyNumberFormat="1" applyFont="1" applyFill="1" applyBorder="1" applyAlignment="1">
      <alignment horizontal="left" vertical="top"/>
    </xf>
    <xf numFmtId="49" fontId="12" fillId="2" borderId="2" xfId="2" applyNumberFormat="1" applyFont="1" applyFill="1" applyBorder="1" applyAlignment="1">
      <alignment horizontal="center" vertical="top"/>
    </xf>
    <xf numFmtId="49" fontId="12" fillId="2" borderId="0" xfId="2" applyNumberFormat="1" applyFont="1" applyFill="1" applyBorder="1" applyAlignment="1">
      <alignment horizontal="center" vertical="top"/>
    </xf>
    <xf numFmtId="49" fontId="12" fillId="2" borderId="2" xfId="2" applyNumberFormat="1" applyFont="1" applyFill="1" applyBorder="1" applyAlignment="1">
      <alignment horizontal="left" vertical="top"/>
    </xf>
    <xf numFmtId="49" fontId="12" fillId="2" borderId="0" xfId="2" applyNumberFormat="1" applyFont="1" applyFill="1" applyBorder="1" applyAlignment="1">
      <alignment horizontal="left" vertical="top"/>
    </xf>
    <xf numFmtId="0" fontId="12" fillId="8" borderId="2" xfId="2" applyFont="1" applyFill="1" applyBorder="1" applyAlignment="1">
      <alignment horizontal="left" vertical="top"/>
    </xf>
    <xf numFmtId="49" fontId="12" fillId="2" borderId="3" xfId="2" applyNumberFormat="1" applyFont="1" applyFill="1" applyBorder="1" applyAlignment="1">
      <alignment horizontal="left" vertical="top"/>
    </xf>
    <xf numFmtId="0" fontId="12" fillId="8" borderId="0" xfId="2" applyFont="1" applyFill="1" applyBorder="1" applyAlignment="1">
      <alignment horizontal="left" vertical="top"/>
    </xf>
    <xf numFmtId="0" fontId="12" fillId="9" borderId="0" xfId="2" applyFont="1" applyFill="1" applyBorder="1" applyAlignment="1">
      <alignment horizontal="left" vertical="top"/>
    </xf>
    <xf numFmtId="49" fontId="12" fillId="9" borderId="0" xfId="1" applyNumberFormat="1" applyFont="1" applyFill="1" applyBorder="1"/>
    <xf numFmtId="0" fontId="14" fillId="9" borderId="0" xfId="2" applyFont="1" applyFill="1" applyBorder="1" applyAlignment="1">
      <alignment vertical="top"/>
    </xf>
    <xf numFmtId="0" fontId="14" fillId="9" borderId="0" xfId="2" applyFont="1" applyFill="1" applyBorder="1" applyAlignment="1"/>
    <xf numFmtId="49" fontId="13" fillId="9" borderId="0" xfId="2" applyNumberFormat="1" applyFont="1" applyFill="1" applyBorder="1"/>
    <xf numFmtId="0" fontId="13" fillId="9" borderId="0" xfId="2" applyFont="1" applyFill="1" applyBorder="1"/>
    <xf numFmtId="0" fontId="12" fillId="9" borderId="0" xfId="2" applyFont="1" applyFill="1" applyBorder="1"/>
    <xf numFmtId="0" fontId="17" fillId="9" borderId="0" xfId="0" applyFont="1" applyFill="1"/>
    <xf numFmtId="0" fontId="17" fillId="8" borderId="32" xfId="0" applyFont="1" applyFill="1" applyBorder="1" applyAlignment="1">
      <alignment horizontal="left" vertical="top"/>
    </xf>
    <xf numFmtId="0" fontId="17" fillId="8" borderId="33" xfId="0" applyFont="1" applyFill="1" applyBorder="1" applyAlignment="1">
      <alignment horizontal="left" vertical="top"/>
    </xf>
    <xf numFmtId="0" fontId="17" fillId="8" borderId="33" xfId="0" applyFont="1" applyFill="1" applyBorder="1"/>
    <xf numFmtId="0" fontId="17" fillId="8" borderId="34" xfId="0" applyFont="1" applyFill="1" applyBorder="1"/>
    <xf numFmtId="0" fontId="16" fillId="0" borderId="0" xfId="0" applyFont="1"/>
    <xf numFmtId="0" fontId="17" fillId="9" borderId="0" xfId="0" applyFont="1" applyFill="1" applyBorder="1"/>
    <xf numFmtId="49" fontId="12" fillId="9" borderId="32" xfId="2" applyNumberFormat="1" applyFont="1" applyFill="1" applyBorder="1" applyAlignment="1">
      <alignment vertical="top"/>
    </xf>
    <xf numFmtId="0" fontId="12" fillId="8" borderId="0" xfId="2" applyFont="1" applyFill="1" applyBorder="1"/>
    <xf numFmtId="49" fontId="12" fillId="9" borderId="0" xfId="2" applyNumberFormat="1" applyFont="1" applyFill="1"/>
    <xf numFmtId="0" fontId="15" fillId="9" borderId="0" xfId="2" applyFont="1" applyFill="1"/>
    <xf numFmtId="0" fontId="15" fillId="9" borderId="0" xfId="2" applyFont="1" applyFill="1" applyBorder="1" applyAlignment="1"/>
    <xf numFmtId="0" fontId="15" fillId="9" borderId="0" xfId="2" applyFont="1" applyFill="1" applyBorder="1"/>
    <xf numFmtId="14" fontId="15" fillId="9" borderId="0" xfId="2" applyNumberFormat="1" applyFont="1" applyFill="1" applyBorder="1" applyAlignment="1"/>
    <xf numFmtId="0" fontId="16" fillId="0" borderId="0" xfId="0" applyFont="1" applyAlignment="1">
      <alignment horizontal="left" vertical="top"/>
    </xf>
    <xf numFmtId="0" fontId="16" fillId="8" borderId="33" xfId="0" applyFont="1" applyFill="1" applyBorder="1"/>
    <xf numFmtId="49" fontId="12" fillId="9" borderId="35" xfId="2" applyNumberFormat="1" applyFont="1" applyFill="1" applyBorder="1" applyAlignment="1">
      <alignment vertical="top"/>
    </xf>
    <xf numFmtId="0" fontId="16" fillId="9" borderId="33" xfId="0" applyFont="1" applyFill="1" applyBorder="1" applyAlignment="1">
      <alignment horizontal="left" vertical="top"/>
    </xf>
    <xf numFmtId="0" fontId="16" fillId="9" borderId="34" xfId="0" applyFont="1" applyFill="1" applyBorder="1" applyAlignment="1">
      <alignment horizontal="left" vertical="top"/>
    </xf>
    <xf numFmtId="49" fontId="12" fillId="9" borderId="35" xfId="3" applyNumberFormat="1" applyFont="1" applyFill="1" applyBorder="1" applyAlignment="1">
      <alignment horizontal="left" vertical="top"/>
    </xf>
    <xf numFmtId="0" fontId="16" fillId="9" borderId="0" xfId="0" applyFont="1" applyFill="1" applyBorder="1" applyAlignment="1">
      <alignment horizontal="left" vertical="top"/>
    </xf>
    <xf numFmtId="49" fontId="12" fillId="2" borderId="32" xfId="2" applyNumberFormat="1" applyFont="1" applyFill="1" applyBorder="1" applyAlignment="1">
      <alignment vertical="top"/>
    </xf>
    <xf numFmtId="49" fontId="12" fillId="2" borderId="33" xfId="2" applyNumberFormat="1" applyFont="1" applyFill="1" applyBorder="1" applyAlignment="1">
      <alignment vertical="top"/>
    </xf>
    <xf numFmtId="0" fontId="18" fillId="0" borderId="0" xfId="5" applyFont="1" applyAlignment="1">
      <alignment vertical="top" wrapText="1"/>
    </xf>
    <xf numFmtId="0" fontId="18" fillId="0" borderId="0" xfId="5" applyFont="1" applyAlignment="1">
      <alignment horizontal="center" vertical="top" wrapText="1"/>
    </xf>
    <xf numFmtId="0" fontId="18" fillId="6" borderId="10" xfId="5" applyFont="1" applyFill="1" applyBorder="1" applyAlignment="1">
      <alignment vertical="top" wrapText="1"/>
    </xf>
    <xf numFmtId="0" fontId="18" fillId="0" borderId="11" xfId="5" applyFont="1" applyBorder="1" applyAlignment="1">
      <alignment vertical="top" wrapText="1"/>
    </xf>
    <xf numFmtId="0" fontId="18" fillId="6" borderId="14" xfId="5" applyFont="1" applyFill="1" applyBorder="1" applyAlignment="1">
      <alignment vertical="top" wrapText="1"/>
    </xf>
    <xf numFmtId="0" fontId="18" fillId="0" borderId="13" xfId="5" applyFont="1" applyBorder="1" applyAlignment="1">
      <alignment vertical="top"/>
    </xf>
    <xf numFmtId="0" fontId="18" fillId="0" borderId="23" xfId="5" applyFont="1" applyBorder="1" applyAlignment="1">
      <alignment vertical="top" wrapText="1"/>
    </xf>
    <xf numFmtId="0" fontId="18" fillId="6" borderId="21" xfId="5" applyFont="1" applyFill="1" applyBorder="1" applyAlignment="1">
      <alignment vertical="top" wrapText="1"/>
    </xf>
    <xf numFmtId="0" fontId="18" fillId="0" borderId="18" xfId="5" applyFont="1" applyBorder="1" applyAlignment="1">
      <alignment vertical="top" wrapText="1"/>
    </xf>
    <xf numFmtId="0" fontId="18" fillId="5" borderId="7" xfId="5" applyFont="1" applyFill="1" applyBorder="1" applyAlignment="1">
      <alignment horizontal="center" vertical="top"/>
    </xf>
    <xf numFmtId="0" fontId="18" fillId="0" borderId="0" xfId="5" applyFont="1" applyAlignment="1">
      <alignment vertical="top"/>
    </xf>
    <xf numFmtId="0" fontId="18" fillId="0" borderId="24" xfId="5" applyFont="1" applyBorder="1" applyAlignment="1">
      <alignment vertical="top" wrapText="1"/>
    </xf>
    <xf numFmtId="0" fontId="18" fillId="0" borderId="25" xfId="5" applyFont="1" applyBorder="1" applyAlignment="1">
      <alignment vertical="top" wrapText="1"/>
    </xf>
    <xf numFmtId="0" fontId="18" fillId="7" borderId="24" xfId="5" applyFont="1" applyFill="1" applyBorder="1" applyAlignment="1">
      <alignment horizontal="center" vertical="top" wrapText="1"/>
    </xf>
    <xf numFmtId="0" fontId="18" fillId="7" borderId="26" xfId="5" applyFont="1" applyFill="1" applyBorder="1" applyAlignment="1">
      <alignment horizontal="center" vertical="top" wrapText="1"/>
    </xf>
    <xf numFmtId="0" fontId="18" fillId="0" borderId="28" xfId="5" applyFont="1" applyBorder="1" applyAlignment="1">
      <alignment vertical="top" wrapText="1"/>
    </xf>
    <xf numFmtId="56" fontId="18" fillId="0" borderId="25" xfId="5" applyNumberFormat="1" applyFont="1" applyBorder="1" applyAlignment="1">
      <alignment vertical="top" wrapText="1"/>
    </xf>
    <xf numFmtId="0" fontId="18" fillId="0" borderId="30" xfId="5" applyFont="1" applyBorder="1" applyAlignment="1">
      <alignment vertical="top" wrapText="1"/>
    </xf>
    <xf numFmtId="0" fontId="18" fillId="7" borderId="30" xfId="5" applyFont="1" applyFill="1" applyBorder="1" applyAlignment="1">
      <alignment horizontal="center" vertical="top" wrapText="1"/>
    </xf>
    <xf numFmtId="0" fontId="18" fillId="0" borderId="31" xfId="5" applyFont="1" applyBorder="1" applyAlignment="1">
      <alignment vertical="top" wrapText="1"/>
    </xf>
    <xf numFmtId="49" fontId="12" fillId="9" borderId="0" xfId="2" applyNumberFormat="1" applyFont="1" applyFill="1" applyBorder="1"/>
    <xf numFmtId="0" fontId="16" fillId="9" borderId="32" xfId="0" applyFont="1" applyFill="1" applyBorder="1" applyAlignment="1">
      <alignment horizontal="left" vertical="center"/>
    </xf>
    <xf numFmtId="0" fontId="16" fillId="9" borderId="33" xfId="0" applyFont="1" applyFill="1" applyBorder="1" applyAlignment="1">
      <alignment horizontal="left" vertical="center"/>
    </xf>
    <xf numFmtId="0" fontId="16" fillId="9" borderId="34" xfId="0" applyFont="1" applyFill="1" applyBorder="1" applyAlignment="1">
      <alignment horizontal="left" vertical="center"/>
    </xf>
    <xf numFmtId="49" fontId="15" fillId="9" borderId="0" xfId="1" applyNumberFormat="1" applyFont="1" applyFill="1" applyBorder="1" applyAlignment="1">
      <alignment vertical="top"/>
    </xf>
    <xf numFmtId="0" fontId="15" fillId="9" borderId="0" xfId="1" applyFont="1" applyFill="1" applyBorder="1"/>
    <xf numFmtId="49" fontId="15" fillId="9" borderId="0" xfId="1" applyNumberFormat="1" applyFont="1" applyFill="1" applyBorder="1" applyAlignment="1">
      <alignment vertical="center"/>
    </xf>
    <xf numFmtId="49" fontId="15" fillId="9" borderId="0" xfId="1" applyNumberFormat="1" applyFont="1" applyFill="1" applyBorder="1" applyAlignment="1">
      <alignment horizontal="left" vertical="top"/>
    </xf>
    <xf numFmtId="49" fontId="15" fillId="8" borderId="34" xfId="1" applyNumberFormat="1" applyFont="1" applyFill="1" applyBorder="1" applyAlignment="1">
      <alignment vertical="center"/>
    </xf>
    <xf numFmtId="49" fontId="15" fillId="9" borderId="32" xfId="1" applyNumberFormat="1" applyFont="1" applyFill="1" applyBorder="1" applyAlignment="1">
      <alignment vertical="top"/>
    </xf>
    <xf numFmtId="49" fontId="15" fillId="9" borderId="33" xfId="1" applyNumberFormat="1" applyFont="1" applyFill="1" applyBorder="1" applyAlignment="1">
      <alignment vertical="center"/>
    </xf>
    <xf numFmtId="49" fontId="15" fillId="9" borderId="34" xfId="1" applyNumberFormat="1" applyFont="1" applyFill="1" applyBorder="1" applyAlignment="1">
      <alignment vertical="center"/>
    </xf>
    <xf numFmtId="49" fontId="12" fillId="2" borderId="32" xfId="2" applyNumberFormat="1" applyFont="1" applyFill="1" applyBorder="1" applyAlignment="1">
      <alignment horizontal="left" vertical="top"/>
    </xf>
    <xf numFmtId="49" fontId="12" fillId="2" borderId="33" xfId="2" applyNumberFormat="1" applyFont="1" applyFill="1" applyBorder="1" applyAlignment="1">
      <alignment horizontal="left" vertical="top"/>
    </xf>
    <xf numFmtId="49" fontId="12" fillId="2" borderId="34" xfId="2" applyNumberFormat="1" applyFont="1" applyFill="1" applyBorder="1" applyAlignment="1">
      <alignment horizontal="left" vertical="top"/>
    </xf>
    <xf numFmtId="49" fontId="12" fillId="9" borderId="2" xfId="2" applyNumberFormat="1" applyFont="1" applyFill="1" applyBorder="1" applyAlignment="1">
      <alignment vertical="top"/>
    </xf>
    <xf numFmtId="49" fontId="12" fillId="9" borderId="33" xfId="2" applyNumberFormat="1" applyFont="1" applyFill="1" applyBorder="1" applyAlignment="1">
      <alignment vertical="top"/>
    </xf>
    <xf numFmtId="49" fontId="12" fillId="0" borderId="0" xfId="2" applyNumberFormat="1" applyFont="1" applyFill="1" applyBorder="1" applyAlignment="1">
      <alignment vertical="top"/>
    </xf>
    <xf numFmtId="0" fontId="12" fillId="0" borderId="41" xfId="2" applyFont="1" applyBorder="1"/>
    <xf numFmtId="0" fontId="16" fillId="0" borderId="0" xfId="0" applyFont="1" applyBorder="1" applyAlignment="1">
      <alignment horizontal="left" vertical="top"/>
    </xf>
    <xf numFmtId="0" fontId="15" fillId="0" borderId="41" xfId="1" applyFont="1" applyBorder="1"/>
    <xf numFmtId="49" fontId="15" fillId="9" borderId="33" xfId="1" applyNumberFormat="1" applyFont="1" applyFill="1" applyBorder="1" applyAlignment="1">
      <alignment vertical="top"/>
    </xf>
    <xf numFmtId="49" fontId="15" fillId="8" borderId="0" xfId="1" applyNumberFormat="1" applyFont="1" applyFill="1" applyBorder="1" applyAlignment="1">
      <alignment horizontal="left" vertical="center"/>
    </xf>
    <xf numFmtId="49" fontId="12" fillId="9" borderId="32" xfId="2" applyNumberFormat="1" applyFont="1" applyFill="1" applyBorder="1" applyAlignment="1">
      <alignment horizontal="left" vertical="top"/>
    </xf>
    <xf numFmtId="49" fontId="12" fillId="9" borderId="33" xfId="2" applyNumberFormat="1" applyFont="1" applyFill="1" applyBorder="1" applyAlignment="1">
      <alignment horizontal="left" vertical="top"/>
    </xf>
    <xf numFmtId="49" fontId="12" fillId="9" borderId="34" xfId="2" applyNumberFormat="1" applyFont="1" applyFill="1" applyBorder="1" applyAlignment="1">
      <alignment horizontal="left" vertical="top"/>
    </xf>
    <xf numFmtId="0" fontId="17" fillId="9" borderId="33" xfId="0" applyFont="1" applyFill="1" applyBorder="1" applyAlignment="1">
      <alignment horizontal="left" vertical="top"/>
    </xf>
    <xf numFmtId="49" fontId="15" fillId="8" borderId="33" xfId="1" applyNumberFormat="1" applyFont="1" applyFill="1" applyBorder="1" applyAlignment="1">
      <alignment vertical="top"/>
    </xf>
    <xf numFmtId="49" fontId="15" fillId="9" borderId="0" xfId="1" applyNumberFormat="1" applyFont="1" applyFill="1" applyAlignment="1">
      <alignment vertical="center"/>
    </xf>
    <xf numFmtId="49" fontId="12" fillId="9" borderId="32" xfId="12" applyNumberFormat="1" applyFont="1" applyFill="1" applyBorder="1" applyAlignment="1">
      <alignment horizontal="left" vertical="top"/>
    </xf>
    <xf numFmtId="49" fontId="15" fillId="9" borderId="0" xfId="1" applyNumberFormat="1" applyFont="1" applyFill="1" applyAlignment="1">
      <alignment horizontal="left" vertical="top"/>
    </xf>
    <xf numFmtId="49" fontId="12" fillId="9" borderId="37" xfId="2" applyNumberFormat="1" applyFont="1" applyFill="1" applyBorder="1" applyAlignment="1">
      <alignment vertical="top"/>
    </xf>
    <xf numFmtId="49" fontId="12" fillId="9" borderId="35" xfId="12" applyNumberFormat="1" applyFont="1" applyFill="1" applyBorder="1" applyAlignment="1">
      <alignment horizontal="left" vertical="top"/>
    </xf>
    <xf numFmtId="49" fontId="12" fillId="9" borderId="38" xfId="2" applyNumberFormat="1" applyFont="1" applyFill="1" applyBorder="1" applyAlignment="1">
      <alignment horizontal="left" vertical="top"/>
    </xf>
    <xf numFmtId="49" fontId="15" fillId="9" borderId="35" xfId="1" applyNumberFormat="1" applyFont="1" applyFill="1" applyBorder="1" applyAlignment="1">
      <alignment vertical="top"/>
    </xf>
    <xf numFmtId="49" fontId="15" fillId="9" borderId="37" xfId="1" applyNumberFormat="1" applyFont="1" applyFill="1" applyBorder="1" applyAlignment="1">
      <alignment vertical="center"/>
    </xf>
    <xf numFmtId="0" fontId="21" fillId="0" borderId="46" xfId="2" applyFont="1" applyBorder="1" applyAlignment="1">
      <alignment vertical="center"/>
    </xf>
    <xf numFmtId="0" fontId="21" fillId="0" borderId="47" xfId="2" applyFont="1" applyBorder="1" applyAlignment="1">
      <alignment vertical="center"/>
    </xf>
    <xf numFmtId="0" fontId="21" fillId="0" borderId="48" xfId="2" applyFont="1" applyBorder="1" applyAlignment="1">
      <alignment vertical="center"/>
    </xf>
    <xf numFmtId="0" fontId="21" fillId="0" borderId="0" xfId="2" applyFont="1" applyAlignment="1">
      <alignment vertical="center"/>
    </xf>
    <xf numFmtId="49" fontId="21" fillId="0" borderId="0" xfId="2" applyNumberFormat="1" applyFont="1" applyAlignment="1">
      <alignment vertical="center"/>
    </xf>
    <xf numFmtId="49" fontId="21" fillId="11" borderId="36" xfId="2" applyNumberFormat="1" applyFont="1" applyFill="1" applyBorder="1" applyAlignment="1">
      <alignment vertical="center"/>
    </xf>
    <xf numFmtId="49" fontId="21" fillId="0" borderId="36" xfId="2" applyNumberFormat="1" applyFont="1" applyBorder="1" applyAlignment="1">
      <alignment vertical="center"/>
    </xf>
    <xf numFmtId="0" fontId="21" fillId="0" borderId="1" xfId="2" applyFont="1" applyBorder="1" applyAlignment="1">
      <alignment vertical="center"/>
    </xf>
    <xf numFmtId="0" fontId="21" fillId="0" borderId="63" xfId="2" applyFont="1" applyBorder="1" applyAlignment="1">
      <alignment vertical="center"/>
    </xf>
    <xf numFmtId="49" fontId="21" fillId="0" borderId="64" xfId="2" applyNumberFormat="1" applyFont="1" applyBorder="1" applyAlignment="1">
      <alignment vertical="center"/>
    </xf>
    <xf numFmtId="49" fontId="21" fillId="0" borderId="65" xfId="2" applyNumberFormat="1" applyFont="1" applyBorder="1" applyAlignment="1">
      <alignment vertical="center"/>
    </xf>
    <xf numFmtId="49" fontId="21" fillId="0" borderId="66" xfId="2" applyNumberFormat="1" applyFont="1" applyBorder="1" applyAlignment="1">
      <alignment vertical="center"/>
    </xf>
    <xf numFmtId="49" fontId="21" fillId="0" borderId="67" xfId="2" applyNumberFormat="1" applyFont="1" applyBorder="1" applyAlignment="1">
      <alignment vertical="center"/>
    </xf>
    <xf numFmtId="49" fontId="21" fillId="0" borderId="68" xfId="2" applyNumberFormat="1" applyFont="1" applyBorder="1" applyAlignment="1">
      <alignment vertical="center"/>
    </xf>
    <xf numFmtId="49" fontId="21" fillId="0" borderId="0" xfId="2" applyNumberFormat="1" applyFont="1" applyBorder="1" applyAlignment="1">
      <alignment vertical="center"/>
    </xf>
    <xf numFmtId="49" fontId="21" fillId="0" borderId="69" xfId="2" applyNumberFormat="1" applyFont="1" applyBorder="1" applyAlignment="1">
      <alignment vertical="center"/>
    </xf>
    <xf numFmtId="49" fontId="21" fillId="0" borderId="70" xfId="2" applyNumberFormat="1" applyFont="1" applyBorder="1" applyAlignment="1">
      <alignment vertical="center"/>
    </xf>
    <xf numFmtId="49" fontId="21" fillId="0" borderId="71" xfId="2" applyNumberFormat="1" applyFont="1" applyBorder="1" applyAlignment="1">
      <alignment vertical="center"/>
    </xf>
    <xf numFmtId="0" fontId="23" fillId="0" borderId="0" xfId="2" applyFont="1" applyAlignment="1">
      <alignment vertical="center"/>
    </xf>
    <xf numFmtId="49" fontId="12" fillId="9" borderId="32" xfId="3" applyNumberFormat="1" applyFont="1" applyFill="1" applyBorder="1" applyAlignment="1">
      <alignment horizontal="left" vertical="top"/>
    </xf>
    <xf numFmtId="49" fontId="12" fillId="9" borderId="32" xfId="1" applyNumberFormat="1" applyFont="1" applyFill="1" applyBorder="1" applyAlignment="1">
      <alignment vertical="top"/>
    </xf>
    <xf numFmtId="49" fontId="12" fillId="0" borderId="0" xfId="3" applyNumberFormat="1" applyFont="1" applyFill="1" applyBorder="1" applyAlignment="1">
      <alignment horizontal="left" vertical="top"/>
    </xf>
    <xf numFmtId="49" fontId="15" fillId="0" borderId="0" xfId="1" applyNumberFormat="1" applyFont="1" applyFill="1" applyBorder="1" applyAlignment="1">
      <alignment vertical="top"/>
    </xf>
    <xf numFmtId="49" fontId="15" fillId="0" borderId="0" xfId="1" applyNumberFormat="1" applyFont="1" applyFill="1" applyBorder="1" applyAlignment="1">
      <alignment vertical="center"/>
    </xf>
    <xf numFmtId="49" fontId="15" fillId="0" borderId="0" xfId="1" applyNumberFormat="1" applyFont="1" applyFill="1" applyAlignment="1">
      <alignment horizontal="left" vertical="top"/>
    </xf>
    <xf numFmtId="0" fontId="15" fillId="0" borderId="0" xfId="1" applyFont="1" applyFill="1" applyBorder="1"/>
    <xf numFmtId="49" fontId="15" fillId="0" borderId="0" xfId="1" applyNumberFormat="1" applyFont="1" applyFill="1"/>
    <xf numFmtId="0" fontId="16" fillId="0" borderId="0" xfId="0" applyFont="1" applyFill="1" applyBorder="1" applyAlignment="1">
      <alignment horizontal="left" vertical="top"/>
    </xf>
    <xf numFmtId="0" fontId="12" fillId="0" borderId="0" xfId="2" applyFont="1" applyFill="1" applyBorder="1"/>
    <xf numFmtId="0" fontId="17" fillId="9" borderId="0" xfId="0" applyFont="1" applyFill="1" applyAlignment="1">
      <alignment vertical="center"/>
    </xf>
    <xf numFmtId="0" fontId="18" fillId="0" borderId="13" xfId="5" applyFont="1" applyBorder="1" applyAlignment="1">
      <alignment vertical="top" wrapText="1"/>
    </xf>
    <xf numFmtId="0" fontId="18" fillId="0" borderId="16" xfId="5" applyFont="1" applyBorder="1" applyAlignment="1">
      <alignment vertical="top" wrapText="1"/>
    </xf>
    <xf numFmtId="0" fontId="18" fillId="0" borderId="17" xfId="5" applyFont="1" applyBorder="1" applyAlignment="1">
      <alignment vertical="top" wrapText="1"/>
    </xf>
    <xf numFmtId="0" fontId="18" fillId="0" borderId="15" xfId="5" applyFont="1" applyBorder="1" applyAlignment="1">
      <alignment vertical="top" wrapText="1"/>
    </xf>
    <xf numFmtId="0" fontId="18" fillId="0" borderId="29" xfId="5" applyFont="1" applyBorder="1" applyAlignment="1">
      <alignment vertical="top" wrapText="1"/>
    </xf>
    <xf numFmtId="0" fontId="18" fillId="0" borderId="12" xfId="5" applyFont="1" applyBorder="1" applyAlignment="1">
      <alignment vertical="top" wrapText="1"/>
    </xf>
    <xf numFmtId="0" fontId="18" fillId="5" borderId="4" xfId="5" applyFont="1" applyFill="1" applyBorder="1" applyAlignment="1">
      <alignment vertical="top" wrapText="1"/>
    </xf>
    <xf numFmtId="0" fontId="18" fillId="5" borderId="5" xfId="5" applyFont="1" applyFill="1" applyBorder="1" applyAlignment="1">
      <alignment vertical="top" wrapText="1"/>
    </xf>
    <xf numFmtId="178" fontId="18" fillId="0" borderId="4" xfId="5" applyNumberFormat="1" applyFont="1" applyBorder="1" applyAlignment="1">
      <alignment vertical="top" wrapText="1"/>
    </xf>
    <xf numFmtId="178" fontId="18" fillId="0" borderId="6" xfId="5" applyNumberFormat="1" applyFont="1" applyBorder="1" applyAlignment="1">
      <alignment vertical="top" wrapText="1"/>
    </xf>
    <xf numFmtId="178" fontId="18" fillId="0" borderId="5" xfId="5" applyNumberFormat="1" applyFont="1" applyBorder="1" applyAlignment="1">
      <alignment vertical="top" wrapText="1"/>
    </xf>
    <xf numFmtId="0" fontId="16" fillId="9" borderId="0" xfId="0" applyFont="1" applyFill="1" applyBorder="1"/>
    <xf numFmtId="0" fontId="16" fillId="8" borderId="32" xfId="0" applyFont="1" applyFill="1" applyBorder="1" applyAlignment="1">
      <alignment horizontal="left" vertical="center"/>
    </xf>
    <xf numFmtId="0" fontId="16" fillId="8" borderId="33" xfId="0" applyFont="1" applyFill="1" applyBorder="1" applyAlignment="1">
      <alignment horizontal="left" vertical="center"/>
    </xf>
    <xf numFmtId="0" fontId="16" fillId="8" borderId="33" xfId="0" applyFont="1" applyFill="1" applyBorder="1" applyAlignment="1">
      <alignment vertical="center"/>
    </xf>
    <xf numFmtId="0" fontId="16" fillId="8" borderId="34" xfId="0" applyFont="1" applyFill="1" applyBorder="1" applyAlignment="1">
      <alignment vertical="center"/>
    </xf>
    <xf numFmtId="0" fontId="4" fillId="9" borderId="0" xfId="2" applyFill="1"/>
    <xf numFmtId="0" fontId="4" fillId="0" borderId="0" xfId="2"/>
    <xf numFmtId="0" fontId="25" fillId="9" borderId="0" xfId="13" applyFont="1" applyFill="1" applyAlignment="1">
      <alignment vertical="center"/>
    </xf>
    <xf numFmtId="0" fontId="26" fillId="9" borderId="0" xfId="13" applyFont="1" applyFill="1" applyAlignment="1">
      <alignment horizontal="left" vertical="center"/>
    </xf>
    <xf numFmtId="0" fontId="25" fillId="0" borderId="0" xfId="13" applyFont="1" applyAlignment="1">
      <alignment vertical="center"/>
    </xf>
    <xf numFmtId="0" fontId="27" fillId="8" borderId="32" xfId="2" applyFont="1" applyFill="1" applyBorder="1" applyAlignment="1">
      <alignment horizontal="left" vertical="center"/>
    </xf>
    <xf numFmtId="0" fontId="4" fillId="8" borderId="33" xfId="2" applyFill="1" applyBorder="1"/>
    <xf numFmtId="0" fontId="4" fillId="8" borderId="34" xfId="2" applyFill="1" applyBorder="1"/>
    <xf numFmtId="0" fontId="4" fillId="9" borderId="36" xfId="2" applyFill="1" applyBorder="1" applyAlignment="1">
      <alignment horizontal="center"/>
    </xf>
    <xf numFmtId="0" fontId="4" fillId="9" borderId="32" xfId="2" applyFill="1" applyBorder="1"/>
    <xf numFmtId="0" fontId="4" fillId="9" borderId="33" xfId="2" applyFill="1" applyBorder="1"/>
    <xf numFmtId="0" fontId="4" fillId="9" borderId="32" xfId="2" applyFill="1" applyBorder="1" applyAlignment="1">
      <alignment horizontal="left"/>
    </xf>
    <xf numFmtId="0" fontId="4" fillId="9" borderId="33" xfId="2" applyFill="1" applyBorder="1" applyAlignment="1">
      <alignment horizontal="left"/>
    </xf>
    <xf numFmtId="0" fontId="4" fillId="9" borderId="34" xfId="2" applyFill="1" applyBorder="1"/>
    <xf numFmtId="0" fontId="28" fillId="0" borderId="0" xfId="0" applyFont="1" applyAlignment="1">
      <alignment horizontal="left" vertical="center"/>
    </xf>
    <xf numFmtId="0" fontId="27" fillId="12" borderId="33" xfId="2" applyFont="1" applyFill="1" applyBorder="1" applyAlignment="1">
      <alignment horizontal="left" vertical="center"/>
    </xf>
    <xf numFmtId="0" fontId="4" fillId="12" borderId="33" xfId="2" applyFill="1" applyBorder="1"/>
    <xf numFmtId="0" fontId="4" fillId="12" borderId="34" xfId="2" applyFill="1" applyBorder="1"/>
    <xf numFmtId="0" fontId="18" fillId="4" borderId="36" xfId="5" applyFont="1" applyFill="1" applyBorder="1" applyAlignment="1">
      <alignment horizontal="center" vertical="top" wrapText="1"/>
    </xf>
    <xf numFmtId="0" fontId="18" fillId="0" borderId="36" xfId="5" applyFont="1" applyBorder="1" applyAlignment="1">
      <alignment vertical="top" wrapText="1"/>
    </xf>
    <xf numFmtId="0" fontId="30" fillId="0" borderId="27" xfId="5" applyFont="1" applyBorder="1" applyAlignment="1">
      <alignment horizontal="center" vertical="top" wrapText="1"/>
    </xf>
    <xf numFmtId="0" fontId="30" fillId="0" borderId="36" xfId="5" applyFont="1" applyBorder="1" applyAlignment="1">
      <alignment horizontal="center" vertical="top" wrapText="1"/>
    </xf>
    <xf numFmtId="0" fontId="18" fillId="0" borderId="0" xfId="5" applyFont="1" applyBorder="1" applyAlignment="1">
      <alignment vertical="top" wrapText="1"/>
    </xf>
    <xf numFmtId="0" fontId="18" fillId="0" borderId="3" xfId="5" applyFont="1" applyBorder="1" applyAlignment="1">
      <alignment vertical="top" wrapText="1"/>
    </xf>
    <xf numFmtId="176" fontId="18" fillId="0" borderId="36" xfId="5" applyNumberFormat="1" applyFont="1" applyBorder="1" applyAlignment="1">
      <alignment horizontal="center" vertical="top" wrapText="1"/>
    </xf>
    <xf numFmtId="177" fontId="18" fillId="0" borderId="34" xfId="5" applyNumberFormat="1" applyFont="1" applyBorder="1" applyAlignment="1">
      <alignment horizontal="center" vertical="top" wrapText="1"/>
    </xf>
    <xf numFmtId="0" fontId="18" fillId="0" borderId="9" xfId="5" applyFont="1" applyBorder="1" applyAlignment="1">
      <alignment vertical="top"/>
    </xf>
    <xf numFmtId="0" fontId="18" fillId="6" borderId="20" xfId="5" applyFont="1" applyFill="1" applyBorder="1" applyAlignment="1">
      <alignment vertical="top" wrapText="1"/>
    </xf>
    <xf numFmtId="0" fontId="18" fillId="0" borderId="34" xfId="5" applyFont="1" applyBorder="1" applyAlignment="1">
      <alignment vertical="top" wrapText="1"/>
    </xf>
    <xf numFmtId="0" fontId="18" fillId="0" borderId="75" xfId="5" applyFont="1" applyBorder="1" applyAlignment="1">
      <alignment vertical="top"/>
    </xf>
    <xf numFmtId="0" fontId="18" fillId="6" borderId="76" xfId="5" applyFont="1" applyFill="1" applyBorder="1" applyAlignment="1">
      <alignment vertical="top" wrapText="1"/>
    </xf>
    <xf numFmtId="0" fontId="18" fillId="0" borderId="77" xfId="5" applyFont="1" applyBorder="1" applyAlignment="1">
      <alignment vertical="top" wrapText="1"/>
    </xf>
    <xf numFmtId="0" fontId="18" fillId="0" borderId="19" xfId="5" applyFont="1" applyBorder="1" applyAlignment="1">
      <alignment vertical="top" wrapText="1"/>
    </xf>
    <xf numFmtId="0" fontId="18" fillId="5" borderId="36" xfId="5" applyFont="1" applyFill="1" applyBorder="1" applyAlignment="1">
      <alignment horizontal="center" vertical="top" wrapText="1"/>
    </xf>
    <xf numFmtId="0" fontId="18" fillId="5" borderId="32" xfId="5" applyFont="1" applyFill="1" applyBorder="1" applyAlignment="1">
      <alignment horizontal="center" vertical="top" wrapText="1"/>
    </xf>
    <xf numFmtId="0" fontId="18" fillId="5" borderId="34" xfId="5" applyFont="1" applyFill="1" applyBorder="1" applyAlignment="1">
      <alignment horizontal="center" vertical="top" wrapText="1"/>
    </xf>
    <xf numFmtId="0" fontId="18" fillId="0" borderId="74" xfId="5" applyFont="1" applyBorder="1" applyAlignment="1">
      <alignment horizontal="center" vertical="top" wrapText="1"/>
    </xf>
    <xf numFmtId="0" fontId="18" fillId="0" borderId="32" xfId="5" applyFont="1" applyBorder="1" applyAlignment="1">
      <alignment vertical="top" wrapText="1"/>
    </xf>
    <xf numFmtId="0" fontId="18" fillId="0" borderId="33" xfId="5" applyFont="1" applyBorder="1" applyAlignment="1">
      <alignment vertical="top" wrapText="1"/>
    </xf>
    <xf numFmtId="0" fontId="27" fillId="8" borderId="32" xfId="2" applyFont="1" applyFill="1" applyBorder="1" applyAlignment="1">
      <alignment vertical="center"/>
    </xf>
    <xf numFmtId="49" fontId="12" fillId="0" borderId="0" xfId="1" applyNumberFormat="1" applyFont="1" applyFill="1" applyBorder="1" applyAlignment="1">
      <alignment vertical="center"/>
    </xf>
    <xf numFmtId="0" fontId="16" fillId="8" borderId="32" xfId="0" applyFont="1" applyFill="1" applyBorder="1" applyAlignment="1">
      <alignment horizontal="left" vertical="top"/>
    </xf>
    <xf numFmtId="0" fontId="16" fillId="8" borderId="33" xfId="0" applyFont="1" applyFill="1" applyBorder="1" applyAlignment="1">
      <alignment horizontal="left" vertical="top"/>
    </xf>
    <xf numFmtId="0" fontId="12" fillId="0" borderId="0" xfId="1" applyFont="1" applyBorder="1"/>
    <xf numFmtId="0" fontId="12" fillId="0" borderId="0" xfId="1" applyFont="1"/>
    <xf numFmtId="0" fontId="16" fillId="0" borderId="0" xfId="0" applyFont="1" applyFill="1" applyBorder="1"/>
    <xf numFmtId="0" fontId="12" fillId="9" borderId="0" xfId="2" applyFont="1" applyFill="1"/>
    <xf numFmtId="0" fontId="12" fillId="9" borderId="0" xfId="2" applyFont="1" applyFill="1" applyBorder="1" applyAlignment="1"/>
    <xf numFmtId="0" fontId="16" fillId="9" borderId="0" xfId="0" applyFont="1" applyFill="1" applyAlignment="1">
      <alignment vertical="center"/>
    </xf>
    <xf numFmtId="0" fontId="12" fillId="10" borderId="0" xfId="2" applyFont="1" applyFill="1" applyBorder="1"/>
    <xf numFmtId="49" fontId="12" fillId="10" borderId="0" xfId="1" applyNumberFormat="1" applyFont="1" applyFill="1" applyBorder="1"/>
    <xf numFmtId="49" fontId="12" fillId="9" borderId="0" xfId="2" applyNumberFormat="1" applyFont="1" applyFill="1" applyBorder="1" applyAlignment="1">
      <alignment horizontal="left" vertical="top"/>
    </xf>
    <xf numFmtId="0" fontId="16" fillId="9" borderId="0" xfId="0" applyFont="1" applyFill="1" applyBorder="1" applyAlignment="1">
      <alignment horizontal="center" vertical="center"/>
    </xf>
    <xf numFmtId="49" fontId="12" fillId="9" borderId="32" xfId="2" applyNumberFormat="1" applyFont="1" applyFill="1" applyBorder="1" applyAlignment="1">
      <alignment horizontal="left" vertical="top"/>
    </xf>
    <xf numFmtId="49" fontId="12" fillId="9" borderId="33" xfId="2" applyNumberFormat="1" applyFont="1" applyFill="1" applyBorder="1" applyAlignment="1">
      <alignment horizontal="left" vertical="top"/>
    </xf>
    <xf numFmtId="49" fontId="12" fillId="9" borderId="34" xfId="2" applyNumberFormat="1" applyFont="1" applyFill="1" applyBorder="1" applyAlignment="1">
      <alignment horizontal="left" vertical="top"/>
    </xf>
    <xf numFmtId="0" fontId="16" fillId="9" borderId="32" xfId="0" applyFont="1" applyFill="1" applyBorder="1" applyAlignment="1">
      <alignment horizontal="left" vertical="top"/>
    </xf>
    <xf numFmtId="0" fontId="16" fillId="9" borderId="33" xfId="0" applyFont="1" applyFill="1" applyBorder="1" applyAlignment="1">
      <alignment horizontal="left" vertical="top"/>
    </xf>
    <xf numFmtId="0" fontId="16" fillId="9" borderId="34" xfId="0" applyFont="1" applyFill="1" applyBorder="1" applyAlignment="1">
      <alignment horizontal="left" vertical="top"/>
    </xf>
    <xf numFmtId="49" fontId="12" fillId="9" borderId="0" xfId="2" applyNumberFormat="1" applyFont="1" applyFill="1" applyBorder="1" applyAlignment="1">
      <alignment horizontal="left" vertical="top"/>
    </xf>
    <xf numFmtId="49" fontId="12" fillId="9" borderId="32" xfId="3" applyNumberFormat="1" applyFont="1" applyFill="1" applyBorder="1" applyAlignment="1">
      <alignment horizontal="left" vertical="top"/>
    </xf>
    <xf numFmtId="49" fontId="12" fillId="9" borderId="33" xfId="3" applyNumberFormat="1" applyFont="1" applyFill="1" applyBorder="1" applyAlignment="1">
      <alignment horizontal="left" vertical="top"/>
    </xf>
    <xf numFmtId="49" fontId="12" fillId="9" borderId="34" xfId="3" applyNumberFormat="1" applyFont="1" applyFill="1" applyBorder="1" applyAlignment="1">
      <alignment horizontal="left" vertical="top"/>
    </xf>
    <xf numFmtId="0" fontId="12" fillId="9" borderId="32" xfId="2" applyFont="1" applyFill="1" applyBorder="1" applyAlignment="1">
      <alignment horizontal="left" vertical="top"/>
    </xf>
    <xf numFmtId="0" fontId="12" fillId="9" borderId="34" xfId="2" applyFont="1" applyFill="1" applyBorder="1" applyAlignment="1">
      <alignment horizontal="left" vertical="top"/>
    </xf>
    <xf numFmtId="49" fontId="12" fillId="0" borderId="33" xfId="2" applyNumberFormat="1" applyFont="1" applyFill="1" applyBorder="1" applyAlignment="1">
      <alignment horizontal="left" vertical="top"/>
    </xf>
    <xf numFmtId="49" fontId="15" fillId="8" borderId="0" xfId="1" applyNumberFormat="1" applyFont="1" applyFill="1" applyBorder="1" applyAlignment="1">
      <alignment horizontal="left" vertical="center"/>
    </xf>
    <xf numFmtId="0" fontId="17" fillId="0" borderId="0" xfId="0" applyFont="1" applyFill="1" applyBorder="1"/>
    <xf numFmtId="49" fontId="12" fillId="2" borderId="72" xfId="2" applyNumberFormat="1" applyFont="1" applyFill="1" applyBorder="1" applyAlignment="1">
      <alignment horizontal="left" vertical="top"/>
    </xf>
    <xf numFmtId="49" fontId="12" fillId="2" borderId="74" xfId="2" applyNumberFormat="1" applyFont="1" applyFill="1" applyBorder="1" applyAlignment="1">
      <alignment horizontal="left" vertical="top"/>
    </xf>
    <xf numFmtId="0" fontId="12" fillId="8" borderId="72" xfId="2" applyFont="1" applyFill="1" applyBorder="1" applyAlignment="1">
      <alignment horizontal="left" vertical="top"/>
    </xf>
    <xf numFmtId="0" fontId="12" fillId="8" borderId="74" xfId="2" applyFont="1" applyFill="1" applyBorder="1" applyAlignment="1">
      <alignment horizontal="left" vertical="top"/>
    </xf>
    <xf numFmtId="49" fontId="12" fillId="2" borderId="73" xfId="2" applyNumberFormat="1" applyFont="1" applyFill="1" applyBorder="1" applyAlignment="1">
      <alignment horizontal="left" vertical="top"/>
    </xf>
    <xf numFmtId="0" fontId="12" fillId="9" borderId="33" xfId="2" applyFont="1" applyFill="1" applyBorder="1" applyAlignment="1">
      <alignment horizontal="left" vertical="top"/>
    </xf>
    <xf numFmtId="49" fontId="15" fillId="0" borderId="2" xfId="1" applyNumberFormat="1" applyFont="1" applyFill="1" applyBorder="1" applyAlignment="1">
      <alignment vertical="top"/>
    </xf>
    <xf numFmtId="49" fontId="31" fillId="9" borderId="0" xfId="3" applyNumberFormat="1" applyFont="1" applyFill="1" applyBorder="1" applyAlignment="1">
      <alignment horizontal="left" vertical="top"/>
    </xf>
    <xf numFmtId="0" fontId="31" fillId="0" borderId="0" xfId="0" applyFont="1" applyBorder="1" applyAlignment="1">
      <alignment vertical="center"/>
    </xf>
    <xf numFmtId="0" fontId="23" fillId="0" borderId="0" xfId="0" applyFont="1" applyAlignment="1">
      <alignment vertical="center"/>
    </xf>
    <xf numFmtId="0" fontId="32" fillId="9" borderId="0" xfId="0" applyFont="1" applyFill="1" applyAlignment="1">
      <alignment vertical="center"/>
    </xf>
    <xf numFmtId="49" fontId="31" fillId="13" borderId="32" xfId="2" applyNumberFormat="1" applyFont="1" applyFill="1" applyBorder="1" applyAlignment="1">
      <alignment vertical="top"/>
    </xf>
    <xf numFmtId="49" fontId="31" fillId="13" borderId="33" xfId="2" applyNumberFormat="1" applyFont="1" applyFill="1" applyBorder="1" applyAlignment="1">
      <alignment vertical="top"/>
    </xf>
    <xf numFmtId="49" fontId="31" fillId="13" borderId="32" xfId="2" applyNumberFormat="1" applyFont="1" applyFill="1" applyBorder="1" applyAlignment="1">
      <alignment horizontal="left" vertical="top"/>
    </xf>
    <xf numFmtId="49" fontId="31" fillId="13" borderId="33" xfId="2" applyNumberFormat="1" applyFont="1" applyFill="1" applyBorder="1" applyAlignment="1">
      <alignment horizontal="left" vertical="top"/>
    </xf>
    <xf numFmtId="49" fontId="31" fillId="13" borderId="34" xfId="2" applyNumberFormat="1" applyFont="1" applyFill="1" applyBorder="1" applyAlignment="1">
      <alignment horizontal="left" vertical="top"/>
    </xf>
    <xf numFmtId="49" fontId="31" fillId="13" borderId="32" xfId="1" applyNumberFormat="1" applyFont="1" applyFill="1" applyBorder="1" applyAlignment="1">
      <alignment vertical="top"/>
    </xf>
    <xf numFmtId="49" fontId="31" fillId="13" borderId="33" xfId="1" applyNumberFormat="1" applyFont="1" applyFill="1" applyBorder="1" applyAlignment="1">
      <alignment vertical="center"/>
    </xf>
    <xf numFmtId="49" fontId="31" fillId="13" borderId="34" xfId="1" applyNumberFormat="1" applyFont="1" applyFill="1" applyBorder="1" applyAlignment="1">
      <alignment vertical="center"/>
    </xf>
    <xf numFmtId="49" fontId="31" fillId="9" borderId="33" xfId="1" applyNumberFormat="1" applyFont="1" applyFill="1" applyBorder="1" applyAlignment="1">
      <alignment vertical="center"/>
    </xf>
    <xf numFmtId="49" fontId="31" fillId="9" borderId="34" xfId="1" applyNumberFormat="1" applyFont="1" applyFill="1" applyBorder="1" applyAlignment="1">
      <alignment vertical="center"/>
    </xf>
    <xf numFmtId="0" fontId="32" fillId="9" borderId="0" xfId="0" applyFont="1" applyFill="1"/>
    <xf numFmtId="49" fontId="31" fillId="2" borderId="72" xfId="2" applyNumberFormat="1" applyFont="1" applyFill="1" applyBorder="1" applyAlignment="1">
      <alignment horizontal="left" vertical="top"/>
    </xf>
    <xf numFmtId="49" fontId="31" fillId="2" borderId="74" xfId="2" applyNumberFormat="1" applyFont="1" applyFill="1" applyBorder="1" applyAlignment="1">
      <alignment horizontal="left" vertical="top"/>
    </xf>
    <xf numFmtId="49" fontId="31" fillId="2" borderId="73" xfId="2" applyNumberFormat="1" applyFont="1" applyFill="1" applyBorder="1" applyAlignment="1">
      <alignment horizontal="left" vertical="top"/>
    </xf>
    <xf numFmtId="0" fontId="32" fillId="8" borderId="72" xfId="0" applyFont="1" applyFill="1" applyBorder="1"/>
    <xf numFmtId="0" fontId="32" fillId="8" borderId="74" xfId="0" applyFont="1" applyFill="1" applyBorder="1"/>
    <xf numFmtId="0" fontId="32" fillId="8" borderId="73" xfId="0" applyFont="1" applyFill="1" applyBorder="1"/>
    <xf numFmtId="49" fontId="31" fillId="8" borderId="72" xfId="2" applyNumberFormat="1" applyFont="1" applyFill="1" applyBorder="1" applyAlignment="1">
      <alignment vertical="top"/>
    </xf>
    <xf numFmtId="49" fontId="12" fillId="8" borderId="74" xfId="2" applyNumberFormat="1" applyFont="1" applyFill="1" applyBorder="1" applyAlignment="1">
      <alignment vertical="top"/>
    </xf>
    <xf numFmtId="0" fontId="17" fillId="8" borderId="74" xfId="0" applyFont="1" applyFill="1" applyBorder="1"/>
    <xf numFmtId="49" fontId="12" fillId="8" borderId="74" xfId="2" applyNumberFormat="1" applyFont="1" applyFill="1" applyBorder="1" applyAlignment="1">
      <alignment horizontal="left" vertical="top"/>
    </xf>
    <xf numFmtId="49" fontId="12" fillId="8" borderId="72" xfId="2" applyNumberFormat="1" applyFont="1" applyFill="1" applyBorder="1" applyAlignment="1">
      <alignment horizontal="left" vertical="top"/>
    </xf>
    <xf numFmtId="49" fontId="12" fillId="8" borderId="73" xfId="2" applyNumberFormat="1" applyFont="1" applyFill="1" applyBorder="1" applyAlignment="1">
      <alignment horizontal="left" vertical="top"/>
    </xf>
    <xf numFmtId="0" fontId="17" fillId="8" borderId="72" xfId="0" applyFont="1" applyFill="1" applyBorder="1"/>
    <xf numFmtId="0" fontId="17" fillId="8" borderId="73" xfId="0" applyFont="1" applyFill="1" applyBorder="1"/>
    <xf numFmtId="49" fontId="31" fillId="2" borderId="4" xfId="2" applyNumberFormat="1" applyFont="1" applyFill="1" applyBorder="1" applyAlignment="1">
      <alignment horizontal="left" vertical="top"/>
    </xf>
    <xf numFmtId="49" fontId="31" fillId="2" borderId="6" xfId="2" applyNumberFormat="1" applyFont="1" applyFill="1" applyBorder="1" applyAlignment="1">
      <alignment horizontal="left" vertical="top"/>
    </xf>
    <xf numFmtId="49" fontId="31" fillId="2" borderId="5" xfId="2" applyNumberFormat="1" applyFont="1" applyFill="1" applyBorder="1" applyAlignment="1">
      <alignment horizontal="left" vertical="top"/>
    </xf>
    <xf numFmtId="0" fontId="32" fillId="8" borderId="4" xfId="0" applyFont="1" applyFill="1" applyBorder="1"/>
    <xf numFmtId="0" fontId="32" fillId="8" borderId="6" xfId="0" applyFont="1" applyFill="1" applyBorder="1"/>
    <xf numFmtId="0" fontId="32" fillId="8" borderId="5" xfId="0" applyFont="1" applyFill="1" applyBorder="1"/>
    <xf numFmtId="49" fontId="12" fillId="8" borderId="2" xfId="2" applyNumberFormat="1" applyFont="1" applyFill="1" applyBorder="1" applyAlignment="1">
      <alignment horizontal="center" vertical="top"/>
    </xf>
    <xf numFmtId="49" fontId="12" fillId="8" borderId="0" xfId="2" applyNumberFormat="1" applyFont="1" applyFill="1" applyBorder="1" applyAlignment="1">
      <alignment horizontal="center" vertical="top"/>
    </xf>
    <xf numFmtId="0" fontId="17" fillId="8" borderId="0" xfId="0" applyFont="1" applyFill="1" applyBorder="1"/>
    <xf numFmtId="49" fontId="12" fillId="8" borderId="0" xfId="2" applyNumberFormat="1" applyFont="1" applyFill="1" applyBorder="1" applyAlignment="1">
      <alignment horizontal="left" vertical="top"/>
    </xf>
    <xf numFmtId="49" fontId="12" fillId="8" borderId="2" xfId="2" applyNumberFormat="1" applyFont="1" applyFill="1" applyBorder="1" applyAlignment="1">
      <alignment horizontal="left" vertical="top"/>
    </xf>
    <xf numFmtId="49" fontId="12" fillId="8" borderId="3" xfId="2" applyNumberFormat="1" applyFont="1" applyFill="1" applyBorder="1" applyAlignment="1">
      <alignment horizontal="left" vertical="top"/>
    </xf>
    <xf numFmtId="0" fontId="17" fillId="8" borderId="2" xfId="0" applyFont="1" applyFill="1" applyBorder="1"/>
    <xf numFmtId="0" fontId="17" fillId="8" borderId="3" xfId="0" applyFont="1" applyFill="1" applyBorder="1"/>
    <xf numFmtId="0" fontId="32" fillId="0" borderId="0" xfId="0" applyFont="1" applyFill="1"/>
    <xf numFmtId="49" fontId="31" fillId="0" borderId="4" xfId="2" applyNumberFormat="1" applyFont="1" applyFill="1" applyBorder="1" applyAlignment="1">
      <alignment horizontal="left" vertical="top"/>
    </xf>
    <xf numFmtId="49" fontId="31" fillId="0" borderId="6" xfId="2" applyNumberFormat="1" applyFont="1" applyFill="1" applyBorder="1" applyAlignment="1">
      <alignment horizontal="left" vertical="top"/>
    </xf>
    <xf numFmtId="49" fontId="31" fillId="0" borderId="5" xfId="2" applyNumberFormat="1" applyFont="1" applyFill="1" applyBorder="1" applyAlignment="1">
      <alignment horizontal="left" vertical="top"/>
    </xf>
    <xf numFmtId="0" fontId="32" fillId="0" borderId="4" xfId="0" applyFont="1" applyFill="1" applyBorder="1"/>
    <xf numFmtId="0" fontId="32" fillId="0" borderId="6" xfId="0" applyFont="1" applyFill="1" applyBorder="1"/>
    <xf numFmtId="0" fontId="32" fillId="0" borderId="5" xfId="0" applyFont="1" applyFill="1" applyBorder="1"/>
    <xf numFmtId="0" fontId="32" fillId="9" borderId="32" xfId="0" applyFont="1" applyFill="1" applyBorder="1" applyAlignment="1">
      <alignment vertical="top"/>
    </xf>
    <xf numFmtId="49" fontId="12" fillId="0" borderId="33" xfId="2" applyNumberFormat="1" applyFont="1" applyFill="1" applyBorder="1" applyAlignment="1">
      <alignment horizontal="center" vertical="top"/>
    </xf>
    <xf numFmtId="0" fontId="17" fillId="0" borderId="33" xfId="0" applyFont="1" applyFill="1" applyBorder="1"/>
    <xf numFmtId="0" fontId="17" fillId="0" borderId="34" xfId="0" applyFont="1" applyFill="1" applyBorder="1"/>
    <xf numFmtId="0" fontId="17" fillId="0" borderId="0" xfId="0" applyFont="1" applyFill="1"/>
    <xf numFmtId="49" fontId="31" fillId="0" borderId="32" xfId="1" applyNumberFormat="1" applyFont="1" applyBorder="1"/>
    <xf numFmtId="49" fontId="12" fillId="0" borderId="34" xfId="2" applyNumberFormat="1" applyFont="1" applyFill="1" applyBorder="1" applyAlignment="1">
      <alignment horizontal="left" vertical="top"/>
    </xf>
    <xf numFmtId="49" fontId="12" fillId="9" borderId="33" xfId="1" applyNumberFormat="1" applyFont="1" applyFill="1" applyBorder="1" applyAlignment="1">
      <alignment vertical="center"/>
    </xf>
    <xf numFmtId="49" fontId="12" fillId="9" borderId="34" xfId="1" applyNumberFormat="1" applyFont="1" applyFill="1" applyBorder="1" applyAlignment="1">
      <alignment vertical="center"/>
    </xf>
    <xf numFmtId="49" fontId="12" fillId="0" borderId="33" xfId="1" applyNumberFormat="1" applyFont="1" applyBorder="1" applyAlignment="1">
      <alignment horizontal="left" vertical="top"/>
    </xf>
    <xf numFmtId="0" fontId="16" fillId="9" borderId="0" xfId="0" applyFont="1" applyFill="1" applyBorder="1" applyAlignment="1">
      <alignment horizontal="left" vertical="center"/>
    </xf>
    <xf numFmtId="0" fontId="32" fillId="9" borderId="0" xfId="0" applyFont="1" applyFill="1" applyBorder="1" applyAlignment="1">
      <alignment vertical="top"/>
    </xf>
    <xf numFmtId="0" fontId="31" fillId="9" borderId="0" xfId="0" applyFont="1" applyFill="1" applyBorder="1" applyAlignment="1">
      <alignment vertical="center"/>
    </xf>
    <xf numFmtId="49" fontId="31" fillId="0" borderId="0" xfId="1" applyNumberFormat="1" applyFont="1" applyBorder="1"/>
    <xf numFmtId="0" fontId="32" fillId="0" borderId="0" xfId="0" applyFont="1" applyFill="1" applyBorder="1"/>
    <xf numFmtId="49" fontId="31" fillId="0" borderId="0" xfId="2" applyNumberFormat="1" applyFont="1" applyFill="1" applyBorder="1" applyAlignment="1">
      <alignment vertical="top"/>
    </xf>
    <xf numFmtId="0" fontId="32" fillId="0" borderId="0" xfId="0" applyFont="1" applyFill="1" applyBorder="1" applyAlignment="1">
      <alignment horizontal="left" vertical="top"/>
    </xf>
    <xf numFmtId="0" fontId="32" fillId="0" borderId="0" xfId="0" applyFont="1" applyFill="1" applyBorder="1" applyAlignment="1">
      <alignment vertical="top"/>
    </xf>
    <xf numFmtId="49" fontId="31" fillId="0" borderId="0" xfId="0" applyNumberFormat="1" applyFont="1" applyFill="1" applyBorder="1" applyAlignment="1">
      <alignment vertical="center"/>
    </xf>
    <xf numFmtId="49" fontId="31" fillId="0" borderId="0" xfId="3" applyNumberFormat="1" applyFont="1" applyFill="1" applyBorder="1" applyAlignment="1">
      <alignment horizontal="left" vertical="top"/>
    </xf>
    <xf numFmtId="49" fontId="12" fillId="0" borderId="6" xfId="3" applyNumberFormat="1" applyFont="1" applyFill="1" applyBorder="1" applyAlignment="1">
      <alignment horizontal="left" vertical="top"/>
    </xf>
    <xf numFmtId="49" fontId="12" fillId="0" borderId="6" xfId="2" applyNumberFormat="1" applyFont="1" applyFill="1" applyBorder="1" applyAlignment="1">
      <alignment vertical="top"/>
    </xf>
    <xf numFmtId="49" fontId="12" fillId="0" borderId="6" xfId="2" applyNumberFormat="1" applyFont="1" applyFill="1" applyBorder="1" applyAlignment="1">
      <alignment horizontal="left" vertical="top"/>
    </xf>
    <xf numFmtId="49" fontId="15" fillId="0" borderId="6" xfId="1" applyNumberFormat="1" applyFont="1" applyFill="1" applyBorder="1" applyAlignment="1">
      <alignment vertical="top"/>
    </xf>
    <xf numFmtId="49" fontId="15" fillId="0" borderId="6" xfId="1" applyNumberFormat="1" applyFont="1" applyFill="1" applyBorder="1" applyAlignment="1">
      <alignment vertical="center"/>
    </xf>
    <xf numFmtId="49" fontId="31" fillId="0" borderId="33" xfId="2" applyNumberFormat="1" applyFont="1" applyFill="1" applyBorder="1" applyAlignment="1">
      <alignment horizontal="left" vertical="top"/>
    </xf>
    <xf numFmtId="49" fontId="31" fillId="0" borderId="34" xfId="2" applyNumberFormat="1" applyFont="1" applyFill="1" applyBorder="1" applyAlignment="1">
      <alignment horizontal="left" vertical="top"/>
    </xf>
    <xf numFmtId="49" fontId="31" fillId="0" borderId="0" xfId="2" applyNumberFormat="1" applyFont="1" applyFill="1" applyBorder="1" applyAlignment="1">
      <alignment horizontal="left" vertical="top"/>
    </xf>
    <xf numFmtId="49" fontId="12" fillId="0" borderId="0" xfId="2" applyNumberFormat="1" applyFont="1" applyFill="1" applyBorder="1" applyAlignment="1">
      <alignment horizontal="center" vertical="top"/>
    </xf>
    <xf numFmtId="0" fontId="16" fillId="9" borderId="74" xfId="0" applyFont="1" applyFill="1" applyBorder="1" applyAlignment="1">
      <alignment horizontal="center" vertical="center"/>
    </xf>
    <xf numFmtId="0" fontId="16" fillId="9" borderId="6" xfId="0" applyFont="1" applyFill="1" applyBorder="1" applyAlignment="1">
      <alignment horizontal="left" vertical="center"/>
    </xf>
    <xf numFmtId="49" fontId="22" fillId="8" borderId="49" xfId="2" applyNumberFormat="1" applyFont="1" applyFill="1" applyBorder="1" applyAlignment="1">
      <alignment horizontal="center" vertical="center"/>
    </xf>
    <xf numFmtId="31" fontId="21" fillId="11" borderId="54" xfId="2" applyNumberFormat="1" applyFont="1" applyFill="1" applyBorder="1" applyAlignment="1">
      <alignment horizontal="left" vertical="center"/>
    </xf>
    <xf numFmtId="0" fontId="21" fillId="11" borderId="54" xfId="2" applyFont="1" applyFill="1" applyBorder="1" applyAlignment="1">
      <alignment horizontal="left" vertical="center"/>
    </xf>
    <xf numFmtId="0" fontId="21" fillId="11" borderId="55" xfId="2" applyFont="1" applyFill="1" applyBorder="1" applyAlignment="1">
      <alignment horizontal="left" vertical="center"/>
    </xf>
    <xf numFmtId="49" fontId="22" fillId="8" borderId="56" xfId="2" applyNumberFormat="1" applyFont="1" applyFill="1" applyBorder="1" applyAlignment="1">
      <alignment horizontal="center" vertical="center"/>
    </xf>
    <xf numFmtId="49" fontId="22" fillId="8" borderId="57" xfId="2" applyNumberFormat="1" applyFont="1" applyFill="1" applyBorder="1" applyAlignment="1">
      <alignment horizontal="center" vertical="center"/>
    </xf>
    <xf numFmtId="0" fontId="21" fillId="11" borderId="58" xfId="2" applyNumberFormat="1" applyFont="1" applyFill="1" applyBorder="1" applyAlignment="1">
      <alignment horizontal="center" vertical="center"/>
    </xf>
    <xf numFmtId="0" fontId="21" fillId="11" borderId="59" xfId="2" applyNumberFormat="1" applyFont="1" applyFill="1" applyBorder="1" applyAlignment="1">
      <alignment horizontal="center" vertical="center"/>
    </xf>
    <xf numFmtId="0" fontId="21" fillId="11" borderId="60" xfId="2" applyNumberFormat="1" applyFont="1" applyFill="1" applyBorder="1" applyAlignment="1">
      <alignment horizontal="center" vertical="center"/>
    </xf>
    <xf numFmtId="49" fontId="21" fillId="0" borderId="61" xfId="2" applyNumberFormat="1" applyFont="1" applyFill="1" applyBorder="1" applyAlignment="1">
      <alignment vertical="center"/>
    </xf>
    <xf numFmtId="0" fontId="21" fillId="11" borderId="61" xfId="2" applyNumberFormat="1" applyFont="1" applyFill="1" applyBorder="1" applyAlignment="1">
      <alignment horizontal="left" vertical="center"/>
    </xf>
    <xf numFmtId="49" fontId="21" fillId="0" borderId="61" xfId="2" applyNumberFormat="1" applyFont="1" applyFill="1" applyBorder="1" applyAlignment="1">
      <alignment horizontal="left" vertical="center"/>
    </xf>
    <xf numFmtId="49" fontId="21" fillId="0" borderId="62" xfId="2" applyNumberFormat="1" applyFont="1" applyFill="1" applyBorder="1" applyAlignment="1">
      <alignment horizontal="left" vertical="center"/>
    </xf>
    <xf numFmtId="49" fontId="22" fillId="8" borderId="50" xfId="2" applyNumberFormat="1" applyFont="1" applyFill="1" applyBorder="1" applyAlignment="1">
      <alignment horizontal="center" vertical="center"/>
    </xf>
    <xf numFmtId="49" fontId="21" fillId="0" borderId="51" xfId="2" applyNumberFormat="1" applyFont="1" applyFill="1" applyBorder="1" applyAlignment="1">
      <alignment horizontal="center" vertical="center"/>
    </xf>
    <xf numFmtId="49" fontId="21" fillId="0" borderId="52" xfId="2" applyNumberFormat="1" applyFont="1" applyFill="1" applyBorder="1" applyAlignment="1">
      <alignment horizontal="center" vertical="center"/>
    </xf>
    <xf numFmtId="49" fontId="21" fillId="0" borderId="53" xfId="2" applyNumberFormat="1" applyFont="1" applyFill="1" applyBorder="1" applyAlignment="1">
      <alignment horizontal="center" vertical="center"/>
    </xf>
    <xf numFmtId="49" fontId="21" fillId="0" borderId="54" xfId="2" applyNumberFormat="1" applyFont="1" applyFill="1" applyBorder="1" applyAlignment="1">
      <alignment vertical="center"/>
    </xf>
    <xf numFmtId="49" fontId="21" fillId="0" borderId="54" xfId="2" applyNumberFormat="1" applyFont="1" applyFill="1" applyBorder="1" applyAlignment="1">
      <alignment horizontal="left" vertical="center"/>
    </xf>
    <xf numFmtId="0" fontId="23" fillId="8" borderId="32" xfId="2" applyFont="1" applyFill="1" applyBorder="1" applyAlignment="1">
      <alignment horizontal="center" vertical="center"/>
    </xf>
    <xf numFmtId="0" fontId="23" fillId="8" borderId="33" xfId="2" applyFont="1" applyFill="1" applyBorder="1" applyAlignment="1">
      <alignment horizontal="center" vertical="center"/>
    </xf>
    <xf numFmtId="0" fontId="23" fillId="8" borderId="34" xfId="2" applyFont="1" applyFill="1" applyBorder="1" applyAlignment="1">
      <alignment horizontal="center" vertical="center"/>
    </xf>
    <xf numFmtId="0" fontId="23" fillId="0" borderId="32" xfId="2" applyFont="1" applyFill="1" applyBorder="1" applyAlignment="1">
      <alignment horizontal="center" vertical="center"/>
    </xf>
    <xf numFmtId="0" fontId="23" fillId="0" borderId="33" xfId="2" applyFont="1" applyFill="1" applyBorder="1" applyAlignment="1">
      <alignment horizontal="center" vertical="center"/>
    </xf>
    <xf numFmtId="0" fontId="23" fillId="0" borderId="34" xfId="2" applyFont="1" applyFill="1" applyBorder="1" applyAlignment="1">
      <alignment horizontal="center" vertical="center"/>
    </xf>
    <xf numFmtId="0" fontId="23" fillId="0" borderId="32" xfId="2" applyFont="1" applyFill="1" applyBorder="1" applyAlignment="1">
      <alignment horizontal="left" vertical="center"/>
    </xf>
    <xf numFmtId="0" fontId="23" fillId="0" borderId="33" xfId="2" applyFont="1" applyFill="1" applyBorder="1" applyAlignment="1">
      <alignment horizontal="left" vertical="center"/>
    </xf>
    <xf numFmtId="0" fontId="23" fillId="0" borderId="34" xfId="2" applyFont="1" applyFill="1" applyBorder="1" applyAlignment="1">
      <alignment horizontal="left" vertical="center"/>
    </xf>
    <xf numFmtId="14" fontId="23" fillId="0" borderId="32" xfId="2" applyNumberFormat="1" applyFont="1" applyFill="1" applyBorder="1" applyAlignment="1">
      <alignment horizontal="center" vertical="center"/>
    </xf>
    <xf numFmtId="14" fontId="23" fillId="0" borderId="33" xfId="2" applyNumberFormat="1" applyFont="1" applyFill="1" applyBorder="1" applyAlignment="1">
      <alignment horizontal="center" vertical="center"/>
    </xf>
    <xf numFmtId="14" fontId="23" fillId="0" borderId="34" xfId="2" applyNumberFormat="1" applyFont="1" applyFill="1" applyBorder="1" applyAlignment="1">
      <alignment horizontal="center" vertical="center"/>
    </xf>
    <xf numFmtId="0" fontId="16" fillId="8" borderId="32" xfId="0" applyFont="1" applyFill="1" applyBorder="1" applyAlignment="1">
      <alignment horizontal="center" vertical="top"/>
    </xf>
    <xf numFmtId="0" fontId="16" fillId="8" borderId="33" xfId="0" applyFont="1" applyFill="1" applyBorder="1" applyAlignment="1">
      <alignment horizontal="center" vertical="top"/>
    </xf>
    <xf numFmtId="0" fontId="16" fillId="8" borderId="34" xfId="0" applyFont="1" applyFill="1" applyBorder="1" applyAlignment="1">
      <alignment horizontal="center" vertical="top"/>
    </xf>
    <xf numFmtId="0" fontId="12" fillId="8" borderId="32" xfId="2" applyFont="1" applyFill="1" applyBorder="1" applyAlignment="1">
      <alignment horizontal="center"/>
    </xf>
    <xf numFmtId="0" fontId="12" fillId="8" borderId="33" xfId="2" applyFont="1" applyFill="1" applyBorder="1" applyAlignment="1">
      <alignment horizontal="center"/>
    </xf>
    <xf numFmtId="0" fontId="12" fillId="8" borderId="34" xfId="2" applyFont="1" applyFill="1" applyBorder="1" applyAlignment="1">
      <alignment horizontal="center"/>
    </xf>
    <xf numFmtId="0" fontId="16" fillId="9" borderId="32"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4" xfId="0" applyFont="1" applyFill="1" applyBorder="1" applyAlignment="1">
      <alignment horizontal="center" vertical="center"/>
    </xf>
    <xf numFmtId="0" fontId="12" fillId="9" borderId="32" xfId="2" applyFont="1" applyFill="1" applyBorder="1" applyAlignment="1">
      <alignment horizontal="left"/>
    </xf>
    <xf numFmtId="0" fontId="12" fillId="9" borderId="33" xfId="2" applyFont="1" applyFill="1" applyBorder="1" applyAlignment="1">
      <alignment horizontal="left"/>
    </xf>
    <xf numFmtId="0" fontId="12" fillId="9" borderId="34" xfId="2" applyFont="1" applyFill="1" applyBorder="1" applyAlignment="1">
      <alignment horizontal="left"/>
    </xf>
    <xf numFmtId="49" fontId="12" fillId="8" borderId="40" xfId="2" applyNumberFormat="1" applyFont="1" applyFill="1" applyBorder="1" applyAlignment="1">
      <alignment horizontal="center" vertical="center"/>
    </xf>
    <xf numFmtId="49" fontId="12" fillId="8" borderId="41" xfId="2" applyNumberFormat="1" applyFont="1" applyFill="1" applyBorder="1" applyAlignment="1">
      <alignment horizontal="center" vertical="center"/>
    </xf>
    <xf numFmtId="49" fontId="12" fillId="8" borderId="42" xfId="2" applyNumberFormat="1" applyFont="1" applyFill="1" applyBorder="1" applyAlignment="1">
      <alignment horizontal="center" vertical="center"/>
    </xf>
    <xf numFmtId="49" fontId="12" fillId="8" borderId="43" xfId="2" applyNumberFormat="1" applyFont="1" applyFill="1" applyBorder="1" applyAlignment="1">
      <alignment horizontal="center" vertical="center"/>
    </xf>
    <xf numFmtId="49" fontId="12" fillId="8" borderId="44" xfId="2" applyNumberFormat="1" applyFont="1" applyFill="1" applyBorder="1" applyAlignment="1">
      <alignment horizontal="center" vertical="center"/>
    </xf>
    <xf numFmtId="49" fontId="12" fillId="8" borderId="45" xfId="2" applyNumberFormat="1" applyFont="1" applyFill="1" applyBorder="1" applyAlignment="1">
      <alignment horizontal="center" vertical="center"/>
    </xf>
    <xf numFmtId="49" fontId="12" fillId="8" borderId="39" xfId="2" applyNumberFormat="1" applyFont="1" applyFill="1" applyBorder="1" applyAlignment="1">
      <alignment horizontal="center" vertical="center"/>
    </xf>
    <xf numFmtId="49" fontId="12" fillId="9" borderId="39" xfId="2" applyNumberFormat="1" applyFont="1" applyFill="1" applyBorder="1" applyAlignment="1">
      <alignment vertical="center"/>
    </xf>
    <xf numFmtId="31" fontId="12" fillId="9" borderId="39" xfId="2" applyNumberFormat="1" applyFont="1" applyFill="1" applyBorder="1" applyAlignment="1">
      <alignment horizontal="left" vertical="center"/>
    </xf>
    <xf numFmtId="0" fontId="12" fillId="9" borderId="39" xfId="2" applyFont="1" applyFill="1" applyBorder="1" applyAlignment="1">
      <alignment horizontal="left" vertical="center"/>
    </xf>
    <xf numFmtId="49" fontId="12" fillId="9" borderId="39" xfId="2" applyNumberFormat="1" applyFont="1" applyFill="1" applyBorder="1" applyAlignment="1">
      <alignment horizontal="left" vertical="center"/>
    </xf>
    <xf numFmtId="49" fontId="12" fillId="2" borderId="72" xfId="2" applyNumberFormat="1" applyFont="1" applyFill="1" applyBorder="1" applyAlignment="1">
      <alignment horizontal="left" vertical="top"/>
    </xf>
    <xf numFmtId="49" fontId="12" fillId="2" borderId="74" xfId="2" applyNumberFormat="1" applyFont="1" applyFill="1" applyBorder="1" applyAlignment="1">
      <alignment horizontal="left" vertical="top"/>
    </xf>
    <xf numFmtId="49" fontId="12" fillId="2" borderId="73" xfId="2" applyNumberFormat="1" applyFont="1" applyFill="1" applyBorder="1" applyAlignment="1">
      <alignment horizontal="left" vertical="top"/>
    </xf>
    <xf numFmtId="49" fontId="15" fillId="8" borderId="0" xfId="1" applyNumberFormat="1" applyFont="1" applyFill="1" applyBorder="1" applyAlignment="1">
      <alignment horizontal="left" vertical="center"/>
    </xf>
    <xf numFmtId="49" fontId="15" fillId="0" borderId="0" xfId="1" applyNumberFormat="1" applyFont="1" applyFill="1" applyBorder="1" applyAlignment="1">
      <alignment horizontal="left" vertical="center"/>
    </xf>
    <xf numFmtId="0" fontId="4" fillId="9" borderId="32" xfId="2" applyFill="1" applyBorder="1" applyAlignment="1">
      <alignment horizontal="left" vertical="center" wrapText="1"/>
    </xf>
    <xf numFmtId="0" fontId="4" fillId="9" borderId="33" xfId="2" applyFill="1" applyBorder="1" applyAlignment="1">
      <alignment horizontal="left" vertical="center" wrapText="1"/>
    </xf>
    <xf numFmtId="0" fontId="4" fillId="9" borderId="34" xfId="2" applyFill="1" applyBorder="1" applyAlignment="1">
      <alignment horizontal="left" vertical="center" wrapText="1"/>
    </xf>
    <xf numFmtId="0" fontId="18" fillId="4" borderId="36" xfId="5" applyFont="1" applyFill="1" applyBorder="1" applyAlignment="1">
      <alignment vertical="top" wrapText="1"/>
    </xf>
    <xf numFmtId="0" fontId="18" fillId="0" borderId="36" xfId="5" applyFont="1" applyBorder="1" applyAlignment="1">
      <alignment vertical="top" wrapText="1"/>
    </xf>
    <xf numFmtId="0" fontId="18" fillId="4" borderId="32" xfId="5" applyFont="1" applyFill="1" applyBorder="1" applyAlignment="1">
      <alignment vertical="top" wrapText="1"/>
    </xf>
    <xf numFmtId="0" fontId="18" fillId="4" borderId="34" xfId="5" applyFont="1" applyFill="1" applyBorder="1" applyAlignment="1">
      <alignment vertical="top" wrapText="1"/>
    </xf>
    <xf numFmtId="14" fontId="18" fillId="0" borderId="32" xfId="5" applyNumberFormat="1" applyFont="1" applyFill="1" applyBorder="1" applyAlignment="1">
      <alignment horizontal="left" vertical="top" wrapText="1"/>
    </xf>
    <xf numFmtId="14" fontId="18" fillId="0" borderId="33" xfId="5" applyNumberFormat="1" applyFont="1" applyFill="1" applyBorder="1" applyAlignment="1">
      <alignment horizontal="left" vertical="top" wrapText="1"/>
    </xf>
    <xf numFmtId="14" fontId="18" fillId="0" borderId="34" xfId="5" applyNumberFormat="1" applyFont="1" applyFill="1" applyBorder="1" applyAlignment="1">
      <alignment horizontal="left" vertical="top" wrapText="1"/>
    </xf>
    <xf numFmtId="0" fontId="14" fillId="0" borderId="35" xfId="5" applyFont="1" applyBorder="1" applyAlignment="1">
      <alignment horizontal="center" vertical="top" wrapText="1"/>
    </xf>
    <xf numFmtId="0" fontId="14" fillId="0" borderId="38" xfId="5" applyFont="1" applyBorder="1" applyAlignment="1">
      <alignment horizontal="center" vertical="top" wrapText="1"/>
    </xf>
    <xf numFmtId="0" fontId="14" fillId="0" borderId="4" xfId="5" applyFont="1" applyBorder="1" applyAlignment="1">
      <alignment horizontal="center" vertical="top" wrapText="1"/>
    </xf>
    <xf numFmtId="0" fontId="14" fillId="0" borderId="5" xfId="5" applyFont="1" applyBorder="1" applyAlignment="1">
      <alignment horizontal="center" vertical="top" wrapText="1"/>
    </xf>
    <xf numFmtId="0" fontId="18" fillId="5" borderId="36" xfId="5" applyFont="1" applyFill="1" applyBorder="1" applyAlignment="1">
      <alignment vertical="top" wrapText="1"/>
    </xf>
    <xf numFmtId="0" fontId="18" fillId="5" borderId="32" xfId="5" applyFont="1" applyFill="1" applyBorder="1" applyAlignment="1">
      <alignment horizontal="center" vertical="top" wrapText="1"/>
    </xf>
    <xf numFmtId="0" fontId="18" fillId="5" borderId="33" xfId="5" applyFont="1" applyFill="1" applyBorder="1" applyAlignment="1">
      <alignment horizontal="center" vertical="top" wrapText="1"/>
    </xf>
    <xf numFmtId="0" fontId="18" fillId="5" borderId="34" xfId="5" applyFont="1" applyFill="1" applyBorder="1" applyAlignment="1">
      <alignment horizontal="center" vertical="top" wrapText="1"/>
    </xf>
    <xf numFmtId="0" fontId="18" fillId="5" borderId="27" xfId="5" applyFont="1" applyFill="1" applyBorder="1" applyAlignment="1">
      <alignment horizontal="center" vertical="center" textRotation="255" wrapText="1"/>
    </xf>
    <xf numFmtId="0" fontId="18" fillId="0" borderId="8" xfId="5" applyFont="1" applyBorder="1">
      <alignment vertical="top" wrapText="1"/>
    </xf>
    <xf numFmtId="0" fontId="18" fillId="0" borderId="22" xfId="5" applyFont="1" applyBorder="1">
      <alignment vertical="top" wrapText="1"/>
    </xf>
    <xf numFmtId="0" fontId="18" fillId="0" borderId="9" xfId="5" applyFont="1" applyBorder="1" applyAlignment="1">
      <alignment vertical="top"/>
    </xf>
    <xf numFmtId="0" fontId="18" fillId="0" borderId="11" xfId="5" applyFont="1" applyBorder="1" applyAlignment="1">
      <alignment vertical="top"/>
    </xf>
    <xf numFmtId="0" fontId="18" fillId="0" borderId="32" xfId="5" applyFont="1" applyBorder="1" applyAlignment="1">
      <alignment horizontal="center" vertical="top" wrapText="1"/>
    </xf>
    <xf numFmtId="0" fontId="18" fillId="0" borderId="34" xfId="5" applyFont="1" applyBorder="1" applyAlignment="1">
      <alignment horizontal="center" vertical="top" wrapText="1"/>
    </xf>
    <xf numFmtId="0" fontId="18" fillId="0" borderId="13" xfId="5" applyFont="1" applyBorder="1" applyAlignment="1">
      <alignment vertical="top"/>
    </xf>
    <xf numFmtId="0" fontId="18" fillId="0" borderId="17" xfId="5" applyFont="1" applyBorder="1" applyAlignment="1">
      <alignment vertical="top"/>
    </xf>
    <xf numFmtId="0" fontId="30" fillId="5" borderId="32" xfId="5" applyFont="1" applyFill="1" applyBorder="1" applyAlignment="1">
      <alignment horizontal="center" vertical="top" wrapText="1"/>
    </xf>
    <xf numFmtId="0" fontId="30" fillId="5" borderId="34" xfId="5" applyFont="1" applyFill="1" applyBorder="1" applyAlignment="1">
      <alignment horizontal="center" vertical="top" wrapText="1"/>
    </xf>
    <xf numFmtId="0" fontId="18" fillId="0" borderId="33" xfId="5" applyFont="1" applyBorder="1" applyAlignment="1">
      <alignment horizontal="center" vertical="top" wrapText="1"/>
    </xf>
    <xf numFmtId="0" fontId="18" fillId="5" borderId="32" xfId="5" applyFont="1" applyFill="1" applyBorder="1" applyAlignment="1">
      <alignment vertical="top" wrapText="1"/>
    </xf>
    <xf numFmtId="0" fontId="18" fillId="5" borderId="34" xfId="5" applyFont="1" applyFill="1" applyBorder="1" applyAlignment="1">
      <alignment vertical="top" wrapText="1"/>
    </xf>
    <xf numFmtId="0" fontId="18" fillId="5" borderId="72" xfId="5" applyFont="1" applyFill="1" applyBorder="1" applyAlignment="1">
      <alignment horizontal="left" vertical="top" wrapText="1"/>
    </xf>
    <xf numFmtId="0" fontId="18" fillId="5" borderId="73" xfId="5" applyFont="1" applyFill="1" applyBorder="1" applyAlignment="1">
      <alignment horizontal="left" vertical="top" wrapText="1"/>
    </xf>
    <xf numFmtId="0" fontId="18" fillId="5" borderId="2" xfId="5" applyFont="1" applyFill="1" applyBorder="1" applyAlignment="1">
      <alignment horizontal="left" vertical="top" wrapText="1"/>
    </xf>
    <xf numFmtId="0" fontId="18" fillId="5" borderId="3" xfId="5" applyFont="1" applyFill="1" applyBorder="1" applyAlignment="1">
      <alignment horizontal="left" vertical="top" wrapText="1"/>
    </xf>
    <xf numFmtId="0" fontId="18" fillId="5" borderId="4" xfId="5" applyFont="1" applyFill="1" applyBorder="1" applyAlignment="1">
      <alignment horizontal="left" vertical="top" wrapText="1"/>
    </xf>
    <xf numFmtId="0" fontId="18" fillId="5" borderId="5" xfId="5" applyFont="1" applyFill="1" applyBorder="1" applyAlignment="1">
      <alignment horizontal="left" vertical="top" wrapText="1"/>
    </xf>
    <xf numFmtId="178" fontId="18" fillId="0" borderId="72" xfId="5" applyNumberFormat="1" applyFont="1" applyBorder="1" applyAlignment="1">
      <alignment horizontal="left" vertical="top" wrapText="1"/>
    </xf>
    <xf numFmtId="178" fontId="18" fillId="0" borderId="74" xfId="5" applyNumberFormat="1" applyFont="1" applyBorder="1" applyAlignment="1">
      <alignment horizontal="left" vertical="top" wrapText="1"/>
    </xf>
    <xf numFmtId="178" fontId="18" fillId="0" borderId="73" xfId="5" applyNumberFormat="1" applyFont="1" applyBorder="1" applyAlignment="1">
      <alignment horizontal="left" vertical="top" wrapText="1"/>
    </xf>
    <xf numFmtId="178" fontId="18" fillId="0" borderId="2" xfId="5" applyNumberFormat="1" applyFont="1" applyBorder="1" applyAlignment="1">
      <alignment horizontal="left" vertical="top" wrapText="1"/>
    </xf>
    <xf numFmtId="178" fontId="18" fillId="0" borderId="0" xfId="5" applyNumberFormat="1" applyFont="1" applyBorder="1" applyAlignment="1">
      <alignment horizontal="left" vertical="top" wrapText="1"/>
    </xf>
    <xf numFmtId="178" fontId="18" fillId="0" borderId="3" xfId="5" applyNumberFormat="1" applyFont="1" applyBorder="1" applyAlignment="1">
      <alignment horizontal="left" vertical="top" wrapText="1"/>
    </xf>
    <xf numFmtId="178" fontId="18" fillId="0" borderId="4" xfId="5" applyNumberFormat="1" applyFont="1" applyBorder="1" applyAlignment="1">
      <alignment horizontal="left" vertical="top" wrapText="1"/>
    </xf>
    <xf numFmtId="178" fontId="18" fillId="0" borderId="6" xfId="5" applyNumberFormat="1" applyFont="1" applyBorder="1" applyAlignment="1">
      <alignment horizontal="left" vertical="top" wrapText="1"/>
    </xf>
    <xf numFmtId="178" fontId="18" fillId="0" borderId="5" xfId="5" applyNumberFormat="1" applyFont="1" applyBorder="1" applyAlignment="1">
      <alignment horizontal="left" vertical="top" wrapText="1"/>
    </xf>
    <xf numFmtId="0" fontId="18" fillId="0" borderId="23" xfId="5" applyFont="1" applyBorder="1" applyAlignment="1">
      <alignment vertical="top"/>
    </xf>
    <xf numFmtId="0" fontId="18" fillId="0" borderId="18" xfId="5" applyFont="1" applyBorder="1" applyAlignment="1">
      <alignment vertical="top"/>
    </xf>
    <xf numFmtId="0" fontId="18" fillId="5" borderId="33" xfId="5" applyFont="1" applyFill="1" applyBorder="1" applyAlignment="1">
      <alignment horizontal="center" vertical="top"/>
    </xf>
    <xf numFmtId="0" fontId="18" fillId="5" borderId="34" xfId="5" applyFont="1" applyFill="1" applyBorder="1" applyAlignment="1">
      <alignment horizontal="center" vertical="top"/>
    </xf>
    <xf numFmtId="0" fontId="18" fillId="0" borderId="9" xfId="5" applyFont="1" applyBorder="1" applyAlignment="1">
      <alignment vertical="top" wrapText="1"/>
    </xf>
    <xf numFmtId="0" fontId="18" fillId="0" borderId="12" xfId="5" applyFont="1" applyBorder="1" applyAlignment="1">
      <alignment vertical="top" wrapText="1"/>
    </xf>
    <xf numFmtId="0" fontId="18" fillId="0" borderId="13" xfId="5" applyFont="1" applyFill="1" applyBorder="1" applyAlignment="1">
      <alignment vertical="top" wrapText="1"/>
    </xf>
    <xf numFmtId="0" fontId="18" fillId="0" borderId="17" xfId="5" applyFont="1" applyFill="1" applyBorder="1" applyAlignment="1">
      <alignment vertical="top" wrapText="1"/>
    </xf>
    <xf numFmtId="0" fontId="18" fillId="0" borderId="16" xfId="5" applyFont="1" applyFill="1" applyBorder="1" applyAlignment="1">
      <alignment vertical="top" wrapText="1"/>
    </xf>
    <xf numFmtId="14" fontId="18" fillId="0" borderId="13" xfId="5" applyNumberFormat="1" applyFont="1" applyBorder="1" applyAlignment="1">
      <alignment vertical="top" wrapText="1"/>
    </xf>
    <xf numFmtId="14" fontId="18" fillId="0" borderId="17" xfId="5" applyNumberFormat="1" applyFont="1" applyBorder="1" applyAlignment="1">
      <alignment vertical="top" wrapText="1"/>
    </xf>
    <xf numFmtId="180" fontId="18" fillId="0" borderId="72" xfId="5" applyNumberFormat="1" applyFont="1" applyBorder="1" applyAlignment="1">
      <alignment vertical="top" wrapText="1"/>
    </xf>
    <xf numFmtId="180" fontId="18" fillId="0" borderId="73" xfId="5" applyNumberFormat="1" applyFont="1" applyBorder="1" applyAlignment="1">
      <alignment vertical="top" wrapText="1"/>
    </xf>
    <xf numFmtId="0" fontId="18" fillId="0" borderId="13" xfId="5" applyFont="1" applyBorder="1" applyAlignment="1">
      <alignment vertical="top" wrapText="1"/>
    </xf>
    <xf numFmtId="0" fontId="18" fillId="0" borderId="16" xfId="5" applyFont="1" applyBorder="1" applyAlignment="1">
      <alignment vertical="top" wrapText="1"/>
    </xf>
    <xf numFmtId="180" fontId="18" fillId="0" borderId="13" xfId="5" applyNumberFormat="1" applyFont="1" applyBorder="1" applyAlignment="1">
      <alignment vertical="top" wrapText="1"/>
    </xf>
    <xf numFmtId="180" fontId="18" fillId="0" borderId="16" xfId="5" applyNumberFormat="1" applyFont="1" applyBorder="1" applyAlignment="1">
      <alignment vertical="top" wrapText="1"/>
    </xf>
    <xf numFmtId="0" fontId="18" fillId="0" borderId="23" xfId="5" applyFont="1" applyFill="1" applyBorder="1" applyAlignment="1">
      <alignment vertical="top" wrapText="1"/>
    </xf>
    <xf numFmtId="0" fontId="18" fillId="0" borderId="19" xfId="5" applyFont="1" applyFill="1" applyBorder="1" applyAlignment="1">
      <alignment vertical="top" wrapText="1"/>
    </xf>
    <xf numFmtId="0" fontId="18" fillId="0" borderId="18" xfId="5" applyFont="1" applyFill="1" applyBorder="1" applyAlignment="1">
      <alignment vertical="top" wrapText="1"/>
    </xf>
    <xf numFmtId="14" fontId="18" fillId="0" borderId="23" xfId="5" applyNumberFormat="1" applyFont="1" applyBorder="1" applyAlignment="1">
      <alignment vertical="top" wrapText="1"/>
    </xf>
    <xf numFmtId="14" fontId="18" fillId="0" borderId="18" xfId="5" applyNumberFormat="1" applyFont="1" applyBorder="1" applyAlignment="1">
      <alignment vertical="top" wrapText="1"/>
    </xf>
    <xf numFmtId="180" fontId="18" fillId="0" borderId="23" xfId="5" applyNumberFormat="1" applyFont="1" applyBorder="1" applyAlignment="1">
      <alignment vertical="top" wrapText="1"/>
    </xf>
    <xf numFmtId="180" fontId="18" fillId="0" borderId="19" xfId="5" applyNumberFormat="1" applyFont="1" applyBorder="1" applyAlignment="1">
      <alignment vertical="top" wrapText="1"/>
    </xf>
    <xf numFmtId="0" fontId="14" fillId="0" borderId="72" xfId="5" applyFont="1" applyBorder="1" applyAlignment="1">
      <alignment horizontal="center" vertical="top" wrapText="1"/>
    </xf>
    <xf numFmtId="0" fontId="14" fillId="0" borderId="73" xfId="5" applyFont="1" applyBorder="1" applyAlignment="1">
      <alignment horizontal="center" vertical="top" wrapText="1"/>
    </xf>
    <xf numFmtId="0" fontId="18" fillId="0" borderId="23" xfId="5" applyFont="1" applyBorder="1" applyAlignment="1">
      <alignment vertical="top" wrapText="1"/>
    </xf>
    <xf numFmtId="0" fontId="18" fillId="0" borderId="19" xfId="5" applyFont="1" applyBorder="1" applyAlignment="1">
      <alignment vertical="top" wrapText="1"/>
    </xf>
    <xf numFmtId="49" fontId="21" fillId="0" borderId="0" xfId="0" applyNumberFormat="1" applyFont="1" applyBorder="1" applyAlignment="1">
      <alignment vertical="center"/>
    </xf>
  </cellXfs>
  <cellStyles count="29">
    <cellStyle name="L1 見出し" xfId="4" xr:uid="{00000000-0005-0000-0000-000000000000}"/>
    <cellStyle name="ハイパーリンク 2" xfId="11" xr:uid="{00000000-0005-0000-0000-000001000000}"/>
    <cellStyle name="標準" xfId="0" builtinId="0"/>
    <cellStyle name="標準 10" xfId="2" xr:uid="{00000000-0005-0000-0000-000003000000}"/>
    <cellStyle name="標準 2" xfId="1" xr:uid="{00000000-0005-0000-0000-000004000000}"/>
    <cellStyle name="標準 2 2" xfId="5" xr:uid="{00000000-0005-0000-0000-000005000000}"/>
    <cellStyle name="標準 2 2 2" xfId="9" xr:uid="{00000000-0005-0000-0000-000006000000}"/>
    <cellStyle name="標準 3" xfId="3" xr:uid="{00000000-0005-0000-0000-000007000000}"/>
    <cellStyle name="標準 3 2" xfId="12" xr:uid="{00000000-0005-0000-0000-000008000000}"/>
    <cellStyle name="標準 4" xfId="6" xr:uid="{00000000-0005-0000-0000-000009000000}"/>
    <cellStyle name="標準 4 2" xfId="8" xr:uid="{00000000-0005-0000-0000-00000A000000}"/>
    <cellStyle name="標準 5" xfId="7" xr:uid="{00000000-0005-0000-0000-00000B000000}"/>
    <cellStyle name="標準 5 2" xfId="10" xr:uid="{00000000-0005-0000-0000-00000C000000}"/>
    <cellStyle name="標準 9" xfId="13" xr:uid="{E3A6E3F6-ACD5-422F-9678-88B21298A4E7}"/>
    <cellStyle name="표준 2" xfId="14" xr:uid="{00000000-0005-0000-0000-00003D000000}"/>
    <cellStyle name="표준 2 2" xfId="15" xr:uid="{00000000-0005-0000-0000-00003E000000}"/>
    <cellStyle name="표준 2 2 2" xfId="16" xr:uid="{00000000-0005-0000-0000-00003F000000}"/>
    <cellStyle name="표준 3" xfId="17" xr:uid="{00000000-0005-0000-0000-000040000000}"/>
    <cellStyle name="표준 3 2" xfId="18" xr:uid="{00000000-0005-0000-0000-000041000000}"/>
    <cellStyle name="표준 3 2 2" xfId="19" xr:uid="{00000000-0005-0000-0000-000042000000}"/>
    <cellStyle name="표준 3 3" xfId="20" xr:uid="{00000000-0005-0000-0000-000043000000}"/>
    <cellStyle name="표준 3 3 2" xfId="21" xr:uid="{00000000-0005-0000-0000-000044000000}"/>
    <cellStyle name="표준 3 3 2 2" xfId="22" xr:uid="{00000000-0005-0000-0000-000045000000}"/>
    <cellStyle name="표준 3 3 3" xfId="23" xr:uid="{00000000-0005-0000-0000-000046000000}"/>
    <cellStyle name="표준 3 4" xfId="24" xr:uid="{00000000-0005-0000-0000-000047000000}"/>
    <cellStyle name="표준 3 4 2" xfId="25" xr:uid="{00000000-0005-0000-0000-000048000000}"/>
    <cellStyle name="표준 3 5" xfId="26" xr:uid="{00000000-0005-0000-0000-000049000000}"/>
    <cellStyle name="표준 4" xfId="27" xr:uid="{00000000-0005-0000-0000-00004A000000}"/>
    <cellStyle name="표준 4 2" xfId="28" xr:uid="{00000000-0005-0000-0000-00004B000000}"/>
  </cellStyles>
  <dxfs count="0"/>
  <tableStyles count="0" defaultTableStyle="TableStyleMedium2" defaultPivotStyle="PivotStyleMedium9"/>
  <colors>
    <mruColors>
      <color rgb="FF0319BD"/>
      <color rgb="FFCCFFFF"/>
      <color rgb="FFCDFDFF"/>
      <color rgb="FFDAEEF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62</xdr:col>
      <xdr:colOff>76200</xdr:colOff>
      <xdr:row>3</xdr:row>
      <xdr:rowOff>123825</xdr:rowOff>
    </xdr:from>
    <xdr:to>
      <xdr:col>68</xdr:col>
      <xdr:colOff>95250</xdr:colOff>
      <xdr:row>4</xdr:row>
      <xdr:rowOff>142875</xdr:rowOff>
    </xdr:to>
    <xdr:pic>
      <xdr:nvPicPr>
        <xdr:cNvPr id="19" name="図 18">
          <a:extLst>
            <a:ext uri="{FF2B5EF4-FFF2-40B4-BE49-F238E27FC236}">
              <a16:creationId xmlns:a16="http://schemas.microsoft.com/office/drawing/2014/main" id="{04F8BE03-1138-4CB9-8D35-7C49CC4FE5D1}"/>
            </a:ext>
          </a:extLst>
        </xdr:cNvPr>
        <xdr:cNvPicPr>
          <a:picLocks noChangeAspect="1"/>
        </xdr:cNvPicPr>
      </xdr:nvPicPr>
      <xdr:blipFill>
        <a:blip xmlns:r="http://schemas.openxmlformats.org/officeDocument/2006/relationships" r:embed="rId1"/>
        <a:stretch>
          <a:fillRect/>
        </a:stretch>
      </xdr:blipFill>
      <xdr:spPr>
        <a:xfrm>
          <a:off x="12582525" y="790575"/>
          <a:ext cx="1219200" cy="257175"/>
        </a:xfrm>
        <a:prstGeom prst="rect">
          <a:avLst/>
        </a:prstGeom>
      </xdr:spPr>
    </xdr:pic>
    <xdr:clientData/>
  </xdr:twoCellAnchor>
  <xdr:twoCellAnchor editAs="oneCell">
    <xdr:from>
      <xdr:col>62</xdr:col>
      <xdr:colOff>66675</xdr:colOff>
      <xdr:row>4</xdr:row>
      <xdr:rowOff>219075</xdr:rowOff>
    </xdr:from>
    <xdr:to>
      <xdr:col>71</xdr:col>
      <xdr:colOff>85498</xdr:colOff>
      <xdr:row>5</xdr:row>
      <xdr:rowOff>219075</xdr:rowOff>
    </xdr:to>
    <xdr:pic>
      <xdr:nvPicPr>
        <xdr:cNvPr id="20" name="図 19">
          <a:extLst>
            <a:ext uri="{FF2B5EF4-FFF2-40B4-BE49-F238E27FC236}">
              <a16:creationId xmlns:a16="http://schemas.microsoft.com/office/drawing/2014/main" id="{287C0422-6919-4B32-8AE4-89BDB88246DB}"/>
            </a:ext>
          </a:extLst>
        </xdr:cNvPr>
        <xdr:cNvPicPr>
          <a:picLocks noChangeAspect="1"/>
        </xdr:cNvPicPr>
      </xdr:nvPicPr>
      <xdr:blipFill>
        <a:blip xmlns:r="http://schemas.openxmlformats.org/officeDocument/2006/relationships" r:embed="rId2"/>
        <a:stretch>
          <a:fillRect/>
        </a:stretch>
      </xdr:blipFill>
      <xdr:spPr>
        <a:xfrm>
          <a:off x="12573000" y="1123950"/>
          <a:ext cx="1819048" cy="257175"/>
        </a:xfrm>
        <a:prstGeom prst="rect">
          <a:avLst/>
        </a:prstGeom>
      </xdr:spPr>
    </xdr:pic>
    <xdr:clientData/>
  </xdr:twoCellAnchor>
  <xdr:twoCellAnchor editAs="oneCell">
    <xdr:from>
      <xdr:col>62</xdr:col>
      <xdr:colOff>85725</xdr:colOff>
      <xdr:row>2</xdr:row>
      <xdr:rowOff>57150</xdr:rowOff>
    </xdr:from>
    <xdr:to>
      <xdr:col>67</xdr:col>
      <xdr:colOff>57029</xdr:colOff>
      <xdr:row>3</xdr:row>
      <xdr:rowOff>85698</xdr:rowOff>
    </xdr:to>
    <xdr:pic>
      <xdr:nvPicPr>
        <xdr:cNvPr id="2" name="図 1">
          <a:extLst>
            <a:ext uri="{FF2B5EF4-FFF2-40B4-BE49-F238E27FC236}">
              <a16:creationId xmlns:a16="http://schemas.microsoft.com/office/drawing/2014/main" id="{5D532E3E-C7E3-49A0-B151-4F51CE2B9AFC}"/>
            </a:ext>
          </a:extLst>
        </xdr:cNvPr>
        <xdr:cNvPicPr>
          <a:picLocks noChangeAspect="1"/>
        </xdr:cNvPicPr>
      </xdr:nvPicPr>
      <xdr:blipFill>
        <a:blip xmlns:r="http://schemas.openxmlformats.org/officeDocument/2006/relationships" r:embed="rId3"/>
        <a:stretch>
          <a:fillRect/>
        </a:stretch>
      </xdr:blipFill>
      <xdr:spPr>
        <a:xfrm>
          <a:off x="12592050" y="533400"/>
          <a:ext cx="971429" cy="219048"/>
        </a:xfrm>
        <a:prstGeom prst="rect">
          <a:avLst/>
        </a:prstGeom>
      </xdr:spPr>
    </xdr:pic>
    <xdr:clientData/>
  </xdr:twoCellAnchor>
  <xdr:twoCellAnchor editAs="oneCell">
    <xdr:from>
      <xdr:col>71</xdr:col>
      <xdr:colOff>152400</xdr:colOff>
      <xdr:row>4</xdr:row>
      <xdr:rowOff>228600</xdr:rowOff>
    </xdr:from>
    <xdr:to>
      <xdr:col>74</xdr:col>
      <xdr:colOff>171223</xdr:colOff>
      <xdr:row>5</xdr:row>
      <xdr:rowOff>219075</xdr:rowOff>
    </xdr:to>
    <xdr:pic>
      <xdr:nvPicPr>
        <xdr:cNvPr id="39" name="図 38">
          <a:extLst>
            <a:ext uri="{FF2B5EF4-FFF2-40B4-BE49-F238E27FC236}">
              <a16:creationId xmlns:a16="http://schemas.microsoft.com/office/drawing/2014/main" id="{60CCAAAB-03C9-47AC-AD60-5C4B527C6895}"/>
            </a:ext>
          </a:extLst>
        </xdr:cNvPr>
        <xdr:cNvPicPr>
          <a:picLocks noChangeAspect="1"/>
        </xdr:cNvPicPr>
      </xdr:nvPicPr>
      <xdr:blipFill rotWithShape="1">
        <a:blip xmlns:r="http://schemas.openxmlformats.org/officeDocument/2006/relationships" r:embed="rId2"/>
        <a:srcRect l="65977" t="3704"/>
        <a:stretch/>
      </xdr:blipFill>
      <xdr:spPr>
        <a:xfrm>
          <a:off x="14458950" y="1133475"/>
          <a:ext cx="618898" cy="247650"/>
        </a:xfrm>
        <a:prstGeom prst="rect">
          <a:avLst/>
        </a:prstGeom>
      </xdr:spPr>
    </xdr:pic>
    <xdr:clientData/>
  </xdr:twoCellAnchor>
  <xdr:twoCellAnchor editAs="oneCell">
    <xdr:from>
      <xdr:col>75</xdr:col>
      <xdr:colOff>38101</xdr:colOff>
      <xdr:row>4</xdr:row>
      <xdr:rowOff>215893</xdr:rowOff>
    </xdr:from>
    <xdr:to>
      <xdr:col>76</xdr:col>
      <xdr:colOff>199798</xdr:colOff>
      <xdr:row>5</xdr:row>
      <xdr:rowOff>200026</xdr:rowOff>
    </xdr:to>
    <xdr:pic>
      <xdr:nvPicPr>
        <xdr:cNvPr id="48" name="図 47">
          <a:extLst>
            <a:ext uri="{FF2B5EF4-FFF2-40B4-BE49-F238E27FC236}">
              <a16:creationId xmlns:a16="http://schemas.microsoft.com/office/drawing/2014/main" id="{37C1068B-0930-4978-B1ED-6068887382D2}"/>
            </a:ext>
          </a:extLst>
        </xdr:cNvPr>
        <xdr:cNvPicPr>
          <a:picLocks noChangeAspect="1"/>
        </xdr:cNvPicPr>
      </xdr:nvPicPr>
      <xdr:blipFill rotWithShape="1">
        <a:blip xmlns:r="http://schemas.openxmlformats.org/officeDocument/2006/relationships" r:embed="rId2"/>
        <a:srcRect l="81981" t="-483"/>
        <a:stretch/>
      </xdr:blipFill>
      <xdr:spPr>
        <a:xfrm>
          <a:off x="15144751" y="1120768"/>
          <a:ext cx="361722" cy="241308"/>
        </a:xfrm>
        <a:prstGeom prst="rect">
          <a:avLst/>
        </a:prstGeom>
      </xdr:spPr>
    </xdr:pic>
    <xdr:clientData/>
  </xdr:twoCellAnchor>
  <xdr:twoCellAnchor editAs="oneCell">
    <xdr:from>
      <xdr:col>62</xdr:col>
      <xdr:colOff>85725</xdr:colOff>
      <xdr:row>1</xdr:row>
      <xdr:rowOff>9525</xdr:rowOff>
    </xdr:from>
    <xdr:to>
      <xdr:col>67</xdr:col>
      <xdr:colOff>142743</xdr:colOff>
      <xdr:row>1</xdr:row>
      <xdr:rowOff>219049</xdr:rowOff>
    </xdr:to>
    <xdr:pic>
      <xdr:nvPicPr>
        <xdr:cNvPr id="5" name="図 4">
          <a:extLst>
            <a:ext uri="{FF2B5EF4-FFF2-40B4-BE49-F238E27FC236}">
              <a16:creationId xmlns:a16="http://schemas.microsoft.com/office/drawing/2014/main" id="{EEBB47AB-11F0-4E75-9104-4C963B135DAF}"/>
            </a:ext>
          </a:extLst>
        </xdr:cNvPr>
        <xdr:cNvPicPr>
          <a:picLocks noChangeAspect="1"/>
        </xdr:cNvPicPr>
      </xdr:nvPicPr>
      <xdr:blipFill>
        <a:blip xmlns:r="http://schemas.openxmlformats.org/officeDocument/2006/relationships" r:embed="rId4"/>
        <a:stretch>
          <a:fillRect/>
        </a:stretch>
      </xdr:blipFill>
      <xdr:spPr>
        <a:xfrm>
          <a:off x="12592050" y="247650"/>
          <a:ext cx="1057143" cy="209524"/>
        </a:xfrm>
        <a:prstGeom prst="rect">
          <a:avLst/>
        </a:prstGeom>
      </xdr:spPr>
    </xdr:pic>
    <xdr:clientData/>
  </xdr:twoCellAnchor>
  <xdr:twoCellAnchor editAs="oneCell">
    <xdr:from>
      <xdr:col>73</xdr:col>
      <xdr:colOff>123824</xdr:colOff>
      <xdr:row>3</xdr:row>
      <xdr:rowOff>104776</xdr:rowOff>
    </xdr:from>
    <xdr:to>
      <xdr:col>74</xdr:col>
      <xdr:colOff>161924</xdr:colOff>
      <xdr:row>4</xdr:row>
      <xdr:rowOff>76200</xdr:rowOff>
    </xdr:to>
    <xdr:pic>
      <xdr:nvPicPr>
        <xdr:cNvPr id="67" name="図 66">
          <a:extLst>
            <a:ext uri="{FF2B5EF4-FFF2-40B4-BE49-F238E27FC236}">
              <a16:creationId xmlns:a16="http://schemas.microsoft.com/office/drawing/2014/main" id="{BA6EBE0D-9B83-4781-BA48-091DD9188964}"/>
            </a:ext>
          </a:extLst>
        </xdr:cNvPr>
        <xdr:cNvPicPr>
          <a:picLocks noChangeAspect="1"/>
        </xdr:cNvPicPr>
      </xdr:nvPicPr>
      <xdr:blipFill rotWithShape="1">
        <a:blip xmlns:r="http://schemas.openxmlformats.org/officeDocument/2006/relationships" r:embed="rId1"/>
        <a:srcRect l="80469" t="-3704" b="22222"/>
        <a:stretch/>
      </xdr:blipFill>
      <xdr:spPr>
        <a:xfrm>
          <a:off x="14830424" y="771526"/>
          <a:ext cx="238125" cy="209549"/>
        </a:xfrm>
        <a:prstGeom prst="rect">
          <a:avLst/>
        </a:prstGeom>
      </xdr:spPr>
    </xdr:pic>
    <xdr:clientData/>
  </xdr:twoCellAnchor>
  <xdr:twoCellAnchor editAs="oneCell">
    <xdr:from>
      <xdr:col>1</xdr:col>
      <xdr:colOff>190500</xdr:colOff>
      <xdr:row>5</xdr:row>
      <xdr:rowOff>238125</xdr:rowOff>
    </xdr:from>
    <xdr:to>
      <xdr:col>50</xdr:col>
      <xdr:colOff>151164</xdr:colOff>
      <xdr:row>24</xdr:row>
      <xdr:rowOff>208875</xdr:rowOff>
    </xdr:to>
    <xdr:pic>
      <xdr:nvPicPr>
        <xdr:cNvPr id="3" name="図 2">
          <a:extLst>
            <a:ext uri="{FF2B5EF4-FFF2-40B4-BE49-F238E27FC236}">
              <a16:creationId xmlns:a16="http://schemas.microsoft.com/office/drawing/2014/main" id="{DC78FA73-8E52-491B-B445-DCFD7BD4A3E7}"/>
            </a:ext>
          </a:extLst>
        </xdr:cNvPr>
        <xdr:cNvPicPr>
          <a:picLocks noChangeAspect="1"/>
        </xdr:cNvPicPr>
      </xdr:nvPicPr>
      <xdr:blipFill>
        <a:blip xmlns:r="http://schemas.openxmlformats.org/officeDocument/2006/relationships" r:embed="rId5"/>
        <a:stretch>
          <a:fillRect/>
        </a:stretch>
      </xdr:blipFill>
      <xdr:spPr>
        <a:xfrm>
          <a:off x="409575" y="1400175"/>
          <a:ext cx="9885714" cy="5400000"/>
        </a:xfrm>
        <a:prstGeom prst="rect">
          <a:avLst/>
        </a:prstGeom>
      </xdr:spPr>
    </xdr:pic>
    <xdr:clientData/>
  </xdr:twoCellAnchor>
  <xdr:twoCellAnchor>
    <xdr:from>
      <xdr:col>15</xdr:col>
      <xdr:colOff>9524</xdr:colOff>
      <xdr:row>23</xdr:row>
      <xdr:rowOff>9525</xdr:rowOff>
    </xdr:from>
    <xdr:to>
      <xdr:col>23</xdr:col>
      <xdr:colOff>114299</xdr:colOff>
      <xdr:row>25</xdr:row>
      <xdr:rowOff>228600</xdr:rowOff>
    </xdr:to>
    <xdr:sp macro="" textlink="">
      <xdr:nvSpPr>
        <xdr:cNvPr id="38" name="正方形/長方形 37">
          <a:extLst>
            <a:ext uri="{FF2B5EF4-FFF2-40B4-BE49-F238E27FC236}">
              <a16:creationId xmlns:a16="http://schemas.microsoft.com/office/drawing/2014/main" id="{FCE3F0B9-ED41-470F-AE1D-7EBD8E0214E6}"/>
            </a:ext>
          </a:extLst>
        </xdr:cNvPr>
        <xdr:cNvSpPr/>
      </xdr:nvSpPr>
      <xdr:spPr>
        <a:xfrm>
          <a:off x="3067049" y="6315075"/>
          <a:ext cx="1704975" cy="7429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200" b="1">
              <a:solidFill>
                <a:srgbClr val="C00000"/>
              </a:solidFill>
            </a:rPr>
            <a:t>F1.1</a:t>
          </a:r>
          <a:endParaRPr kumimoji="1" lang="ja-JP" altLang="en-US" sz="1200" b="1">
            <a:solidFill>
              <a:srgbClr val="C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134081</xdr:colOff>
      <xdr:row>9</xdr:row>
      <xdr:rowOff>114300</xdr:rowOff>
    </xdr:from>
    <xdr:to>
      <xdr:col>11</xdr:col>
      <xdr:colOff>181145</xdr:colOff>
      <xdr:row>10</xdr:row>
      <xdr:rowOff>95250</xdr:rowOff>
    </xdr:to>
    <xdr:sp macro="" textlink="">
      <xdr:nvSpPr>
        <xdr:cNvPr id="13" name="フローチャート: 端子 12">
          <a:extLst>
            <a:ext uri="{FF2B5EF4-FFF2-40B4-BE49-F238E27FC236}">
              <a16:creationId xmlns:a16="http://schemas.microsoft.com/office/drawing/2014/main" id="{A11DB498-EB44-4192-B0C1-4F11520DE431}"/>
            </a:ext>
          </a:extLst>
        </xdr:cNvPr>
        <xdr:cNvSpPr/>
      </xdr:nvSpPr>
      <xdr:spPr bwMode="auto">
        <a:xfrm>
          <a:off x="1134206" y="27527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8</xdr:col>
      <xdr:colOff>161060</xdr:colOff>
      <xdr:row>13</xdr:row>
      <xdr:rowOff>189941</xdr:rowOff>
    </xdr:from>
    <xdr:to>
      <xdr:col>8</xdr:col>
      <xdr:colOff>161925</xdr:colOff>
      <xdr:row>17</xdr:row>
      <xdr:rowOff>190500</xdr:rowOff>
    </xdr:to>
    <xdr:cxnSp macro="">
      <xdr:nvCxnSpPr>
        <xdr:cNvPr id="14" name="直線矢印コネクタ 13">
          <a:extLst>
            <a:ext uri="{FF2B5EF4-FFF2-40B4-BE49-F238E27FC236}">
              <a16:creationId xmlns:a16="http://schemas.microsoft.com/office/drawing/2014/main" id="{4719F885-D96B-48EC-BAF5-027442A805AC}"/>
            </a:ext>
          </a:extLst>
        </xdr:cNvPr>
        <xdr:cNvCxnSpPr>
          <a:cxnSpLocks/>
          <a:stCxn id="15" idx="2"/>
          <a:endCxn id="20" idx="0"/>
        </xdr:cNvCxnSpPr>
      </xdr:nvCxnSpPr>
      <xdr:spPr>
        <a:xfrm>
          <a:off x="1761260" y="3780866"/>
          <a:ext cx="865" cy="95305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11</xdr:row>
      <xdr:rowOff>218515</xdr:rowOff>
    </xdr:from>
    <xdr:to>
      <xdr:col>12</xdr:col>
      <xdr:colOff>188769</xdr:colOff>
      <xdr:row>13</xdr:row>
      <xdr:rowOff>189941</xdr:rowOff>
    </xdr:to>
    <xdr:sp macro="" textlink="">
      <xdr:nvSpPr>
        <xdr:cNvPr id="15" name="フローチャート: 処理 14">
          <a:extLst>
            <a:ext uri="{FF2B5EF4-FFF2-40B4-BE49-F238E27FC236}">
              <a16:creationId xmlns:a16="http://schemas.microsoft.com/office/drawing/2014/main" id="{E5D7869A-246C-4FCD-AC5E-70070B8DDC85}"/>
            </a:ext>
          </a:extLst>
        </xdr:cNvPr>
        <xdr:cNvSpPr/>
      </xdr:nvSpPr>
      <xdr:spPr>
        <a:xfrm>
          <a:off x="933450" y="3333190"/>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点数マスタ更新処理</a:t>
          </a:r>
        </a:p>
      </xdr:txBody>
    </xdr:sp>
    <xdr:clientData/>
  </xdr:twoCellAnchor>
  <xdr:twoCellAnchor>
    <xdr:from>
      <xdr:col>5</xdr:col>
      <xdr:colOff>135592</xdr:colOff>
      <xdr:row>26</xdr:row>
      <xdr:rowOff>28575</xdr:rowOff>
    </xdr:from>
    <xdr:to>
      <xdr:col>11</xdr:col>
      <xdr:colOff>182656</xdr:colOff>
      <xdr:row>27</xdr:row>
      <xdr:rowOff>9525</xdr:rowOff>
    </xdr:to>
    <xdr:sp macro="" textlink="">
      <xdr:nvSpPr>
        <xdr:cNvPr id="16" name="フローチャート: 端子 15">
          <a:extLst>
            <a:ext uri="{FF2B5EF4-FFF2-40B4-BE49-F238E27FC236}">
              <a16:creationId xmlns:a16="http://schemas.microsoft.com/office/drawing/2014/main" id="{9C239680-A60F-4F54-8FCF-E07F44EF0252}"/>
            </a:ext>
          </a:extLst>
        </xdr:cNvPr>
        <xdr:cNvSpPr/>
      </xdr:nvSpPr>
      <xdr:spPr bwMode="auto">
        <a:xfrm>
          <a:off x="1135717" y="67151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8</xdr:col>
      <xdr:colOff>160219</xdr:colOff>
      <xdr:row>20</xdr:row>
      <xdr:rowOff>180975</xdr:rowOff>
    </xdr:from>
    <xdr:to>
      <xdr:col>8</xdr:col>
      <xdr:colOff>161925</xdr:colOff>
      <xdr:row>22</xdr:row>
      <xdr:rowOff>128628</xdr:rowOff>
    </xdr:to>
    <xdr:cxnSp macro="">
      <xdr:nvCxnSpPr>
        <xdr:cNvPr id="17" name="直線矢印コネクタ 16">
          <a:extLst>
            <a:ext uri="{FF2B5EF4-FFF2-40B4-BE49-F238E27FC236}">
              <a16:creationId xmlns:a16="http://schemas.microsoft.com/office/drawing/2014/main" id="{D101C9A2-2F14-4A87-9B3B-E21551A37087}"/>
            </a:ext>
          </a:extLst>
        </xdr:cNvPr>
        <xdr:cNvCxnSpPr>
          <a:cxnSpLocks/>
          <a:stCxn id="20" idx="2"/>
          <a:endCxn id="18" idx="0"/>
        </xdr:cNvCxnSpPr>
      </xdr:nvCxnSpPr>
      <xdr:spPr>
        <a:xfrm flipH="1">
          <a:off x="1760419" y="5438775"/>
          <a:ext cx="1706" cy="42390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22</xdr:row>
      <xdr:rowOff>128628</xdr:rowOff>
    </xdr:from>
    <xdr:to>
      <xdr:col>12</xdr:col>
      <xdr:colOff>187088</xdr:colOff>
      <xdr:row>24</xdr:row>
      <xdr:rowOff>100054</xdr:rowOff>
    </xdr:to>
    <xdr:sp macro="" textlink="">
      <xdr:nvSpPr>
        <xdr:cNvPr id="18" name="フローチャート: 処理 17">
          <a:extLst>
            <a:ext uri="{FF2B5EF4-FFF2-40B4-BE49-F238E27FC236}">
              <a16:creationId xmlns:a16="http://schemas.microsoft.com/office/drawing/2014/main" id="{BB6FFEC4-B4A7-4EA5-8638-AD5340F3841B}"/>
            </a:ext>
          </a:extLst>
        </xdr:cNvPr>
        <xdr:cNvSpPr/>
      </xdr:nvSpPr>
      <xdr:spPr>
        <a:xfrm>
          <a:off x="933450" y="586267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157613</xdr:colOff>
      <xdr:row>10</xdr:row>
      <xdr:rowOff>95250</xdr:rowOff>
    </xdr:from>
    <xdr:to>
      <xdr:col>8</xdr:col>
      <xdr:colOff>161060</xdr:colOff>
      <xdr:row>11</xdr:row>
      <xdr:rowOff>218515</xdr:rowOff>
    </xdr:to>
    <xdr:cxnSp macro="">
      <xdr:nvCxnSpPr>
        <xdr:cNvPr id="19" name="直線矢印コネクタ 18">
          <a:extLst>
            <a:ext uri="{FF2B5EF4-FFF2-40B4-BE49-F238E27FC236}">
              <a16:creationId xmlns:a16="http://schemas.microsoft.com/office/drawing/2014/main" id="{945FFE3B-5603-4C09-B974-856F54406968}"/>
            </a:ext>
          </a:extLst>
        </xdr:cNvPr>
        <xdr:cNvCxnSpPr>
          <a:cxnSpLocks/>
          <a:stCxn id="13" idx="2"/>
          <a:endCxn id="15" idx="0"/>
        </xdr:cNvCxnSpPr>
      </xdr:nvCxnSpPr>
      <xdr:spPr>
        <a:xfrm>
          <a:off x="1757813" y="2971800"/>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17</xdr:row>
      <xdr:rowOff>190500</xdr:rowOff>
    </xdr:from>
    <xdr:to>
      <xdr:col>11</xdr:col>
      <xdr:colOff>180975</xdr:colOff>
      <xdr:row>20</xdr:row>
      <xdr:rowOff>180975</xdr:rowOff>
    </xdr:to>
    <xdr:sp macro="" textlink="">
      <xdr:nvSpPr>
        <xdr:cNvPr id="20" name="フローチャート: 判断 19">
          <a:extLst>
            <a:ext uri="{FF2B5EF4-FFF2-40B4-BE49-F238E27FC236}">
              <a16:creationId xmlns:a16="http://schemas.microsoft.com/office/drawing/2014/main" id="{A5C3823D-B1A2-492C-B797-AF7718E661D8}"/>
            </a:ext>
          </a:extLst>
        </xdr:cNvPr>
        <xdr:cNvSpPr/>
      </xdr:nvSpPr>
      <xdr:spPr>
        <a:xfrm>
          <a:off x="1143000" y="4733925"/>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8</xdr:col>
      <xdr:colOff>159124</xdr:colOff>
      <xdr:row>24</xdr:row>
      <xdr:rowOff>100054</xdr:rowOff>
    </xdr:from>
    <xdr:to>
      <xdr:col>8</xdr:col>
      <xdr:colOff>160219</xdr:colOff>
      <xdr:row>26</xdr:row>
      <xdr:rowOff>28575</xdr:rowOff>
    </xdr:to>
    <xdr:cxnSp macro="">
      <xdr:nvCxnSpPr>
        <xdr:cNvPr id="21" name="直線矢印コネクタ 20">
          <a:extLst>
            <a:ext uri="{FF2B5EF4-FFF2-40B4-BE49-F238E27FC236}">
              <a16:creationId xmlns:a16="http://schemas.microsoft.com/office/drawing/2014/main" id="{D7E0C470-125A-40AC-BEE2-0CDECB4065AE}"/>
            </a:ext>
          </a:extLst>
        </xdr:cNvPr>
        <xdr:cNvCxnSpPr>
          <a:cxnSpLocks/>
          <a:stCxn id="18" idx="2"/>
          <a:endCxn id="16" idx="0"/>
        </xdr:cNvCxnSpPr>
      </xdr:nvCxnSpPr>
      <xdr:spPr>
        <a:xfrm flipH="1">
          <a:off x="1759324" y="6310354"/>
          <a:ext cx="1095" cy="40477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53912</xdr:colOff>
      <xdr:row>12</xdr:row>
      <xdr:rowOff>38100</xdr:rowOff>
    </xdr:from>
    <xdr:to>
      <xdr:col>27</xdr:col>
      <xdr:colOff>190500</xdr:colOff>
      <xdr:row>13</xdr:row>
      <xdr:rowOff>152400</xdr:rowOff>
    </xdr:to>
    <xdr:sp macro="" textlink="">
      <xdr:nvSpPr>
        <xdr:cNvPr id="3" name="左矢印 1">
          <a:extLst>
            <a:ext uri="{FF2B5EF4-FFF2-40B4-BE49-F238E27FC236}">
              <a16:creationId xmlns:a16="http://schemas.microsoft.com/office/drawing/2014/main" id="{B1D79D5E-49FB-42EC-8C13-CB0003110118}"/>
            </a:ext>
          </a:extLst>
        </xdr:cNvPr>
        <xdr:cNvSpPr/>
      </xdr:nvSpPr>
      <xdr:spPr>
        <a:xfrm rot="10800000">
          <a:off x="5064062" y="2895600"/>
          <a:ext cx="536638" cy="3524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191144</xdr:colOff>
      <xdr:row>16</xdr:row>
      <xdr:rowOff>163328</xdr:rowOff>
    </xdr:from>
    <xdr:to>
      <xdr:col>27</xdr:col>
      <xdr:colOff>127707</xdr:colOff>
      <xdr:row>18</xdr:row>
      <xdr:rowOff>49879</xdr:rowOff>
    </xdr:to>
    <xdr:sp macro="" textlink="">
      <xdr:nvSpPr>
        <xdr:cNvPr id="25" name="左矢印 1">
          <a:extLst>
            <a:ext uri="{FF2B5EF4-FFF2-40B4-BE49-F238E27FC236}">
              <a16:creationId xmlns:a16="http://schemas.microsoft.com/office/drawing/2014/main" id="{5ED12FFF-87F2-4AC5-9447-6B2214794A6D}"/>
            </a:ext>
          </a:extLst>
        </xdr:cNvPr>
        <xdr:cNvSpPr/>
      </xdr:nvSpPr>
      <xdr:spPr>
        <a:xfrm>
          <a:off x="5001269" y="2873832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132093</xdr:colOff>
      <xdr:row>35</xdr:row>
      <xdr:rowOff>218824</xdr:rowOff>
    </xdr:from>
    <xdr:to>
      <xdr:col>44</xdr:col>
      <xdr:colOff>11419</xdr:colOff>
      <xdr:row>46</xdr:row>
      <xdr:rowOff>161925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1017918" y="8553199"/>
          <a:ext cx="8280376" cy="2562476"/>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EA</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を使って画面の状態遷移を表現する（ステートマシン図を採用）。</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赤：画面状態　お客さんが操作できない状態、マスクがかかっている状態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赤の画面状態は共通の仕様として別途記載されているため、項目制御を記載する必要はない。省く。</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青：画面モード　お客さんが操作でき、振る舞いが発生する状態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青の画面モードの場合は項目制御に登場。各画面モードに項目の制御を記載していく</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画面で発生するイベント名は項目名と一致させる：</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選択</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をクリックする、</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登録</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をクリックする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書き方はガイドラインにて記載する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editAs="oneCell">
    <xdr:from>
      <xdr:col>1</xdr:col>
      <xdr:colOff>67236</xdr:colOff>
      <xdr:row>5</xdr:row>
      <xdr:rowOff>112058</xdr:rowOff>
    </xdr:from>
    <xdr:to>
      <xdr:col>31</xdr:col>
      <xdr:colOff>67235</xdr:colOff>
      <xdr:row>33</xdr:row>
      <xdr:rowOff>61968</xdr:rowOff>
    </xdr:to>
    <xdr:pic>
      <xdr:nvPicPr>
        <xdr:cNvPr id="5" name="図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942" y="1288676"/>
          <a:ext cx="6051175" cy="6538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39950</xdr:colOff>
      <xdr:row>7</xdr:row>
      <xdr:rowOff>201218</xdr:rowOff>
    </xdr:from>
    <xdr:to>
      <xdr:col>42</xdr:col>
      <xdr:colOff>87575</xdr:colOff>
      <xdr:row>23</xdr:row>
      <xdr:rowOff>70669</xdr:rowOff>
    </xdr:to>
    <xdr:pic>
      <xdr:nvPicPr>
        <xdr:cNvPr id="6" name="図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8559" y="1882588"/>
          <a:ext cx="1637886" cy="3712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34</xdr:col>
      <xdr:colOff>127438</xdr:colOff>
      <xdr:row>16</xdr:row>
      <xdr:rowOff>18393</xdr:rowOff>
    </xdr:from>
    <xdr:to>
      <xdr:col>42</xdr:col>
      <xdr:colOff>6569</xdr:colOff>
      <xdr:row>18</xdr:row>
      <xdr:rowOff>208893</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7313886" y="3802117"/>
          <a:ext cx="1455683" cy="663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共通仕様の変更によりグレーは廃止</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152400</xdr:colOff>
      <xdr:row>1</xdr:row>
      <xdr:rowOff>76200</xdr:rowOff>
    </xdr:from>
    <xdr:to>
      <xdr:col>30</xdr:col>
      <xdr:colOff>171450</xdr:colOff>
      <xdr:row>1</xdr:row>
      <xdr:rowOff>485775</xdr:rowOff>
    </xdr:to>
    <xdr:pic>
      <xdr:nvPicPr>
        <xdr:cNvPr id="2" name="図 1">
          <a:extLst>
            <a:ext uri="{FF2B5EF4-FFF2-40B4-BE49-F238E27FC236}">
              <a16:creationId xmlns:a16="http://schemas.microsoft.com/office/drawing/2014/main" id="{14C56EB1-B580-42AD-A3A1-B3C2D2CC4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6600" y="247650"/>
          <a:ext cx="26860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10</xdr:row>
      <xdr:rowOff>0</xdr:rowOff>
    </xdr:from>
    <xdr:to>
      <xdr:col>50</xdr:col>
      <xdr:colOff>37929</xdr:colOff>
      <xdr:row>14</xdr:row>
      <xdr:rowOff>114162</xdr:rowOff>
    </xdr:to>
    <xdr:pic>
      <xdr:nvPicPr>
        <xdr:cNvPr id="3" name="図 2">
          <a:extLst>
            <a:ext uri="{FF2B5EF4-FFF2-40B4-BE49-F238E27FC236}">
              <a16:creationId xmlns:a16="http://schemas.microsoft.com/office/drawing/2014/main" id="{0CF58BBB-ADBA-44E6-B33C-655B98ECF10A}"/>
            </a:ext>
          </a:extLst>
        </xdr:cNvPr>
        <xdr:cNvPicPr>
          <a:picLocks noChangeAspect="1"/>
        </xdr:cNvPicPr>
      </xdr:nvPicPr>
      <xdr:blipFill>
        <a:blip xmlns:r="http://schemas.openxmlformats.org/officeDocument/2006/relationships" r:embed="rId2"/>
        <a:stretch>
          <a:fillRect/>
        </a:stretch>
      </xdr:blipFill>
      <xdr:spPr>
        <a:xfrm>
          <a:off x="8267700" y="3800475"/>
          <a:ext cx="1371429" cy="1104762"/>
        </a:xfrm>
        <a:prstGeom prst="rect">
          <a:avLst/>
        </a:prstGeom>
      </xdr:spPr>
    </xdr:pic>
    <xdr:clientData/>
  </xdr:twoCellAnchor>
  <xdr:twoCellAnchor editAs="oneCell">
    <xdr:from>
      <xdr:col>43</xdr:col>
      <xdr:colOff>0</xdr:colOff>
      <xdr:row>16</xdr:row>
      <xdr:rowOff>19050</xdr:rowOff>
    </xdr:from>
    <xdr:to>
      <xdr:col>47</xdr:col>
      <xdr:colOff>190381</xdr:colOff>
      <xdr:row>18</xdr:row>
      <xdr:rowOff>114226</xdr:rowOff>
    </xdr:to>
    <xdr:pic>
      <xdr:nvPicPr>
        <xdr:cNvPr id="4" name="図 3">
          <a:extLst>
            <a:ext uri="{FF2B5EF4-FFF2-40B4-BE49-F238E27FC236}">
              <a16:creationId xmlns:a16="http://schemas.microsoft.com/office/drawing/2014/main" id="{B519F1E7-0873-4A5D-BD0A-42A1ADC10696}"/>
            </a:ext>
          </a:extLst>
        </xdr:cNvPr>
        <xdr:cNvPicPr>
          <a:picLocks noChangeAspect="1"/>
        </xdr:cNvPicPr>
      </xdr:nvPicPr>
      <xdr:blipFill>
        <a:blip xmlns:r="http://schemas.openxmlformats.org/officeDocument/2006/relationships" r:embed="rId3"/>
        <a:stretch>
          <a:fillRect/>
        </a:stretch>
      </xdr:blipFill>
      <xdr:spPr>
        <a:xfrm>
          <a:off x="8267700" y="4314825"/>
          <a:ext cx="952381" cy="590476"/>
        </a:xfrm>
        <a:prstGeom prst="rect">
          <a:avLst/>
        </a:prstGeom>
      </xdr:spPr>
    </xdr:pic>
    <xdr:clientData/>
  </xdr:twoCellAnchor>
  <xdr:twoCellAnchor editAs="oneCell">
    <xdr:from>
      <xdr:col>43</xdr:col>
      <xdr:colOff>0</xdr:colOff>
      <xdr:row>20</xdr:row>
      <xdr:rowOff>0</xdr:rowOff>
    </xdr:from>
    <xdr:to>
      <xdr:col>48</xdr:col>
      <xdr:colOff>190357</xdr:colOff>
      <xdr:row>26</xdr:row>
      <xdr:rowOff>190290</xdr:rowOff>
    </xdr:to>
    <xdr:pic>
      <xdr:nvPicPr>
        <xdr:cNvPr id="5" name="図 4">
          <a:extLst>
            <a:ext uri="{FF2B5EF4-FFF2-40B4-BE49-F238E27FC236}">
              <a16:creationId xmlns:a16="http://schemas.microsoft.com/office/drawing/2014/main" id="{605FF413-26C7-4A80-A79C-4332F241DCEF}"/>
            </a:ext>
          </a:extLst>
        </xdr:cNvPr>
        <xdr:cNvPicPr>
          <a:picLocks noChangeAspect="1"/>
        </xdr:cNvPicPr>
      </xdr:nvPicPr>
      <xdr:blipFill>
        <a:blip xmlns:r="http://schemas.openxmlformats.org/officeDocument/2006/relationships" r:embed="rId4"/>
        <a:stretch>
          <a:fillRect/>
        </a:stretch>
      </xdr:blipFill>
      <xdr:spPr>
        <a:xfrm>
          <a:off x="8267700" y="6524625"/>
          <a:ext cx="1142857" cy="16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457200</xdr:colOff>
      <xdr:row>6</xdr:row>
      <xdr:rowOff>0</xdr:rowOff>
    </xdr:from>
    <xdr:to>
      <xdr:col>1</xdr:col>
      <xdr:colOff>457200</xdr:colOff>
      <xdr:row>7</xdr:row>
      <xdr:rowOff>9525</xdr:rowOff>
    </xdr:to>
    <xdr:cxnSp macro="">
      <xdr:nvCxnSpPr>
        <xdr:cNvPr id="2" name="直線コネクタ 1">
          <a:extLst>
            <a:ext uri="{FF2B5EF4-FFF2-40B4-BE49-F238E27FC236}">
              <a16:creationId xmlns:a16="http://schemas.microsoft.com/office/drawing/2014/main" id="{767180CE-9A17-4910-A6B5-5EDE62506573}"/>
            </a:ext>
          </a:extLst>
        </xdr:cNvPr>
        <xdr:cNvCxnSpPr/>
      </xdr:nvCxnSpPr>
      <xdr:spPr>
        <a:xfrm>
          <a:off x="704850" y="942975"/>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895350</xdr:colOff>
      <xdr:row>7</xdr:row>
      <xdr:rowOff>9525</xdr:rowOff>
    </xdr:from>
    <xdr:to>
      <xdr:col>1</xdr:col>
      <xdr:colOff>895350</xdr:colOff>
      <xdr:row>8</xdr:row>
      <xdr:rowOff>19050</xdr:rowOff>
    </xdr:to>
    <xdr:cxnSp macro="">
      <xdr:nvCxnSpPr>
        <xdr:cNvPr id="3" name="直線コネクタ 2">
          <a:extLst>
            <a:ext uri="{FF2B5EF4-FFF2-40B4-BE49-F238E27FC236}">
              <a16:creationId xmlns:a16="http://schemas.microsoft.com/office/drawing/2014/main" id="{66875C58-D17A-45E6-A29D-B3BB5BDBDE61}"/>
            </a:ext>
          </a:extLst>
        </xdr:cNvPr>
        <xdr:cNvCxnSpPr/>
      </xdr:nvCxnSpPr>
      <xdr:spPr>
        <a:xfrm>
          <a:off x="1143000" y="1123950"/>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6</xdr:row>
      <xdr:rowOff>0</xdr:rowOff>
    </xdr:from>
    <xdr:to>
      <xdr:col>1</xdr:col>
      <xdr:colOff>457200</xdr:colOff>
      <xdr:row>7</xdr:row>
      <xdr:rowOff>9525</xdr:rowOff>
    </xdr:to>
    <xdr:cxnSp macro="">
      <xdr:nvCxnSpPr>
        <xdr:cNvPr id="2" name="直線コネクタ 1">
          <a:extLst>
            <a:ext uri="{FF2B5EF4-FFF2-40B4-BE49-F238E27FC236}">
              <a16:creationId xmlns:a16="http://schemas.microsoft.com/office/drawing/2014/main" id="{11ECF526-D8AC-46E8-9B5C-5167CD406395}"/>
            </a:ext>
          </a:extLst>
        </xdr:cNvPr>
        <xdr:cNvCxnSpPr/>
      </xdr:nvCxnSpPr>
      <xdr:spPr>
        <a:xfrm>
          <a:off x="704850" y="942975"/>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tsumori\&#22269;&#38555;&#21307;&#23398;&#24773;&#22577;\&#30330;&#27880;&#35336;&#30011;\8&#26376;20&#260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OCUME~1\2148~1.TKY\LOCALS~1\Temp\C.notesR5.Data\&#35211;&#31309;&#26360;030304-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nmr_ueda/Desktop/&#12450;&#12467;&#12540;&#12487;&#12451;&#12458;&#12531;&#30011;&#387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A\1405\&#26376;&#26143;\&#65418;&#65392;&#65412;&#65438;&#26126;&#32048;(FT1200&#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y%20Documents\&#29289;&#20214;\&#22823;&#22618;&#34220;&#21697;\My%20Documents\&#31119;&#30000;\&#20849;&#36890;\apricot&#20385;&#26684;&#349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itsumori\&#22269;&#38555;&#21307;&#23398;&#24773;&#22577;\&#30330;&#27880;&#35336;&#30011;\8&#26376;20&#260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1f001\cs1job01\EXCEL\DBFRO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i2-disk\newqyo\&#20491;&#20154;&#29992;\ITF\sample\&#27010;&#31639;&#35211;&#313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KOKSFS02\VOL11\YAMADA\NEW\EXE\&#21454;&#21360;&#65427;&#65414;&#65408;&#6539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tsumori\&#22269;&#38555;&#21307;&#23398;&#24773;&#22577;\&#30330;&#27880;&#35336;&#30011;\8&#26376;20&#2608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20445;&#38522;&#20877;&#27083;&#31689;\&#35336;&#19978;&#65295;&#31934;&#31639;&#31649;&#29702;\&#12503;&#12525;&#12464;&#12521;&#12512;&#20181;&#27096;&#26360;\HOS001&#35336;&#19978;&#20837;&#21147;\&#12486;&#12540;&#12502;&#12523;&#35373;&#35336;9911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構成 "/>
      <sheetName val="注文書"/>
      <sheetName val="見積書(鑑)"/>
      <sheetName val="ｱﾌﾟﾘｹｰｼｮﾝｿﾌﾄ（人事）"/>
      <sheetName val="ﾊｰﾄﾞｳｪｱ･ﾐﾄﾞﾙｳｪｱ"/>
      <sheetName val="ﾊｰﾄﾞｳｪｱ (原価)"/>
      <sheetName val="粗利計算表"/>
      <sheetName val="工数計算"/>
      <sheetName val="工数計算(ﾈｯﾄﾜｰｸ）"/>
      <sheetName val="内示書"/>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振込一覧表） (2)"/>
      <sheetName val="アコーディオン画面"/>
    </sheetNames>
    <definedNames>
      <definedName name="機種SORT" refersTo="#REF!"/>
    </defined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明細(ハードのみ）"/>
      <sheetName val="仕切価格"/>
      <sheetName val="見積明細(ハード三菱分のみ）"/>
      <sheetName val="見積明細(PP料含む） (2)"/>
      <sheetName val="費用比較 "/>
    </sheetNames>
    <sheetDataSet>
      <sheetData sheetId="0" refreshError="1">
        <row r="5">
          <cell r="C5" t="str">
            <v>ACS-22-K14N</v>
          </cell>
          <cell r="D5" t="str">
            <v>M3522-K100</v>
          </cell>
          <cell r="E5" t="str">
            <v>FT1200 ﾓﾃﾞﾙ 6300-40N</v>
          </cell>
          <cell r="F5" t="str">
            <v>PentiumⅡ-300､ﾒﾓﾘ:64MB､HDD:4GB､16倍速CD-ROM､100BASE-TX､
ｷｰﾎﾞｰﾄﾞ､ﾏｳｽ､WindowsNT Server 4.0(10ｸﾗｲｱﾝﾄﾗｲｾﾝｽ付き)</v>
          </cell>
          <cell r="G5">
            <v>1</v>
          </cell>
          <cell r="H5">
            <v>898000</v>
          </cell>
          <cell r="J5">
            <v>0</v>
          </cell>
          <cell r="L5">
            <v>58400</v>
          </cell>
          <cell r="N5">
            <v>49600</v>
          </cell>
          <cell r="P5">
            <v>20400</v>
          </cell>
          <cell r="R5">
            <v>584000</v>
          </cell>
          <cell r="T5">
            <v>0</v>
          </cell>
          <cell r="V5">
            <v>0</v>
          </cell>
          <cell r="X5">
            <v>0</v>
          </cell>
          <cell r="Z5" t="str">
            <v>AC</v>
          </cell>
          <cell r="AA5"/>
        </row>
        <row r="6">
          <cell r="C6" t="str">
            <v>AC-64MB-K9</v>
          </cell>
          <cell r="D6" t="str">
            <v>B4059-6</v>
          </cell>
          <cell r="E6" t="str">
            <v>64MB増設SDRAMﾒﾓﾘｷｯﾄ</v>
          </cell>
          <cell r="F6" t="str">
            <v>FT1200(M3522-K)､LS660(M3562)､LS550(M3559)用｡64MB SDRAM DIMM(ECC)×1個｡</v>
          </cell>
          <cell r="G6">
            <v>3</v>
          </cell>
          <cell r="H6">
            <v>90000</v>
          </cell>
          <cell r="J6">
            <v>0</v>
          </cell>
          <cell r="L6">
            <v>5400</v>
          </cell>
          <cell r="N6">
            <v>4600</v>
          </cell>
          <cell r="P6">
            <v>1900</v>
          </cell>
          <cell r="R6">
            <v>45000</v>
          </cell>
          <cell r="T6">
            <v>0</v>
          </cell>
          <cell r="V6">
            <v>0</v>
          </cell>
          <cell r="X6">
            <v>0</v>
          </cell>
          <cell r="Z6" t="str">
            <v>AC</v>
          </cell>
          <cell r="AA6"/>
        </row>
        <row r="7">
          <cell r="C7" t="str">
            <v>AC-CRT-15C5</v>
          </cell>
          <cell r="D7" t="str">
            <v>M6346-1</v>
          </cell>
          <cell r="E7" t="str">
            <v>15ｲﾝﾁ高解像度
ｶﾗｰﾃﾞｨｽﾌﾟﾚｲ</v>
          </cell>
          <cell r="F7" t="str">
            <v>FT//ex､FT1200､FT2200､FT2400､LS660､LS550､LS100､AL､EL､
SX(M3423-Cﾓﾃﾞﾙ､M3423C-A3C0/B181)､FX､GX用｡</v>
          </cell>
          <cell r="G7">
            <v>1</v>
          </cell>
          <cell r="H7">
            <v>56000</v>
          </cell>
          <cell r="J7">
            <v>0</v>
          </cell>
          <cell r="L7">
            <v>3400</v>
          </cell>
          <cell r="N7">
            <v>2900</v>
          </cell>
          <cell r="P7">
            <v>1200</v>
          </cell>
          <cell r="R7">
            <v>39000</v>
          </cell>
          <cell r="T7">
            <v>0</v>
          </cell>
          <cell r="V7">
            <v>0</v>
          </cell>
          <cell r="X7">
            <v>0</v>
          </cell>
          <cell r="Z7" t="str">
            <v>AC</v>
          </cell>
          <cell r="AA7" t="str">
            <v>本体同時購入
割引実施中</v>
          </cell>
        </row>
        <row r="8">
          <cell r="C8" t="str">
            <v>ACS-HD3-40U</v>
          </cell>
          <cell r="D8" t="str">
            <v>M6846-47</v>
          </cell>
          <cell r="E8" t="str">
            <v>内蔵3.5ｲﾝﾁﾊｰﾄﾞﾃﾞｨｽｸ装置(4GB)</v>
          </cell>
          <cell r="F8" t="str">
            <v>FT1200用｡Ultra Wide SCSI｡</v>
          </cell>
          <cell r="G8">
            <v>1</v>
          </cell>
          <cell r="H8">
            <v>200000</v>
          </cell>
          <cell r="J8">
            <v>0</v>
          </cell>
          <cell r="L8">
            <v>13000</v>
          </cell>
          <cell r="N8">
            <v>11100</v>
          </cell>
          <cell r="P8">
            <v>4600</v>
          </cell>
          <cell r="R8">
            <v>130000</v>
          </cell>
          <cell r="T8">
            <v>0</v>
          </cell>
          <cell r="V8">
            <v>0</v>
          </cell>
          <cell r="X8">
            <v>0</v>
          </cell>
          <cell r="Z8" t="str">
            <v>AC</v>
          </cell>
          <cell r="AA8"/>
        </row>
        <row r="9">
          <cell r="C9" t="str">
            <v>ACS-1510-N</v>
          </cell>
          <cell r="D9" t="str">
            <v>B8210-18</v>
          </cell>
          <cell r="E9" t="str">
            <v>増設SCSI制御装置</v>
          </cell>
          <cell r="F9" t="str">
            <v>FT1200､FT2200に内蔵高速ｽﾄﾘｰﾐﾝｸﾞﾃｰﾌﾟ装置(M6700-13)､または
内蔵ｽﾄﾘｰﾐﾝｸﾞﾃｰﾌﾟ装置(M6700-15)を増設する場合に必要｡ISA｡
但し､FT2200は内蔵ｽﾄﾘｰﾐﾝｸﾞﾃｰﾌﾟ装置(M6700-15）を未ｻﾎﾟｰﾄ｡</v>
          </cell>
          <cell r="G9">
            <v>1</v>
          </cell>
          <cell r="H9">
            <v>50000</v>
          </cell>
          <cell r="J9">
            <v>0</v>
          </cell>
          <cell r="L9">
            <v>3300</v>
          </cell>
          <cell r="N9">
            <v>2800</v>
          </cell>
          <cell r="P9">
            <v>1200</v>
          </cell>
          <cell r="R9">
            <v>32000</v>
          </cell>
          <cell r="T9">
            <v>0</v>
          </cell>
          <cell r="V9">
            <v>0</v>
          </cell>
          <cell r="X9">
            <v>0</v>
          </cell>
          <cell r="Z9" t="str">
            <v>AC</v>
          </cell>
          <cell r="AA9"/>
        </row>
        <row r="10">
          <cell r="C10" t="str">
            <v>ACS-ST-DDS3</v>
          </cell>
          <cell r="D10" t="str">
            <v>M6700-15</v>
          </cell>
          <cell r="E10" t="str">
            <v>内蔵ｽﾄﾘ-ﾐﾝｸﾞﾃ-ﾌﾟ装置
(DDS-3)</v>
          </cell>
          <cell r="F10" t="str">
            <v>FT1200､FT2400用｡12GB｡</v>
          </cell>
          <cell r="G10">
            <v>1</v>
          </cell>
          <cell r="H10">
            <v>338000</v>
          </cell>
          <cell r="J10">
            <v>0</v>
          </cell>
          <cell r="L10">
            <v>22000</v>
          </cell>
          <cell r="N10">
            <v>18700</v>
          </cell>
          <cell r="P10">
            <v>7700</v>
          </cell>
          <cell r="R10">
            <v>220000</v>
          </cell>
          <cell r="T10">
            <v>0</v>
          </cell>
          <cell r="V10">
            <v>0</v>
          </cell>
          <cell r="X10">
            <v>0</v>
          </cell>
          <cell r="Z10" t="str">
            <v>AC</v>
          </cell>
          <cell r="AA10"/>
        </row>
        <row r="11">
          <cell r="C11" t="str">
            <v>ACW-55-A1C0</v>
          </cell>
          <cell r="D11" t="str">
            <v>M3555-A1C0</v>
          </cell>
          <cell r="E11" t="str">
            <v>LS550 ﾓﾃﾞﾙ 5200M-21CXA</v>
          </cell>
          <cell r="F11" t="str">
            <v>MMX Pentium-200､ﾒﾓﾘ:32MB､HDD:2.1GB､最大16倍速CD-ROM､
100BASE-TX､ｻｳﾝﾄﾞ機能､ｷｰﾎﾞｰﾄﾞ､ﾏｳｽ､ﾃﾞｽｸﾄｯﾌﾟ管理ｿﾌﾄｳｪｱ､
Windows95</v>
          </cell>
          <cell r="G11">
            <v>6</v>
          </cell>
          <cell r="H11">
            <v>298000</v>
          </cell>
          <cell r="J11">
            <v>0</v>
          </cell>
          <cell r="L11">
            <v>17900</v>
          </cell>
          <cell r="N11">
            <v>15200</v>
          </cell>
          <cell r="P11">
            <v>6300</v>
          </cell>
          <cell r="R11">
            <v>194000</v>
          </cell>
          <cell r="T11">
            <v>0</v>
          </cell>
          <cell r="V11">
            <v>0</v>
          </cell>
          <cell r="X11">
            <v>0</v>
          </cell>
          <cell r="Z11" t="str">
            <v>AC</v>
          </cell>
          <cell r="AA11"/>
        </row>
        <row r="12">
          <cell r="C12" t="str">
            <v>AC-16MB-K8</v>
          </cell>
          <cell r="D12" t="str">
            <v>B4059-1</v>
          </cell>
          <cell r="E12" t="str">
            <v>16MB増設SDRAMﾒﾓﾘｷｯﾄ</v>
          </cell>
          <cell r="F12" t="str">
            <v>LS660(M3561)､LS550(M3552､M3555､M3558)用｡
16MB SDRAM DIMM×1個｡</v>
          </cell>
          <cell r="G12">
            <v>6</v>
          </cell>
          <cell r="H12">
            <v>20000</v>
          </cell>
          <cell r="J12">
            <v>0</v>
          </cell>
          <cell r="L12">
            <v>1200</v>
          </cell>
          <cell r="N12">
            <v>1000</v>
          </cell>
          <cell r="P12">
            <v>400</v>
          </cell>
          <cell r="R12">
            <v>10000</v>
          </cell>
          <cell r="T12">
            <v>0</v>
          </cell>
          <cell r="V12">
            <v>0</v>
          </cell>
          <cell r="X12">
            <v>0</v>
          </cell>
          <cell r="Z12" t="str">
            <v>AC</v>
          </cell>
          <cell r="AA12"/>
        </row>
        <row r="13">
          <cell r="C13" t="str">
            <v>AC-CRT-15C5</v>
          </cell>
          <cell r="D13" t="str">
            <v>M6346-1</v>
          </cell>
          <cell r="E13" t="str">
            <v>15ｲﾝﾁ高解像度
ｶﾗｰﾃﾞｨｽﾌﾟﾚｲ</v>
          </cell>
          <cell r="F13" t="str">
            <v>FT//ex､FT1200､FT2200､FT2400､LS660､LS550､LS100､AL､EL､
SX(M3423-Cﾓﾃﾞﾙ､M3423C-A3C0/B181)､FX､GX用｡</v>
          </cell>
          <cell r="G13">
            <v>6</v>
          </cell>
          <cell r="H13">
            <v>56000</v>
          </cell>
          <cell r="J13">
            <v>0</v>
          </cell>
          <cell r="L13">
            <v>3400</v>
          </cell>
          <cell r="N13">
            <v>2900</v>
          </cell>
          <cell r="P13">
            <v>1200</v>
          </cell>
          <cell r="R13">
            <v>39000</v>
          </cell>
          <cell r="T13">
            <v>0</v>
          </cell>
          <cell r="V13">
            <v>0</v>
          </cell>
          <cell r="X13">
            <v>0</v>
          </cell>
          <cell r="Z13" t="str">
            <v>AC</v>
          </cell>
          <cell r="AA13" t="str">
            <v>本体同時購入
割引実施中</v>
          </cell>
        </row>
        <row r="14">
          <cell r="C14" t="str">
            <v>AC-JLP-430</v>
          </cell>
          <cell r="D14" t="str">
            <v>M6611-1</v>
          </cell>
          <cell r="E14" t="str">
            <v>日本語ﾗｲﾝﾌﾟﾘﾝﾀ</v>
          </cell>
          <cell r="F14" t="str">
            <v>FT//s､FT//e､FT//ex（M3517､M3518､M3519､M3520､M3521)､LS660､
LS550､XEN-PC､XEN-LSⅡ用｡430行/分(高速ﾓｰﾄﾞ)｡</v>
          </cell>
          <cell r="G14">
            <v>1</v>
          </cell>
          <cell r="H14">
            <v>2998000</v>
          </cell>
          <cell r="J14">
            <v>0</v>
          </cell>
          <cell r="L14">
            <v>179900</v>
          </cell>
          <cell r="N14">
            <v>152900</v>
          </cell>
          <cell r="P14">
            <v>63000</v>
          </cell>
          <cell r="R14">
            <v>1949000</v>
          </cell>
          <cell r="T14">
            <v>0</v>
          </cell>
          <cell r="V14">
            <v>0</v>
          </cell>
          <cell r="X14">
            <v>0</v>
          </cell>
          <cell r="Z14" t="str">
            <v>MC</v>
          </cell>
          <cell r="AA14"/>
        </row>
        <row r="15">
          <cell r="C15" t="str">
            <v>AX-JSP-CBL3</v>
          </cell>
          <cell r="D15" t="str">
            <v>M6914-9</v>
          </cell>
          <cell r="E15" t="str">
            <v>ﾌﾟﾘﾝﾀｹｰﾌﾞﾙ</v>
          </cell>
          <cell r="F15" t="str">
            <v>日本語ﾌﾟﾘﾝﾀ(M6261-1､M6265-1､M6267-1)､OA日本語ﾌﾟﾘﾝﾀ(M6268-1)､
ﾍﾟｰｼﾞﾌﾟﾘﾝﾀ(M6257-1)､日本語ﾗｲﾝﾌﾟﾘﾝﾀ(M6611-1)用｡3m｡</v>
          </cell>
          <cell r="G15">
            <v>1</v>
          </cell>
          <cell r="H15">
            <v>10000</v>
          </cell>
          <cell r="J15">
            <v>0</v>
          </cell>
          <cell r="L15" t="str">
            <v>N/A</v>
          </cell>
          <cell r="N15" t="str">
            <v>N/A</v>
          </cell>
          <cell r="P15" t="str">
            <v>N/A</v>
          </cell>
          <cell r="R15">
            <v>6500</v>
          </cell>
          <cell r="T15">
            <v>0</v>
          </cell>
          <cell r="V15">
            <v>0</v>
          </cell>
          <cell r="X15">
            <v>0</v>
          </cell>
          <cell r="Z15" t="str">
            <v>MC</v>
          </cell>
          <cell r="AA15"/>
        </row>
        <row r="16">
          <cell r="D16" t="str">
            <v>VP-6000</v>
          </cell>
          <cell r="E16" t="str">
            <v>ｴﾌﾟｿﾝｲﾝﾊﾟｸﾄﾌﾟﾘﾝﾀ</v>
          </cell>
          <cell r="F16" t="str">
            <v>漢字１５０字／秒</v>
          </cell>
          <cell r="G16">
            <v>3</v>
          </cell>
          <cell r="H16">
            <v>648000</v>
          </cell>
          <cell r="J16">
            <v>0</v>
          </cell>
          <cell r="L16">
            <v>60000</v>
          </cell>
          <cell r="N16"/>
          <cell r="P16"/>
          <cell r="R16">
            <v>421200</v>
          </cell>
          <cell r="T16">
            <v>0</v>
          </cell>
          <cell r="V16">
            <v>0</v>
          </cell>
          <cell r="X16">
            <v>0</v>
          </cell>
          <cell r="Z16"/>
          <cell r="AA16"/>
        </row>
        <row r="17">
          <cell r="D17"/>
          <cell r="E17" t="str">
            <v>ﾌﾟﾘﾝﾀｹｰﾌﾞﾙ</v>
          </cell>
          <cell r="F17" t="str">
            <v>ｴﾌﾟｿﾝ用</v>
          </cell>
          <cell r="G17">
            <v>2</v>
          </cell>
          <cell r="H17">
            <v>2000</v>
          </cell>
          <cell r="J17">
            <v>0</v>
          </cell>
          <cell r="L17">
            <v>0</v>
          </cell>
          <cell r="N17"/>
          <cell r="P17"/>
          <cell r="R17">
            <v>1300</v>
          </cell>
          <cell r="T17">
            <v>0</v>
          </cell>
          <cell r="V17">
            <v>0</v>
          </cell>
          <cell r="X17">
            <v>0</v>
          </cell>
          <cell r="Z17"/>
          <cell r="AA17"/>
        </row>
        <row r="18">
          <cell r="D18"/>
          <cell r="E18" t="str">
            <v>ハンディターミナル  ＢＨＴ－６０００（１ＭＢ）</v>
          </cell>
          <cell r="F18"/>
          <cell r="G18">
            <v>6</v>
          </cell>
          <cell r="H18">
            <v>198000</v>
          </cell>
          <cell r="J18">
            <v>0</v>
          </cell>
          <cell r="L18">
            <v>0</v>
          </cell>
          <cell r="N18"/>
          <cell r="P18"/>
          <cell r="R18">
            <v>138600</v>
          </cell>
          <cell r="T18">
            <v>0</v>
          </cell>
          <cell r="V18">
            <v>0</v>
          </cell>
          <cell r="X18">
            <v>0</v>
          </cell>
          <cell r="Z18"/>
          <cell r="AA18"/>
        </row>
        <row r="19">
          <cell r="D19"/>
          <cell r="E19" t="str">
            <v>光通信ユニット</v>
          </cell>
          <cell r="F19"/>
          <cell r="G19">
            <v>2</v>
          </cell>
          <cell r="H19">
            <v>65000</v>
          </cell>
          <cell r="J19">
            <v>0</v>
          </cell>
          <cell r="L19">
            <v>0</v>
          </cell>
          <cell r="N19"/>
          <cell r="P19"/>
          <cell r="R19">
            <v>46000</v>
          </cell>
          <cell r="T19">
            <v>0</v>
          </cell>
          <cell r="V19">
            <v>0</v>
          </cell>
          <cell r="X19">
            <v>0</v>
          </cell>
          <cell r="Z19"/>
          <cell r="AA19"/>
        </row>
        <row r="20">
          <cell r="D20"/>
          <cell r="E20" t="str">
            <v>ＮｉＭＨバッテリーパック</v>
          </cell>
          <cell r="F20"/>
          <cell r="G20">
            <v>6</v>
          </cell>
          <cell r="H20">
            <v>9000</v>
          </cell>
          <cell r="J20">
            <v>0</v>
          </cell>
          <cell r="L20">
            <v>0</v>
          </cell>
          <cell r="N20"/>
          <cell r="P20"/>
          <cell r="R20">
            <v>6000</v>
          </cell>
          <cell r="T20">
            <v>0</v>
          </cell>
          <cell r="V20">
            <v>0</v>
          </cell>
          <cell r="X20">
            <v>0</v>
          </cell>
          <cell r="Z20"/>
          <cell r="AA20"/>
        </row>
        <row r="21">
          <cell r="D21"/>
          <cell r="E21" t="str">
            <v>ＲＳ２３２Ｃケーブル</v>
          </cell>
          <cell r="F21"/>
          <cell r="G21">
            <v>2</v>
          </cell>
          <cell r="H21">
            <v>12000</v>
          </cell>
          <cell r="J21">
            <v>0</v>
          </cell>
          <cell r="L21">
            <v>0</v>
          </cell>
          <cell r="N21"/>
          <cell r="P21"/>
          <cell r="R21">
            <v>9000</v>
          </cell>
          <cell r="T21">
            <v>0</v>
          </cell>
          <cell r="V21">
            <v>0</v>
          </cell>
          <cell r="X21">
            <v>0</v>
          </cell>
          <cell r="Z21"/>
          <cell r="AA21"/>
        </row>
        <row r="22">
          <cell r="D22"/>
          <cell r="E22" t="str">
            <v>ＣＵ転送ユーティリティ</v>
          </cell>
          <cell r="F22"/>
          <cell r="G22">
            <v>1</v>
          </cell>
          <cell r="H22">
            <v>50000</v>
          </cell>
          <cell r="J22">
            <v>0</v>
          </cell>
          <cell r="L22">
            <v>0</v>
          </cell>
          <cell r="N22"/>
          <cell r="P22"/>
          <cell r="R22">
            <v>35000</v>
          </cell>
          <cell r="T22">
            <v>0</v>
          </cell>
          <cell r="V22">
            <v>0</v>
          </cell>
          <cell r="X22">
            <v>0</v>
          </cell>
          <cell r="Z22"/>
          <cell r="AA22"/>
        </row>
        <row r="23">
          <cell r="D23"/>
          <cell r="E23" t="str">
            <v>ＢＨＴ－ＢＡＳＩＣ３，１</v>
          </cell>
          <cell r="F23"/>
          <cell r="G23">
            <v>1</v>
          </cell>
          <cell r="H23">
            <v>40000</v>
          </cell>
          <cell r="J23">
            <v>0</v>
          </cell>
          <cell r="L23">
            <v>0</v>
          </cell>
          <cell r="N23"/>
          <cell r="P23"/>
          <cell r="R23">
            <v>32000</v>
          </cell>
          <cell r="T23">
            <v>0</v>
          </cell>
          <cell r="V23">
            <v>0</v>
          </cell>
          <cell r="X23">
            <v>0</v>
          </cell>
          <cell r="Z23"/>
          <cell r="AA23"/>
        </row>
        <row r="24">
          <cell r="D24"/>
          <cell r="E24" t="str">
            <v>ＨＵＢ</v>
          </cell>
          <cell r="F24"/>
          <cell r="G24">
            <v>3</v>
          </cell>
          <cell r="H24">
            <v>58000</v>
          </cell>
          <cell r="J24">
            <v>0</v>
          </cell>
          <cell r="L24">
            <v>0</v>
          </cell>
          <cell r="N24"/>
          <cell r="P24"/>
          <cell r="R24">
            <v>11000</v>
          </cell>
          <cell r="T24">
            <v>0</v>
          </cell>
          <cell r="V24">
            <v>0</v>
          </cell>
          <cell r="X24">
            <v>0</v>
          </cell>
          <cell r="Z24"/>
          <cell r="AA24"/>
        </row>
        <row r="25">
          <cell r="D25"/>
          <cell r="E25" t="str">
            <v>10BASE-Tｹｰﾌﾞﾙ</v>
          </cell>
          <cell r="F25"/>
          <cell r="G25">
            <v>10</v>
          </cell>
          <cell r="H25">
            <v>8000</v>
          </cell>
          <cell r="J25">
            <v>0</v>
          </cell>
          <cell r="L25">
            <v>0</v>
          </cell>
          <cell r="N25"/>
          <cell r="P25"/>
          <cell r="R25">
            <v>3200</v>
          </cell>
          <cell r="T25">
            <v>0</v>
          </cell>
          <cell r="V25">
            <v>0</v>
          </cell>
          <cell r="X25">
            <v>0</v>
          </cell>
          <cell r="Z25"/>
          <cell r="AA25"/>
        </row>
        <row r="26">
          <cell r="D26"/>
          <cell r="E26" t="str">
            <v>Microsoft Office97</v>
          </cell>
          <cell r="F26"/>
          <cell r="G26">
            <v>1</v>
          </cell>
          <cell r="H26">
            <v>70000</v>
          </cell>
          <cell r="J26">
            <v>0</v>
          </cell>
          <cell r="L26">
            <v>0</v>
          </cell>
          <cell r="N26"/>
          <cell r="P26"/>
          <cell r="R26">
            <v>55000</v>
          </cell>
          <cell r="T26">
            <v>0</v>
          </cell>
          <cell r="V26">
            <v>0</v>
          </cell>
          <cell r="X26">
            <v>0</v>
          </cell>
          <cell r="Z26"/>
          <cell r="AA26"/>
        </row>
        <row r="27">
          <cell r="D27"/>
          <cell r="E27" t="str">
            <v>DATE NATURE２</v>
          </cell>
          <cell r="F27"/>
          <cell r="G27">
            <v>2</v>
          </cell>
          <cell r="H27">
            <v>51000</v>
          </cell>
          <cell r="J27">
            <v>0</v>
          </cell>
          <cell r="L27">
            <v>0</v>
          </cell>
          <cell r="N27"/>
          <cell r="P27"/>
          <cell r="R27">
            <v>39800</v>
          </cell>
          <cell r="T27">
            <v>0</v>
          </cell>
          <cell r="V27">
            <v>0</v>
          </cell>
          <cell r="X27">
            <v>0</v>
          </cell>
          <cell r="Z27"/>
          <cell r="AA27"/>
        </row>
        <row r="28">
          <cell r="D28"/>
          <cell r="E28"/>
          <cell r="F28"/>
          <cell r="G28"/>
          <cell r="H28"/>
          <cell r="J28">
            <v>0</v>
          </cell>
          <cell r="L28"/>
          <cell r="N28"/>
          <cell r="P28"/>
          <cell r="R28"/>
          <cell r="T28">
            <v>0</v>
          </cell>
          <cell r="V28">
            <v>0</v>
          </cell>
          <cell r="X28">
            <v>0</v>
          </cell>
          <cell r="Z28"/>
          <cell r="AA28"/>
        </row>
        <row r="29">
          <cell r="D29"/>
          <cell r="E29"/>
          <cell r="F29"/>
          <cell r="G29"/>
          <cell r="H29"/>
          <cell r="J29">
            <v>0</v>
          </cell>
          <cell r="L29"/>
          <cell r="N29"/>
          <cell r="P29"/>
          <cell r="R29"/>
          <cell r="T29">
            <v>0</v>
          </cell>
          <cell r="V29">
            <v>0</v>
          </cell>
          <cell r="X29">
            <v>0</v>
          </cell>
          <cell r="Z29"/>
          <cell r="AA29"/>
        </row>
        <row r="30">
          <cell r="D30"/>
          <cell r="E30"/>
          <cell r="F30"/>
          <cell r="G30"/>
          <cell r="H30"/>
          <cell r="J30">
            <v>0</v>
          </cell>
          <cell r="L30"/>
          <cell r="N30"/>
          <cell r="P30"/>
          <cell r="R30"/>
          <cell r="T30">
            <v>0</v>
          </cell>
          <cell r="V30">
            <v>0</v>
          </cell>
          <cell r="X30">
            <v>0</v>
          </cell>
          <cell r="Z30"/>
          <cell r="AA30"/>
        </row>
        <row r="31">
          <cell r="D31"/>
          <cell r="E31"/>
          <cell r="F31"/>
          <cell r="G31"/>
          <cell r="H31"/>
          <cell r="J31">
            <v>0</v>
          </cell>
          <cell r="L31"/>
          <cell r="N31"/>
          <cell r="P31"/>
          <cell r="R31"/>
          <cell r="T31">
            <v>0</v>
          </cell>
          <cell r="V31">
            <v>0</v>
          </cell>
          <cell r="X31">
            <v>0</v>
          </cell>
          <cell r="Z31"/>
          <cell r="AA31"/>
        </row>
        <row r="32">
          <cell r="D32"/>
          <cell r="E32"/>
          <cell r="F32"/>
          <cell r="G32"/>
          <cell r="H32"/>
          <cell r="J32">
            <v>0</v>
          </cell>
          <cell r="L32"/>
          <cell r="N32"/>
          <cell r="P32"/>
          <cell r="R32"/>
          <cell r="T32">
            <v>0</v>
          </cell>
          <cell r="V32">
            <v>0</v>
          </cell>
          <cell r="X32">
            <v>0</v>
          </cell>
          <cell r="Z32"/>
          <cell r="AA32"/>
        </row>
        <row r="33">
          <cell r="D33"/>
          <cell r="E33"/>
          <cell r="F33"/>
          <cell r="G33"/>
          <cell r="H33"/>
          <cell r="J33">
            <v>0</v>
          </cell>
          <cell r="L33"/>
          <cell r="N33"/>
          <cell r="P33"/>
          <cell r="R33"/>
          <cell r="T33">
            <v>0</v>
          </cell>
          <cell r="V33">
            <v>0</v>
          </cell>
          <cell r="X33">
            <v>0</v>
          </cell>
          <cell r="Z33"/>
          <cell r="AA33"/>
        </row>
        <row r="34">
          <cell r="D34"/>
          <cell r="E34"/>
          <cell r="F34"/>
          <cell r="G34"/>
          <cell r="H34"/>
          <cell r="J34">
            <v>0</v>
          </cell>
          <cell r="L34"/>
          <cell r="N34"/>
          <cell r="P34"/>
          <cell r="R34"/>
          <cell r="T34">
            <v>0</v>
          </cell>
          <cell r="V34">
            <v>0</v>
          </cell>
          <cell r="X34">
            <v>0</v>
          </cell>
          <cell r="Z34"/>
          <cell r="AA34"/>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切価格"/>
    </sheetNames>
    <sheetDataSet>
      <sheetData sheetId="0" refreshError="1">
        <row r="1">
          <cell r="B1" t="str">
            <v>ａｐｒｉｃｏｔ　ＰＣ／ＰＣサーバ　ハードウェア価格表 （１９９７年７月２４日付け）</v>
          </cell>
          <cell r="C1" t="str">
            <v>（単位：円）</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cell r="AW1">
            <v>0</v>
          </cell>
          <cell r="AX1">
            <v>0</v>
          </cell>
          <cell r="AY1">
            <v>0</v>
          </cell>
          <cell r="AZ1">
            <v>0</v>
          </cell>
          <cell r="BA1">
            <v>0</v>
          </cell>
          <cell r="BB1">
            <v>0</v>
          </cell>
          <cell r="BC1">
            <v>0</v>
          </cell>
          <cell r="BD1" t="str">
            <v>（単位：円）</v>
          </cell>
        </row>
        <row r="2">
          <cell r="B2" t="str">
            <v>製品コード</v>
          </cell>
          <cell r="C2" t="str">
            <v>型番</v>
          </cell>
          <cell r="D2" t="str">
            <v xml:space="preserve">製品名 </v>
          </cell>
          <cell r="E2" t="str">
            <v>仕様</v>
          </cell>
          <cell r="F2" t="str">
            <v>標準価格</v>
          </cell>
          <cell r="G2" t="str">
            <v>仕切価格</v>
          </cell>
          <cell r="H2" t="str">
            <v>年間保守料金</v>
          </cell>
          <cell r="I2" t="str">
            <v>出荷</v>
          </cell>
          <cell r="J2" t="str">
            <v>部</v>
          </cell>
          <cell r="K2" t="str">
            <v>備考</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t="str">
            <v>標準価格</v>
          </cell>
          <cell r="AE2">
            <v>0</v>
          </cell>
          <cell r="AF2">
            <v>0</v>
          </cell>
          <cell r="AG2" t="str">
            <v>仕切価格</v>
          </cell>
          <cell r="AH2">
            <v>0</v>
          </cell>
          <cell r="AI2" t="str">
            <v>年間保守料金</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t="str">
            <v>出荷</v>
          </cell>
          <cell r="BC2" t="str">
            <v>部</v>
          </cell>
          <cell r="BD2" t="str">
            <v>備考</v>
          </cell>
        </row>
        <row r="3">
          <cell r="AI3" t="str">
            <v>オンサイト（定期点検なし)</v>
          </cell>
          <cell r="AJ3" t="str">
            <v>キャリーイン</v>
          </cell>
          <cell r="AK3" t="str">
            <v>年月</v>
          </cell>
          <cell r="AL3">
            <v>0</v>
          </cell>
          <cell r="AM3">
            <v>0</v>
          </cell>
          <cell r="AN3">
            <v>0</v>
          </cell>
          <cell r="AO3" t="str">
            <v>キャリーイン</v>
          </cell>
          <cell r="AP3">
            <v>0</v>
          </cell>
          <cell r="AQ3">
            <v>0</v>
          </cell>
          <cell r="AR3">
            <v>0</v>
          </cell>
          <cell r="AS3">
            <v>0</v>
          </cell>
          <cell r="AT3">
            <v>0</v>
          </cell>
          <cell r="AU3">
            <v>0</v>
          </cell>
          <cell r="AV3">
            <v>0</v>
          </cell>
          <cell r="AW3">
            <v>0</v>
          </cell>
          <cell r="AX3">
            <v>0</v>
          </cell>
          <cell r="AY3">
            <v>0</v>
          </cell>
          <cell r="AZ3">
            <v>0</v>
          </cell>
          <cell r="BA3">
            <v>0</v>
          </cell>
          <cell r="BB3" t="str">
            <v>年月</v>
          </cell>
        </row>
        <row r="4">
          <cell r="AI4" t="str">
            <v>保守料金</v>
          </cell>
          <cell r="AJ4" t="str">
            <v>保守委託</v>
          </cell>
          <cell r="AK4" t="str">
            <v>保守委託</v>
          </cell>
          <cell r="AL4" t="str">
            <v>保守料金</v>
          </cell>
          <cell r="AM4" t="str">
            <v>保守支援</v>
          </cell>
          <cell r="AN4" t="str">
            <v>保守支援</v>
          </cell>
          <cell r="AO4" t="str">
            <v>保守料金</v>
          </cell>
          <cell r="AP4">
            <v>0</v>
          </cell>
          <cell r="AQ4" t="str">
            <v>保守委託</v>
          </cell>
          <cell r="AR4">
            <v>0</v>
          </cell>
          <cell r="AS4" t="str">
            <v>保守支援</v>
          </cell>
        </row>
        <row r="5">
          <cell r="B5" t="str">
            <v>ＰＣサーバ</v>
          </cell>
        </row>
        <row r="6">
          <cell r="B6" t="str">
            <v>ACS-29-A14N</v>
          </cell>
          <cell r="C6" t="str">
            <v>M3529-A14N</v>
          </cell>
          <cell r="D6" t="str">
            <v>FT2400 ﾓﾃﾞﾙ 6200-40N</v>
          </cell>
          <cell r="E6" t="str">
            <v>PentiumPro-200､ﾒﾓﾘ:64MB､HDD:4GB､最大16倍速CD-ROM､
100BASE-TX､ｷｰﾎﾞｰﾄﾞ､ﾏｳｽ､WindowsNT Server 4.0
(10ｸﾗｲｱﾝﾄﾗｲｾﾝｽ付き)ﾌﾟﾘｲﾝｽﾄｰﾙ､ｻｰﾊﾞ管理ｿﾌﾄｳｪｱﾊﾞﾝﾄﾞﾙ</v>
          </cell>
          <cell r="F6">
            <v>1318000</v>
          </cell>
          <cell r="G6">
            <v>857000</v>
          </cell>
          <cell r="H6">
            <v>85700</v>
          </cell>
          <cell r="I6">
            <v>72800</v>
          </cell>
          <cell r="J6">
            <v>30000</v>
          </cell>
          <cell r="K6">
            <v>52700</v>
          </cell>
          <cell r="L6">
            <v>44800</v>
          </cell>
          <cell r="M6">
            <v>30000</v>
          </cell>
          <cell r="N6">
            <v>9706</v>
          </cell>
          <cell r="O6" t="str">
            <v>AC</v>
          </cell>
          <cell r="P6">
            <v>0</v>
          </cell>
          <cell r="Q6">
            <v>0</v>
          </cell>
          <cell r="R6">
            <v>0</v>
          </cell>
          <cell r="S6">
            <v>0</v>
          </cell>
          <cell r="T6">
            <v>0</v>
          </cell>
          <cell r="U6">
            <v>0</v>
          </cell>
          <cell r="V6">
            <v>0</v>
          </cell>
          <cell r="W6">
            <v>0</v>
          </cell>
          <cell r="X6">
            <v>0</v>
          </cell>
          <cell r="Y6">
            <v>0</v>
          </cell>
          <cell r="Z6">
            <v>0</v>
          </cell>
          <cell r="AA6">
            <v>0</v>
          </cell>
          <cell r="AB6">
            <v>0</v>
          </cell>
          <cell r="AC6">
            <v>0</v>
          </cell>
          <cell r="AD6">
            <v>1318000</v>
          </cell>
          <cell r="AE6">
            <v>0</v>
          </cell>
          <cell r="AF6">
            <v>0</v>
          </cell>
          <cell r="AG6">
            <v>857000</v>
          </cell>
          <cell r="AH6">
            <v>0</v>
          </cell>
          <cell r="AI6">
            <v>85700</v>
          </cell>
          <cell r="AJ6">
            <v>0</v>
          </cell>
          <cell r="AK6">
            <v>72800</v>
          </cell>
          <cell r="AL6">
            <v>0</v>
          </cell>
          <cell r="AM6">
            <v>30000</v>
          </cell>
          <cell r="AN6">
            <v>0</v>
          </cell>
          <cell r="AO6">
            <v>52700</v>
          </cell>
          <cell r="AP6">
            <v>0</v>
          </cell>
          <cell r="AQ6">
            <v>44800</v>
          </cell>
          <cell r="AR6">
            <v>0</v>
          </cell>
          <cell r="AS6">
            <v>30000</v>
          </cell>
          <cell r="AT6">
            <v>0</v>
          </cell>
          <cell r="AU6">
            <v>0</v>
          </cell>
          <cell r="AV6">
            <v>0</v>
          </cell>
          <cell r="AW6">
            <v>0</v>
          </cell>
          <cell r="AX6">
            <v>0</v>
          </cell>
          <cell r="AY6">
            <v>0</v>
          </cell>
          <cell r="AZ6">
            <v>0</v>
          </cell>
          <cell r="BA6">
            <v>0</v>
          </cell>
          <cell r="BB6">
            <v>9706</v>
          </cell>
          <cell r="BC6" t="str">
            <v>AC</v>
          </cell>
        </row>
        <row r="7">
          <cell r="B7" t="str">
            <v>ACS-29-A140</v>
          </cell>
          <cell r="C7" t="str">
            <v>M3529-A140</v>
          </cell>
          <cell r="D7" t="str">
            <v>FT2400 ﾓﾃﾞﾙ 6200-40</v>
          </cell>
          <cell r="E7" t="str">
            <v>PentiumPro-200､ﾒﾓﾘ:64MB､HDD:4GB､最大16倍速CD-ROM､
100BASE-TX､ｷｰﾎﾞｰﾄﾞ､ﾏｳｽ､ｻｰﾊﾞ管理ｿﾌﾄｳｪｱﾊﾞﾝﾄﾞﾙ</v>
          </cell>
          <cell r="F7">
            <v>1158000</v>
          </cell>
          <cell r="G7">
            <v>753000</v>
          </cell>
          <cell r="H7">
            <v>75300</v>
          </cell>
          <cell r="I7">
            <v>64000</v>
          </cell>
          <cell r="J7">
            <v>26400</v>
          </cell>
          <cell r="K7">
            <v>46300</v>
          </cell>
          <cell r="L7">
            <v>39400</v>
          </cell>
          <cell r="M7">
            <v>26400</v>
          </cell>
          <cell r="N7">
            <v>9706</v>
          </cell>
          <cell r="O7" t="str">
            <v>AC</v>
          </cell>
          <cell r="P7">
            <v>0</v>
          </cell>
          <cell r="Q7">
            <v>0</v>
          </cell>
          <cell r="R7">
            <v>0</v>
          </cell>
          <cell r="S7">
            <v>0</v>
          </cell>
          <cell r="T7">
            <v>0</v>
          </cell>
          <cell r="U7">
            <v>0</v>
          </cell>
          <cell r="V7">
            <v>0</v>
          </cell>
          <cell r="W7">
            <v>0</v>
          </cell>
          <cell r="X7">
            <v>0</v>
          </cell>
          <cell r="Y7">
            <v>0</v>
          </cell>
          <cell r="Z7">
            <v>0</v>
          </cell>
          <cell r="AA7">
            <v>0</v>
          </cell>
          <cell r="AB7">
            <v>0</v>
          </cell>
          <cell r="AC7">
            <v>0</v>
          </cell>
          <cell r="AD7">
            <v>1158000</v>
          </cell>
          <cell r="AE7">
            <v>0</v>
          </cell>
          <cell r="AF7">
            <v>0</v>
          </cell>
          <cell r="AG7">
            <v>753000</v>
          </cell>
          <cell r="AH7">
            <v>0</v>
          </cell>
          <cell r="AI7">
            <v>75300</v>
          </cell>
          <cell r="AJ7">
            <v>0</v>
          </cell>
          <cell r="AK7">
            <v>64000</v>
          </cell>
          <cell r="AL7">
            <v>0</v>
          </cell>
          <cell r="AM7">
            <v>26400</v>
          </cell>
          <cell r="AN7">
            <v>0</v>
          </cell>
          <cell r="AO7">
            <v>46300</v>
          </cell>
          <cell r="AP7">
            <v>0</v>
          </cell>
          <cell r="AQ7">
            <v>39400</v>
          </cell>
          <cell r="AR7">
            <v>0</v>
          </cell>
          <cell r="AS7">
            <v>26400</v>
          </cell>
          <cell r="AT7">
            <v>0</v>
          </cell>
          <cell r="AU7">
            <v>0</v>
          </cell>
          <cell r="AV7">
            <v>0</v>
          </cell>
          <cell r="AW7">
            <v>0</v>
          </cell>
          <cell r="AX7">
            <v>0</v>
          </cell>
          <cell r="AY7">
            <v>0</v>
          </cell>
          <cell r="AZ7">
            <v>0</v>
          </cell>
          <cell r="BA7">
            <v>0</v>
          </cell>
          <cell r="BB7">
            <v>9706</v>
          </cell>
          <cell r="BC7" t="str">
            <v>AC</v>
          </cell>
        </row>
        <row r="8">
          <cell r="B8" t="str">
            <v>ACS-28-AS1N</v>
          </cell>
          <cell r="C8" t="str">
            <v>M3528-A12N</v>
          </cell>
          <cell r="D8" t="str">
            <v>FT2200 ﾓﾃﾞﾙ 6200-20N</v>
          </cell>
          <cell r="E8" t="str">
            <v>PentiumPro-200､ﾒﾓﾘ:32MB､HDD:2GB､6倍速CD-ROM､ｷｰﾎﾞｰﾄﾞ､ﾏｳｽ､WindowsNT Server 4.0(10ｸﾗｲｱﾝﾄﾗｲｾﾝｽ付き)ﾌﾟﾘｲﾝｽﾄｰﾙ</v>
          </cell>
          <cell r="F8">
            <v>1398000</v>
          </cell>
          <cell r="G8">
            <v>733000</v>
          </cell>
          <cell r="H8">
            <v>90900</v>
          </cell>
          <cell r="I8">
            <v>77300</v>
          </cell>
          <cell r="J8">
            <v>31800</v>
          </cell>
          <cell r="K8">
            <v>55900</v>
          </cell>
          <cell r="L8">
            <v>47500</v>
          </cell>
          <cell r="M8">
            <v>31800</v>
          </cell>
          <cell r="N8">
            <v>9701</v>
          </cell>
          <cell r="O8" t="str">
            <v>AC</v>
          </cell>
          <cell r="P8">
            <v>0</v>
          </cell>
          <cell r="Q8">
            <v>0</v>
          </cell>
          <cell r="R8">
            <v>0</v>
          </cell>
          <cell r="S8">
            <v>0</v>
          </cell>
          <cell r="T8">
            <v>0</v>
          </cell>
          <cell r="U8">
            <v>0</v>
          </cell>
          <cell r="V8">
            <v>0</v>
          </cell>
          <cell r="W8">
            <v>0</v>
          </cell>
          <cell r="X8">
            <v>0</v>
          </cell>
          <cell r="Y8">
            <v>0</v>
          </cell>
          <cell r="Z8">
            <v>0</v>
          </cell>
          <cell r="AA8">
            <v>0</v>
          </cell>
          <cell r="AB8">
            <v>0</v>
          </cell>
          <cell r="AC8">
            <v>0</v>
          </cell>
          <cell r="AD8">
            <v>1398000</v>
          </cell>
          <cell r="AE8">
            <v>0</v>
          </cell>
          <cell r="AF8">
            <v>0</v>
          </cell>
          <cell r="AG8">
            <v>733000</v>
          </cell>
          <cell r="AH8">
            <v>0</v>
          </cell>
          <cell r="AI8">
            <v>90900</v>
          </cell>
          <cell r="AJ8">
            <v>0</v>
          </cell>
          <cell r="AK8">
            <v>77300</v>
          </cell>
          <cell r="AL8">
            <v>0</v>
          </cell>
          <cell r="AM8">
            <v>31800</v>
          </cell>
          <cell r="AN8">
            <v>0</v>
          </cell>
          <cell r="AO8">
            <v>55900</v>
          </cell>
          <cell r="AP8">
            <v>0</v>
          </cell>
          <cell r="AQ8">
            <v>47500</v>
          </cell>
          <cell r="AR8">
            <v>0</v>
          </cell>
          <cell r="AS8">
            <v>31800</v>
          </cell>
          <cell r="AT8">
            <v>0</v>
          </cell>
          <cell r="AU8">
            <v>0</v>
          </cell>
          <cell r="AV8">
            <v>0</v>
          </cell>
          <cell r="AW8">
            <v>0</v>
          </cell>
          <cell r="AX8">
            <v>0</v>
          </cell>
          <cell r="AY8">
            <v>0</v>
          </cell>
          <cell r="AZ8">
            <v>0</v>
          </cell>
          <cell r="BA8">
            <v>0</v>
          </cell>
          <cell r="BB8">
            <v>9701</v>
          </cell>
          <cell r="BC8" t="str">
            <v>AC</v>
          </cell>
        </row>
        <row r="9">
          <cell r="B9" t="str">
            <v>ACS-28-AS1</v>
          </cell>
          <cell r="C9" t="str">
            <v>M3528-A120</v>
          </cell>
          <cell r="D9" t="str">
            <v>FT2200 ﾓﾃﾞﾙ 6200-20</v>
          </cell>
          <cell r="E9" t="str">
            <v>PentiumPro-200､ﾒﾓﾘ:32MB､HDD:2GB､6倍速CD-ROM､ｷｰﾎﾞｰﾄﾞ､ﾏｳｽ</v>
          </cell>
          <cell r="F9">
            <v>1248000</v>
          </cell>
          <cell r="G9">
            <v>629000</v>
          </cell>
          <cell r="H9">
            <v>81100</v>
          </cell>
          <cell r="I9">
            <v>68900</v>
          </cell>
          <cell r="J9">
            <v>28400</v>
          </cell>
          <cell r="K9">
            <v>49900</v>
          </cell>
          <cell r="L9">
            <v>42400</v>
          </cell>
          <cell r="M9">
            <v>28400</v>
          </cell>
          <cell r="N9">
            <v>9609</v>
          </cell>
          <cell r="O9" t="str">
            <v>AC</v>
          </cell>
          <cell r="P9">
            <v>0</v>
          </cell>
          <cell r="Q9">
            <v>0</v>
          </cell>
          <cell r="R9">
            <v>0</v>
          </cell>
          <cell r="S9">
            <v>0</v>
          </cell>
          <cell r="T9">
            <v>0</v>
          </cell>
          <cell r="U9">
            <v>0</v>
          </cell>
          <cell r="V9">
            <v>0</v>
          </cell>
          <cell r="W9">
            <v>0</v>
          </cell>
          <cell r="X9">
            <v>0</v>
          </cell>
          <cell r="Y9">
            <v>0</v>
          </cell>
          <cell r="Z9">
            <v>0</v>
          </cell>
          <cell r="AA9">
            <v>0</v>
          </cell>
          <cell r="AB9">
            <v>0</v>
          </cell>
          <cell r="AC9">
            <v>0</v>
          </cell>
          <cell r="AD9">
            <v>1248000</v>
          </cell>
          <cell r="AE9">
            <v>0</v>
          </cell>
          <cell r="AF9">
            <v>0</v>
          </cell>
          <cell r="AG9">
            <v>629000</v>
          </cell>
          <cell r="AH9">
            <v>0</v>
          </cell>
          <cell r="AI9">
            <v>81100</v>
          </cell>
          <cell r="AJ9">
            <v>0</v>
          </cell>
          <cell r="AK9">
            <v>68900</v>
          </cell>
          <cell r="AL9">
            <v>0</v>
          </cell>
          <cell r="AM9">
            <v>28400</v>
          </cell>
          <cell r="AN9">
            <v>0</v>
          </cell>
          <cell r="AO9">
            <v>49900</v>
          </cell>
          <cell r="AP9">
            <v>0</v>
          </cell>
          <cell r="AQ9">
            <v>42400</v>
          </cell>
          <cell r="AR9">
            <v>0</v>
          </cell>
          <cell r="AS9">
            <v>28400</v>
          </cell>
          <cell r="AT9">
            <v>0</v>
          </cell>
          <cell r="AU9">
            <v>0</v>
          </cell>
          <cell r="AV9">
            <v>0</v>
          </cell>
          <cell r="AW9">
            <v>0</v>
          </cell>
          <cell r="AX9">
            <v>0</v>
          </cell>
          <cell r="AY9">
            <v>0</v>
          </cell>
          <cell r="AZ9">
            <v>0</v>
          </cell>
          <cell r="BA9">
            <v>0</v>
          </cell>
          <cell r="BB9">
            <v>9609</v>
          </cell>
          <cell r="BC9" t="str">
            <v>AC</v>
          </cell>
        </row>
        <row r="10">
          <cell r="B10" t="str">
            <v>ACS-22-E14N</v>
          </cell>
          <cell r="C10" t="str">
            <v>M3522-E14N</v>
          </cell>
          <cell r="D10" t="str">
            <v>FT1200 ﾓﾃﾞﾙ 6200-40N</v>
          </cell>
          <cell r="E10" t="str">
            <v>PentiumPro-200､ﾒﾓﾘ:32MB､HDD:4GB､8倍速CD-ROM､100BASE-TX､
ｷｰﾎﾞｰﾄﾞ､ﾏｳｽ､WindowsNT Server 4.0(10ｸﾗｲｱﾝﾄﾗｲｾﾝｽ付き)ﾌﾟﾘｲﾝｽﾄｰﾙ</v>
          </cell>
          <cell r="F10">
            <v>758000</v>
          </cell>
          <cell r="G10">
            <v>493000</v>
          </cell>
          <cell r="H10">
            <v>49300</v>
          </cell>
          <cell r="I10">
            <v>41900</v>
          </cell>
          <cell r="J10">
            <v>17300</v>
          </cell>
          <cell r="K10">
            <v>30300</v>
          </cell>
          <cell r="L10">
            <v>25800</v>
          </cell>
          <cell r="M10">
            <v>17300</v>
          </cell>
          <cell r="N10">
            <v>9706</v>
          </cell>
          <cell r="O10" t="str">
            <v>AC</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758000</v>
          </cell>
          <cell r="AE10">
            <v>0</v>
          </cell>
          <cell r="AF10">
            <v>0</v>
          </cell>
          <cell r="AG10">
            <v>493000</v>
          </cell>
          <cell r="AH10">
            <v>0</v>
          </cell>
          <cell r="AI10">
            <v>49300</v>
          </cell>
          <cell r="AJ10">
            <v>0</v>
          </cell>
          <cell r="AK10">
            <v>41900</v>
          </cell>
          <cell r="AL10">
            <v>0</v>
          </cell>
          <cell r="AM10">
            <v>17300</v>
          </cell>
          <cell r="AN10">
            <v>0</v>
          </cell>
          <cell r="AO10">
            <v>30300</v>
          </cell>
          <cell r="AP10">
            <v>0</v>
          </cell>
          <cell r="AQ10">
            <v>25800</v>
          </cell>
          <cell r="AR10">
            <v>0</v>
          </cell>
          <cell r="AS10">
            <v>17300</v>
          </cell>
          <cell r="AT10">
            <v>0</v>
          </cell>
          <cell r="AU10">
            <v>0</v>
          </cell>
          <cell r="AV10">
            <v>0</v>
          </cell>
          <cell r="AW10">
            <v>0</v>
          </cell>
          <cell r="AX10">
            <v>0</v>
          </cell>
          <cell r="AY10">
            <v>0</v>
          </cell>
          <cell r="AZ10">
            <v>0</v>
          </cell>
          <cell r="BA10">
            <v>0</v>
          </cell>
          <cell r="BB10">
            <v>9706</v>
          </cell>
          <cell r="BC10" t="str">
            <v>AC</v>
          </cell>
        </row>
        <row r="11">
          <cell r="B11" t="str">
            <v>ACS-22-E140</v>
          </cell>
          <cell r="C11" t="str">
            <v>M3522-E140</v>
          </cell>
          <cell r="D11" t="str">
            <v>FT1200 ﾓﾃﾞﾙ 6200-40</v>
          </cell>
          <cell r="E11" t="str">
            <v>PentiumPro-200､ﾒﾓﾘ:32MB､HDD:4GB､8倍速CD-ROM､100BASE-TX､
ｷｰﾎﾞｰﾄﾞ､ﾏｳｽ</v>
          </cell>
          <cell r="F11">
            <v>598000</v>
          </cell>
          <cell r="G11">
            <v>389000</v>
          </cell>
          <cell r="H11">
            <v>38900</v>
          </cell>
          <cell r="I11">
            <v>33100</v>
          </cell>
          <cell r="J11">
            <v>13600</v>
          </cell>
          <cell r="K11">
            <v>23900</v>
          </cell>
          <cell r="L11">
            <v>20300</v>
          </cell>
          <cell r="M11">
            <v>13600</v>
          </cell>
          <cell r="N11">
            <v>9706</v>
          </cell>
          <cell r="O11" t="str">
            <v>AC</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598000</v>
          </cell>
          <cell r="AE11">
            <v>0</v>
          </cell>
          <cell r="AF11">
            <v>0</v>
          </cell>
          <cell r="AG11">
            <v>389000</v>
          </cell>
          <cell r="AH11">
            <v>0</v>
          </cell>
          <cell r="AI11">
            <v>38900</v>
          </cell>
          <cell r="AJ11">
            <v>0</v>
          </cell>
          <cell r="AK11">
            <v>33100</v>
          </cell>
          <cell r="AL11">
            <v>0</v>
          </cell>
          <cell r="AM11">
            <v>13600</v>
          </cell>
          <cell r="AN11">
            <v>0</v>
          </cell>
          <cell r="AO11">
            <v>23900</v>
          </cell>
          <cell r="AP11">
            <v>0</v>
          </cell>
          <cell r="AQ11">
            <v>20300</v>
          </cell>
          <cell r="AR11">
            <v>0</v>
          </cell>
          <cell r="AS11">
            <v>13600</v>
          </cell>
          <cell r="AT11">
            <v>0</v>
          </cell>
          <cell r="AU11">
            <v>0</v>
          </cell>
          <cell r="AV11">
            <v>0</v>
          </cell>
          <cell r="AW11">
            <v>0</v>
          </cell>
          <cell r="AX11">
            <v>0</v>
          </cell>
          <cell r="AY11">
            <v>0</v>
          </cell>
          <cell r="AZ11">
            <v>0</v>
          </cell>
          <cell r="BA11">
            <v>0</v>
          </cell>
          <cell r="BB11">
            <v>9706</v>
          </cell>
          <cell r="BC11" t="str">
            <v>AC</v>
          </cell>
        </row>
        <row r="12">
          <cell r="B12" t="str">
            <v>ACS-22-A12N</v>
          </cell>
          <cell r="C12" t="str">
            <v>M3522-A12N</v>
          </cell>
          <cell r="D12" t="str">
            <v>FT1200 ﾓﾃﾞﾙ 6200-20N</v>
          </cell>
          <cell r="E12" t="str">
            <v>PentiumPro-200､ﾒﾓﾘ:32MB､HDD:2GB､8倍速CD-ROM､ｷｰﾎﾞｰﾄﾞ､ﾏｳｽ､
WindowsNT Server 4.0(10ｸﾗｲｱﾝﾄﾗｲｾﾝｽ付き)ﾌﾟﾘｲﾝｽﾄｰﾙ</v>
          </cell>
          <cell r="F12">
            <v>758000</v>
          </cell>
          <cell r="G12">
            <v>480000</v>
          </cell>
          <cell r="H12">
            <v>49300</v>
          </cell>
          <cell r="I12">
            <v>41900</v>
          </cell>
          <cell r="J12">
            <v>17300</v>
          </cell>
          <cell r="K12">
            <v>30300</v>
          </cell>
          <cell r="L12">
            <v>25800</v>
          </cell>
          <cell r="M12">
            <v>17300</v>
          </cell>
          <cell r="N12">
            <v>9701</v>
          </cell>
          <cell r="O12" t="str">
            <v>AC</v>
          </cell>
          <cell r="P12" t="str">
            <v>9706販売終了</v>
          </cell>
          <cell r="Q12">
            <v>0</v>
          </cell>
          <cell r="R12">
            <v>0</v>
          </cell>
          <cell r="S12">
            <v>0</v>
          </cell>
          <cell r="T12">
            <v>0</v>
          </cell>
          <cell r="U12">
            <v>0</v>
          </cell>
          <cell r="V12">
            <v>0</v>
          </cell>
          <cell r="W12">
            <v>0</v>
          </cell>
          <cell r="X12">
            <v>0</v>
          </cell>
          <cell r="Y12">
            <v>0</v>
          </cell>
          <cell r="Z12">
            <v>0</v>
          </cell>
          <cell r="AA12">
            <v>0</v>
          </cell>
          <cell r="AB12">
            <v>0</v>
          </cell>
          <cell r="AC12">
            <v>0</v>
          </cell>
          <cell r="AD12">
            <v>758000</v>
          </cell>
          <cell r="AE12">
            <v>0</v>
          </cell>
          <cell r="AF12">
            <v>0</v>
          </cell>
          <cell r="AG12">
            <v>480000</v>
          </cell>
          <cell r="AH12">
            <v>0</v>
          </cell>
          <cell r="AI12">
            <v>49300</v>
          </cell>
          <cell r="AJ12">
            <v>0</v>
          </cell>
          <cell r="AK12">
            <v>41900</v>
          </cell>
          <cell r="AL12">
            <v>0</v>
          </cell>
          <cell r="AM12">
            <v>17300</v>
          </cell>
          <cell r="AN12">
            <v>0</v>
          </cell>
          <cell r="AO12">
            <v>30300</v>
          </cell>
          <cell r="AP12">
            <v>0</v>
          </cell>
          <cell r="AQ12">
            <v>25800</v>
          </cell>
          <cell r="AR12">
            <v>0</v>
          </cell>
          <cell r="AS12">
            <v>17300</v>
          </cell>
          <cell r="AT12">
            <v>0</v>
          </cell>
          <cell r="AU12">
            <v>0</v>
          </cell>
          <cell r="AV12">
            <v>0</v>
          </cell>
          <cell r="AW12">
            <v>0</v>
          </cell>
          <cell r="AX12">
            <v>0</v>
          </cell>
          <cell r="AY12">
            <v>0</v>
          </cell>
          <cell r="AZ12">
            <v>0</v>
          </cell>
          <cell r="BA12">
            <v>0</v>
          </cell>
          <cell r="BB12">
            <v>9701</v>
          </cell>
          <cell r="BC12" t="str">
            <v>AC</v>
          </cell>
          <cell r="BD12" t="str">
            <v>9706販売終了</v>
          </cell>
        </row>
        <row r="13">
          <cell r="B13" t="str">
            <v>ACS-22-A120</v>
          </cell>
          <cell r="C13" t="str">
            <v>M3522-A120</v>
          </cell>
          <cell r="D13" t="str">
            <v>FT1200 ﾓﾃﾞﾙ 6200-20</v>
          </cell>
          <cell r="E13" t="str">
            <v>PentiumPro-200､ﾒﾓﾘ:32MB､HDD:2GB､8倍速CD-ROM､ｷｰﾎﾞｰﾄﾞ､ﾏｳｽ</v>
          </cell>
          <cell r="F13">
            <v>598000</v>
          </cell>
          <cell r="G13">
            <v>370000</v>
          </cell>
          <cell r="H13">
            <v>38900</v>
          </cell>
          <cell r="I13">
            <v>33100</v>
          </cell>
          <cell r="J13">
            <v>13600</v>
          </cell>
          <cell r="K13">
            <v>23900</v>
          </cell>
          <cell r="L13">
            <v>20300</v>
          </cell>
          <cell r="M13">
            <v>13600</v>
          </cell>
          <cell r="N13">
            <v>9612</v>
          </cell>
          <cell r="O13" t="str">
            <v>AC</v>
          </cell>
          <cell r="P13" t="str">
            <v>9706販売終了</v>
          </cell>
          <cell r="Q13">
            <v>0</v>
          </cell>
          <cell r="R13">
            <v>0</v>
          </cell>
          <cell r="S13">
            <v>0</v>
          </cell>
          <cell r="T13">
            <v>0</v>
          </cell>
          <cell r="U13">
            <v>0</v>
          </cell>
          <cell r="V13">
            <v>0</v>
          </cell>
          <cell r="W13">
            <v>0</v>
          </cell>
          <cell r="X13">
            <v>0</v>
          </cell>
          <cell r="Y13">
            <v>0</v>
          </cell>
          <cell r="Z13">
            <v>0</v>
          </cell>
          <cell r="AA13">
            <v>0</v>
          </cell>
          <cell r="AB13">
            <v>0</v>
          </cell>
          <cell r="AC13">
            <v>0</v>
          </cell>
          <cell r="AD13">
            <v>598000</v>
          </cell>
          <cell r="AE13">
            <v>0</v>
          </cell>
          <cell r="AF13">
            <v>0</v>
          </cell>
          <cell r="AG13">
            <v>370000</v>
          </cell>
          <cell r="AH13">
            <v>0</v>
          </cell>
          <cell r="AI13">
            <v>38900</v>
          </cell>
          <cell r="AJ13">
            <v>0</v>
          </cell>
          <cell r="AK13">
            <v>33100</v>
          </cell>
          <cell r="AL13">
            <v>0</v>
          </cell>
          <cell r="AM13">
            <v>13600</v>
          </cell>
          <cell r="AN13">
            <v>0</v>
          </cell>
          <cell r="AO13">
            <v>23900</v>
          </cell>
          <cell r="AP13">
            <v>0</v>
          </cell>
          <cell r="AQ13">
            <v>20300</v>
          </cell>
          <cell r="AR13">
            <v>0</v>
          </cell>
          <cell r="AS13">
            <v>13600</v>
          </cell>
          <cell r="AT13">
            <v>0</v>
          </cell>
          <cell r="AU13">
            <v>0</v>
          </cell>
          <cell r="AV13">
            <v>0</v>
          </cell>
          <cell r="AW13">
            <v>0</v>
          </cell>
          <cell r="AX13">
            <v>0</v>
          </cell>
          <cell r="AY13">
            <v>0</v>
          </cell>
          <cell r="AZ13">
            <v>0</v>
          </cell>
          <cell r="BA13">
            <v>0</v>
          </cell>
          <cell r="BB13">
            <v>9612</v>
          </cell>
          <cell r="BC13" t="str">
            <v>AC</v>
          </cell>
          <cell r="BD13" t="str">
            <v>9706販売終了</v>
          </cell>
        </row>
        <row r="14">
          <cell r="B14" t="str">
            <v>ACS-CONFIG01</v>
          </cell>
          <cell r="C14" t="str">
            <v>････</v>
          </cell>
          <cell r="D14" t="str">
            <v>apricot PCｻ-ﾊﾞ
H/Wｺﾝﾌｨｸﾞﾚ-ｼｮﾝｻ-ﾋﾞｽ</v>
          </cell>
          <cell r="E14" t="str">
            <v>RAIDを増設する場合｡増設するH/Wの品目数に制限なし｡</v>
          </cell>
          <cell r="F14">
            <v>40000</v>
          </cell>
          <cell r="G14">
            <v>40000</v>
          </cell>
          <cell r="H14" t="str">
            <v>N/A</v>
          </cell>
          <cell r="I14" t="str">
            <v>N/A</v>
          </cell>
          <cell r="J14" t="str">
            <v>N/A</v>
          </cell>
          <cell r="K14" t="str">
            <v>N/A</v>
          </cell>
          <cell r="L14" t="str">
            <v>N/A</v>
          </cell>
          <cell r="M14" t="str">
            <v>N/A</v>
          </cell>
          <cell r="N14" t="str">
            <v>････</v>
          </cell>
          <cell r="O14" t="str">
            <v>AC</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40000</v>
          </cell>
          <cell r="AE14">
            <v>0</v>
          </cell>
          <cell r="AF14">
            <v>0</v>
          </cell>
          <cell r="AG14">
            <v>40000</v>
          </cell>
          <cell r="AH14">
            <v>0</v>
          </cell>
          <cell r="AI14" t="str">
            <v>N/A</v>
          </cell>
          <cell r="AJ14">
            <v>0</v>
          </cell>
          <cell r="AK14" t="str">
            <v>N/A</v>
          </cell>
          <cell r="AL14">
            <v>0</v>
          </cell>
          <cell r="AM14" t="str">
            <v>N/A</v>
          </cell>
          <cell r="AN14">
            <v>0</v>
          </cell>
          <cell r="AO14" t="str">
            <v>N/A</v>
          </cell>
          <cell r="AP14">
            <v>0</v>
          </cell>
          <cell r="AQ14" t="str">
            <v>N/A</v>
          </cell>
          <cell r="AR14">
            <v>0</v>
          </cell>
          <cell r="AS14" t="str">
            <v>N/A</v>
          </cell>
          <cell r="AT14">
            <v>0</v>
          </cell>
          <cell r="AU14">
            <v>0</v>
          </cell>
          <cell r="AV14">
            <v>0</v>
          </cell>
          <cell r="AW14">
            <v>0</v>
          </cell>
          <cell r="AX14">
            <v>0</v>
          </cell>
          <cell r="AY14">
            <v>0</v>
          </cell>
          <cell r="AZ14">
            <v>0</v>
          </cell>
          <cell r="BA14">
            <v>0</v>
          </cell>
          <cell r="BB14" t="str">
            <v>････</v>
          </cell>
          <cell r="BC14" t="str">
            <v>AC</v>
          </cell>
        </row>
        <row r="15">
          <cell r="B15" t="str">
            <v>ACS-CONFIG02</v>
          </cell>
          <cell r="C15" t="str">
            <v>････</v>
          </cell>
          <cell r="D15" t="str">
            <v>apricot PCｻ-ﾊﾞ
H/Wｺﾝﾌｨｸﾞﾚ-ｼｮﾝｻ-ﾋﾞｽ</v>
          </cell>
          <cell r="E15" t="str">
            <v>RAIDを増設しない場合｡増設するH/Wの品目数は4品目以上｡</v>
          </cell>
          <cell r="F15">
            <v>30000</v>
          </cell>
          <cell r="G15">
            <v>30000</v>
          </cell>
          <cell r="H15" t="str">
            <v>N/A</v>
          </cell>
          <cell r="I15" t="str">
            <v>N/A</v>
          </cell>
          <cell r="J15" t="str">
            <v>N/A</v>
          </cell>
          <cell r="K15" t="str">
            <v>N/A</v>
          </cell>
          <cell r="L15" t="str">
            <v>N/A</v>
          </cell>
          <cell r="M15" t="str">
            <v>N/A</v>
          </cell>
          <cell r="N15" t="str">
            <v>････</v>
          </cell>
          <cell r="O15" t="str">
            <v>AC</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30000</v>
          </cell>
          <cell r="AE15">
            <v>0</v>
          </cell>
          <cell r="AF15">
            <v>0</v>
          </cell>
          <cell r="AG15">
            <v>30000</v>
          </cell>
          <cell r="AH15">
            <v>0</v>
          </cell>
          <cell r="AI15" t="str">
            <v>N/A</v>
          </cell>
          <cell r="AJ15">
            <v>0</v>
          </cell>
          <cell r="AK15" t="str">
            <v>N/A</v>
          </cell>
          <cell r="AL15">
            <v>0</v>
          </cell>
          <cell r="AM15" t="str">
            <v>N/A</v>
          </cell>
          <cell r="AN15">
            <v>0</v>
          </cell>
          <cell r="AO15" t="str">
            <v>N/A</v>
          </cell>
          <cell r="AP15">
            <v>0</v>
          </cell>
          <cell r="AQ15" t="str">
            <v>N/A</v>
          </cell>
          <cell r="AR15">
            <v>0</v>
          </cell>
          <cell r="AS15" t="str">
            <v>N/A</v>
          </cell>
          <cell r="AT15">
            <v>0</v>
          </cell>
          <cell r="AU15">
            <v>0</v>
          </cell>
          <cell r="AV15">
            <v>0</v>
          </cell>
          <cell r="AW15">
            <v>0</v>
          </cell>
          <cell r="AX15">
            <v>0</v>
          </cell>
          <cell r="AY15">
            <v>0</v>
          </cell>
          <cell r="AZ15">
            <v>0</v>
          </cell>
          <cell r="BA15">
            <v>0</v>
          </cell>
          <cell r="BB15" t="str">
            <v>････</v>
          </cell>
          <cell r="BC15" t="str">
            <v>AC</v>
          </cell>
        </row>
        <row r="16">
          <cell r="B16" t="str">
            <v>ACS-CONFIG03</v>
          </cell>
          <cell r="C16" t="str">
            <v>････</v>
          </cell>
          <cell r="D16" t="str">
            <v>apricot PCｻ-ﾊﾞ
H/Wｺﾝﾌｨｸﾞﾚ-ｼｮﾝｻ-ﾋﾞｽ</v>
          </cell>
          <cell r="E16" t="str">
            <v>RAIDを増設しない場合｡増設するH/Wの品目数は3品目以下｡</v>
          </cell>
          <cell r="F16">
            <v>20000</v>
          </cell>
          <cell r="G16">
            <v>20000</v>
          </cell>
          <cell r="H16" t="str">
            <v>N/A</v>
          </cell>
          <cell r="I16" t="str">
            <v>N/A</v>
          </cell>
          <cell r="J16" t="str">
            <v>N/A</v>
          </cell>
          <cell r="K16" t="str">
            <v>N/A</v>
          </cell>
          <cell r="L16" t="str">
            <v>N/A</v>
          </cell>
          <cell r="M16" t="str">
            <v>N/A</v>
          </cell>
          <cell r="N16" t="str">
            <v>････</v>
          </cell>
          <cell r="O16" t="str">
            <v>AC</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20000</v>
          </cell>
          <cell r="AE16">
            <v>0</v>
          </cell>
          <cell r="AF16">
            <v>0</v>
          </cell>
          <cell r="AG16">
            <v>20000</v>
          </cell>
          <cell r="AH16">
            <v>0</v>
          </cell>
          <cell r="AI16" t="str">
            <v>N/A</v>
          </cell>
          <cell r="AJ16">
            <v>0</v>
          </cell>
          <cell r="AK16" t="str">
            <v>N/A</v>
          </cell>
          <cell r="AL16">
            <v>0</v>
          </cell>
          <cell r="AM16" t="str">
            <v>N/A</v>
          </cell>
          <cell r="AN16">
            <v>0</v>
          </cell>
          <cell r="AO16" t="str">
            <v>N/A</v>
          </cell>
          <cell r="AP16">
            <v>0</v>
          </cell>
          <cell r="AQ16" t="str">
            <v>N/A</v>
          </cell>
          <cell r="AR16">
            <v>0</v>
          </cell>
          <cell r="AS16" t="str">
            <v>N/A</v>
          </cell>
          <cell r="AT16">
            <v>0</v>
          </cell>
          <cell r="AU16">
            <v>0</v>
          </cell>
          <cell r="AV16">
            <v>0</v>
          </cell>
          <cell r="AW16">
            <v>0</v>
          </cell>
          <cell r="AX16">
            <v>0</v>
          </cell>
          <cell r="AY16">
            <v>0</v>
          </cell>
          <cell r="AZ16">
            <v>0</v>
          </cell>
          <cell r="BA16">
            <v>0</v>
          </cell>
          <cell r="BB16" t="str">
            <v>････</v>
          </cell>
          <cell r="BC16" t="str">
            <v>AC</v>
          </cell>
        </row>
        <row r="17">
          <cell r="B17" t="str">
            <v>デスクトップＰＣ</v>
          </cell>
        </row>
        <row r="18">
          <cell r="B18" t="str">
            <v>ACW-57-B1N0</v>
          </cell>
          <cell r="C18" t="str">
            <v>M3557-B1N0</v>
          </cell>
          <cell r="D18" t="str">
            <v>LS550 ﾓﾃﾞﾙ 6200-32MCN</v>
          </cell>
          <cell r="E18" t="str">
            <v>PentiumPro-200､ﾒﾓﾘ:32MB､HDD:3.2GB､8倍速CD-ROM､100BASE-TX､
ｻｳﾝﾄﾞ機能､ｷ-ﾎﾞ-ﾄﾞ､ﾏｳｽ､WindowsNT Workstation 4.0ﾌﾟﾘｲﾝｽﾄｰﾙ</v>
          </cell>
          <cell r="F18">
            <v>498000</v>
          </cell>
          <cell r="G18">
            <v>271000</v>
          </cell>
          <cell r="H18">
            <v>29900</v>
          </cell>
          <cell r="I18">
            <v>25400</v>
          </cell>
          <cell r="J18">
            <v>10500</v>
          </cell>
          <cell r="K18">
            <v>19900</v>
          </cell>
          <cell r="L18">
            <v>16900</v>
          </cell>
          <cell r="M18">
            <v>10500</v>
          </cell>
          <cell r="N18">
            <v>9701</v>
          </cell>
          <cell r="O18" t="str">
            <v>AC</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498000</v>
          </cell>
          <cell r="AE18">
            <v>0</v>
          </cell>
          <cell r="AF18">
            <v>0</v>
          </cell>
          <cell r="AG18">
            <v>271000</v>
          </cell>
          <cell r="AH18">
            <v>0</v>
          </cell>
          <cell r="AI18">
            <v>29900</v>
          </cell>
          <cell r="AJ18">
            <v>0</v>
          </cell>
          <cell r="AK18">
            <v>25400</v>
          </cell>
          <cell r="AL18">
            <v>0</v>
          </cell>
          <cell r="AM18">
            <v>10500</v>
          </cell>
          <cell r="AN18">
            <v>0</v>
          </cell>
          <cell r="AO18">
            <v>19900</v>
          </cell>
          <cell r="AP18">
            <v>0</v>
          </cell>
          <cell r="AQ18">
            <v>16900</v>
          </cell>
          <cell r="AR18">
            <v>0</v>
          </cell>
          <cell r="AS18">
            <v>10500</v>
          </cell>
          <cell r="AT18">
            <v>0</v>
          </cell>
          <cell r="AU18">
            <v>0</v>
          </cell>
          <cell r="AV18">
            <v>0</v>
          </cell>
          <cell r="AW18">
            <v>0</v>
          </cell>
          <cell r="AX18">
            <v>0</v>
          </cell>
          <cell r="AY18">
            <v>0</v>
          </cell>
          <cell r="AZ18">
            <v>0</v>
          </cell>
          <cell r="BA18">
            <v>0</v>
          </cell>
          <cell r="BB18">
            <v>9701</v>
          </cell>
          <cell r="BC18" t="str">
            <v>AC</v>
          </cell>
        </row>
        <row r="19">
          <cell r="B19" t="str">
            <v>ACW-56-B1C0</v>
          </cell>
          <cell r="C19" t="str">
            <v>M3556-B1C0</v>
          </cell>
          <cell r="D19" t="str">
            <v>LS660 ﾓﾃﾞﾙ 5200M-21CX</v>
          </cell>
          <cell r="E19" t="str">
            <v>MMXﾃｸﾉﾛｼﾞPentium-200､ﾒﾓﾘ:16MB､HDD:2.1GB､8倍速CD-ROM､
100BASE-TX､ｻｳﾝﾄﾞ機能､ｷｰﾎﾞｰﾄﾞ､ﾏｳｽ､Windows95</v>
          </cell>
          <cell r="F19">
            <v>348000</v>
          </cell>
          <cell r="G19">
            <v>226000</v>
          </cell>
          <cell r="H19">
            <v>20900</v>
          </cell>
          <cell r="I19">
            <v>17800</v>
          </cell>
          <cell r="J19">
            <v>7300</v>
          </cell>
          <cell r="K19">
            <v>13900</v>
          </cell>
          <cell r="L19">
            <v>11800</v>
          </cell>
          <cell r="M19">
            <v>7300</v>
          </cell>
          <cell r="N19">
            <v>9704</v>
          </cell>
          <cell r="O19" t="str">
            <v>AC</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348000</v>
          </cell>
          <cell r="AE19">
            <v>0</v>
          </cell>
          <cell r="AF19">
            <v>0</v>
          </cell>
          <cell r="AG19">
            <v>226000</v>
          </cell>
          <cell r="AH19">
            <v>0</v>
          </cell>
          <cell r="AI19">
            <v>20900</v>
          </cell>
          <cell r="AJ19">
            <v>0</v>
          </cell>
          <cell r="AK19">
            <v>17800</v>
          </cell>
          <cell r="AL19">
            <v>0</v>
          </cell>
          <cell r="AM19">
            <v>7300</v>
          </cell>
          <cell r="AN19">
            <v>0</v>
          </cell>
          <cell r="AO19">
            <v>13900</v>
          </cell>
          <cell r="AP19">
            <v>0</v>
          </cell>
          <cell r="AQ19">
            <v>11800</v>
          </cell>
          <cell r="AR19">
            <v>0</v>
          </cell>
          <cell r="AS19">
            <v>7300</v>
          </cell>
          <cell r="AT19">
            <v>0</v>
          </cell>
          <cell r="AU19">
            <v>0</v>
          </cell>
          <cell r="AV19">
            <v>0</v>
          </cell>
          <cell r="AW19">
            <v>0</v>
          </cell>
          <cell r="AX19">
            <v>0</v>
          </cell>
          <cell r="AY19">
            <v>0</v>
          </cell>
          <cell r="AZ19">
            <v>0</v>
          </cell>
          <cell r="BA19">
            <v>0</v>
          </cell>
          <cell r="BB19">
            <v>9704</v>
          </cell>
          <cell r="BC19" t="str">
            <v>AC</v>
          </cell>
        </row>
        <row r="20">
          <cell r="B20" t="str">
            <v>ACW-56-A1C0</v>
          </cell>
          <cell r="C20" t="str">
            <v>M3556-A1C0</v>
          </cell>
          <cell r="D20" t="str">
            <v>LS660 ﾓﾃﾞﾙ 5166-21CX</v>
          </cell>
          <cell r="E20" t="str">
            <v>Pentium-166､ﾒﾓﾘ:16MB､HDD:2.1GB､8倍速CD-ROM､10BASE-T/2/5､
ｻｳﾝﾄﾞ機能､ｷｰﾎﾞｰﾄﾞ､ﾏｳｽ､Windows95</v>
          </cell>
          <cell r="F20">
            <v>338000</v>
          </cell>
          <cell r="G20">
            <v>208000</v>
          </cell>
          <cell r="H20">
            <v>20300</v>
          </cell>
          <cell r="I20">
            <v>17300</v>
          </cell>
          <cell r="J20">
            <v>7100</v>
          </cell>
          <cell r="K20">
            <v>13500</v>
          </cell>
          <cell r="L20">
            <v>11500</v>
          </cell>
          <cell r="M20">
            <v>7100</v>
          </cell>
          <cell r="N20">
            <v>9701</v>
          </cell>
          <cell r="O20" t="str">
            <v>AC</v>
          </cell>
          <cell r="P20" t="str">
            <v>9707販売終了</v>
          </cell>
          <cell r="Q20">
            <v>0</v>
          </cell>
          <cell r="R20">
            <v>0</v>
          </cell>
          <cell r="S20">
            <v>0</v>
          </cell>
          <cell r="T20">
            <v>0</v>
          </cell>
          <cell r="U20">
            <v>0</v>
          </cell>
          <cell r="V20">
            <v>0</v>
          </cell>
          <cell r="W20">
            <v>0</v>
          </cell>
          <cell r="X20">
            <v>0</v>
          </cell>
          <cell r="Y20">
            <v>0</v>
          </cell>
          <cell r="Z20">
            <v>0</v>
          </cell>
          <cell r="AA20">
            <v>0</v>
          </cell>
          <cell r="AB20">
            <v>0</v>
          </cell>
          <cell r="AC20">
            <v>0</v>
          </cell>
          <cell r="AD20">
            <v>338000</v>
          </cell>
          <cell r="AE20">
            <v>0</v>
          </cell>
          <cell r="AF20">
            <v>0</v>
          </cell>
          <cell r="AG20">
            <v>208000</v>
          </cell>
          <cell r="AH20">
            <v>0</v>
          </cell>
          <cell r="AI20">
            <v>20300</v>
          </cell>
          <cell r="AJ20">
            <v>0</v>
          </cell>
          <cell r="AK20">
            <v>17300</v>
          </cell>
          <cell r="AL20">
            <v>0</v>
          </cell>
          <cell r="AM20">
            <v>7100</v>
          </cell>
          <cell r="AN20">
            <v>0</v>
          </cell>
          <cell r="AO20">
            <v>13500</v>
          </cell>
          <cell r="AP20">
            <v>0</v>
          </cell>
          <cell r="AQ20">
            <v>11500</v>
          </cell>
          <cell r="AR20">
            <v>0</v>
          </cell>
          <cell r="AS20">
            <v>7100</v>
          </cell>
          <cell r="AT20">
            <v>0</v>
          </cell>
          <cell r="AU20">
            <v>0</v>
          </cell>
          <cell r="AV20">
            <v>0</v>
          </cell>
          <cell r="AW20">
            <v>0</v>
          </cell>
          <cell r="AX20">
            <v>0</v>
          </cell>
          <cell r="AY20">
            <v>0</v>
          </cell>
          <cell r="AZ20">
            <v>0</v>
          </cell>
          <cell r="BA20">
            <v>0</v>
          </cell>
          <cell r="BB20">
            <v>9701</v>
          </cell>
          <cell r="BC20" t="str">
            <v>AC</v>
          </cell>
          <cell r="BD20" t="str">
            <v>9707販売終了</v>
          </cell>
        </row>
        <row r="21">
          <cell r="B21" t="str">
            <v>ACW-54-C1C0</v>
          </cell>
          <cell r="C21" t="str">
            <v>M3554-C1C0</v>
          </cell>
          <cell r="D21" t="str">
            <v>LS550 ﾓﾃﾞﾙ 5233M-32CX</v>
          </cell>
          <cell r="E21" t="str">
            <v>MMXﾃｸﾉﾛｼﾞPentium-233､ﾒﾓﾘ:32MB､HDD:3.2GB､最大16倍速CD-ROM､100BASE-TX､ｻｳﾝﾄﾞ機能､ｷｰﾎﾞｰﾄﾞ､ﾏｳｽ､Windows95</v>
          </cell>
          <cell r="F21">
            <v>398000</v>
          </cell>
          <cell r="G21">
            <v>259000</v>
          </cell>
          <cell r="H21">
            <v>23900</v>
          </cell>
          <cell r="I21">
            <v>20300</v>
          </cell>
          <cell r="J21">
            <v>8400</v>
          </cell>
          <cell r="K21">
            <v>15900</v>
          </cell>
          <cell r="L21">
            <v>13500</v>
          </cell>
          <cell r="M21">
            <v>8400</v>
          </cell>
          <cell r="N21">
            <v>9707</v>
          </cell>
          <cell r="O21" t="str">
            <v>AC</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398000</v>
          </cell>
          <cell r="AE21">
            <v>0</v>
          </cell>
          <cell r="AF21">
            <v>0</v>
          </cell>
          <cell r="AG21">
            <v>259000</v>
          </cell>
          <cell r="AH21">
            <v>0</v>
          </cell>
          <cell r="AI21">
            <v>23900</v>
          </cell>
          <cell r="AJ21">
            <v>0</v>
          </cell>
          <cell r="AK21">
            <v>20300</v>
          </cell>
          <cell r="AL21">
            <v>0</v>
          </cell>
          <cell r="AM21">
            <v>8400</v>
          </cell>
          <cell r="AN21">
            <v>0</v>
          </cell>
          <cell r="AO21">
            <v>15900</v>
          </cell>
          <cell r="AP21">
            <v>0</v>
          </cell>
          <cell r="AQ21">
            <v>13500</v>
          </cell>
          <cell r="AR21">
            <v>0</v>
          </cell>
          <cell r="AS21">
            <v>8400</v>
          </cell>
          <cell r="AT21">
            <v>0</v>
          </cell>
          <cell r="AU21">
            <v>0</v>
          </cell>
          <cell r="AV21">
            <v>0</v>
          </cell>
          <cell r="AW21">
            <v>0</v>
          </cell>
          <cell r="AX21">
            <v>0</v>
          </cell>
          <cell r="AY21">
            <v>0</v>
          </cell>
          <cell r="AZ21">
            <v>0</v>
          </cell>
          <cell r="BA21">
            <v>0</v>
          </cell>
          <cell r="BB21">
            <v>9707</v>
          </cell>
          <cell r="BC21" t="str">
            <v>AC</v>
          </cell>
        </row>
        <row r="22">
          <cell r="B22" t="str">
            <v>ACW-54-B1C0</v>
          </cell>
          <cell r="C22" t="str">
            <v>M3554-B1C0</v>
          </cell>
          <cell r="D22" t="str">
            <v>LS550 ﾓﾃﾞﾙ 5200-32CX</v>
          </cell>
          <cell r="E22" t="str">
            <v>Pentium-200､ﾒﾓﾘ:16MB､HDD:3.2GB､8倍速CD-ROM､10BASE-T/2/5､
ｻｳﾝﾄﾞ機能､ｷｰﾎﾞｰﾄﾞ､ﾏｳｽ､Windows95</v>
          </cell>
          <cell r="F22">
            <v>428000</v>
          </cell>
          <cell r="G22">
            <v>261000</v>
          </cell>
          <cell r="H22">
            <v>25700</v>
          </cell>
          <cell r="I22">
            <v>21800</v>
          </cell>
          <cell r="J22">
            <v>9000</v>
          </cell>
          <cell r="K22">
            <v>17100</v>
          </cell>
          <cell r="L22">
            <v>14500</v>
          </cell>
          <cell r="M22">
            <v>9000</v>
          </cell>
          <cell r="N22">
            <v>9611</v>
          </cell>
          <cell r="O22" t="str">
            <v>AC</v>
          </cell>
          <cell r="P22" t="str">
            <v>9704販売終了</v>
          </cell>
          <cell r="Q22">
            <v>0</v>
          </cell>
          <cell r="R22">
            <v>0</v>
          </cell>
          <cell r="S22">
            <v>0</v>
          </cell>
          <cell r="T22">
            <v>0</v>
          </cell>
          <cell r="U22">
            <v>0</v>
          </cell>
          <cell r="V22">
            <v>0</v>
          </cell>
          <cell r="W22">
            <v>0</v>
          </cell>
          <cell r="X22">
            <v>0</v>
          </cell>
          <cell r="Y22">
            <v>0</v>
          </cell>
          <cell r="Z22">
            <v>0</v>
          </cell>
          <cell r="AA22">
            <v>0</v>
          </cell>
          <cell r="AB22">
            <v>0</v>
          </cell>
          <cell r="AC22">
            <v>0</v>
          </cell>
          <cell r="AD22">
            <v>428000</v>
          </cell>
          <cell r="AE22">
            <v>0</v>
          </cell>
          <cell r="AF22">
            <v>0</v>
          </cell>
          <cell r="AG22">
            <v>261000</v>
          </cell>
          <cell r="AH22">
            <v>0</v>
          </cell>
          <cell r="AI22">
            <v>25700</v>
          </cell>
          <cell r="AJ22">
            <v>0</v>
          </cell>
          <cell r="AK22">
            <v>21800</v>
          </cell>
          <cell r="AL22">
            <v>0</v>
          </cell>
          <cell r="AM22">
            <v>9000</v>
          </cell>
          <cell r="AN22">
            <v>0</v>
          </cell>
          <cell r="AO22">
            <v>17100</v>
          </cell>
          <cell r="AP22">
            <v>0</v>
          </cell>
          <cell r="AQ22">
            <v>14500</v>
          </cell>
          <cell r="AR22">
            <v>0</v>
          </cell>
          <cell r="AS22">
            <v>9000</v>
          </cell>
          <cell r="AT22">
            <v>0</v>
          </cell>
          <cell r="AU22">
            <v>0</v>
          </cell>
          <cell r="AV22">
            <v>0</v>
          </cell>
          <cell r="AW22">
            <v>0</v>
          </cell>
          <cell r="AX22">
            <v>0</v>
          </cell>
          <cell r="AY22">
            <v>0</v>
          </cell>
          <cell r="AZ22">
            <v>0</v>
          </cell>
          <cell r="BA22">
            <v>0</v>
          </cell>
          <cell r="BB22">
            <v>9611</v>
          </cell>
          <cell r="BC22" t="str">
            <v>AC</v>
          </cell>
          <cell r="BD22" t="str">
            <v>9704販売終了</v>
          </cell>
        </row>
        <row r="23">
          <cell r="B23" t="str">
            <v>ACW-54-B1W0</v>
          </cell>
          <cell r="C23" t="str">
            <v>M3554-B1W0</v>
          </cell>
          <cell r="D23" t="str">
            <v>LS550 ﾓﾃﾞﾙ 5200-32CW</v>
          </cell>
          <cell r="E23" t="str">
            <v>Pentium-200､ﾒﾓﾘ:16MB､HDD:3.2GB､8倍速CD-ROM､ｻｳﾝﾄﾞ機能､
ｷｰﾎﾞｰﾄﾞ､ﾏｳｽ､Windows3.1</v>
          </cell>
          <cell r="F23">
            <v>423000</v>
          </cell>
          <cell r="G23">
            <v>245000</v>
          </cell>
          <cell r="H23">
            <v>25400</v>
          </cell>
          <cell r="I23">
            <v>21600</v>
          </cell>
          <cell r="J23">
            <v>8900</v>
          </cell>
          <cell r="K23">
            <v>16900</v>
          </cell>
          <cell r="L23">
            <v>14400</v>
          </cell>
          <cell r="M23">
            <v>8900</v>
          </cell>
          <cell r="N23">
            <v>9611</v>
          </cell>
          <cell r="O23" t="str">
            <v>AC</v>
          </cell>
          <cell r="P23" t="str">
            <v>9707販売終了</v>
          </cell>
          <cell r="Q23">
            <v>0</v>
          </cell>
          <cell r="R23">
            <v>0</v>
          </cell>
          <cell r="S23">
            <v>0</v>
          </cell>
          <cell r="T23">
            <v>0</v>
          </cell>
          <cell r="U23">
            <v>0</v>
          </cell>
          <cell r="V23">
            <v>0</v>
          </cell>
          <cell r="W23">
            <v>0</v>
          </cell>
          <cell r="X23">
            <v>0</v>
          </cell>
          <cell r="Y23">
            <v>0</v>
          </cell>
          <cell r="Z23">
            <v>0</v>
          </cell>
          <cell r="AA23">
            <v>0</v>
          </cell>
          <cell r="AB23">
            <v>0</v>
          </cell>
          <cell r="AC23">
            <v>0</v>
          </cell>
          <cell r="AD23">
            <v>423000</v>
          </cell>
          <cell r="AE23">
            <v>0</v>
          </cell>
          <cell r="AF23">
            <v>0</v>
          </cell>
          <cell r="AG23">
            <v>245000</v>
          </cell>
          <cell r="AH23">
            <v>0</v>
          </cell>
          <cell r="AI23">
            <v>25400</v>
          </cell>
          <cell r="AJ23">
            <v>0</v>
          </cell>
          <cell r="AK23">
            <v>21600</v>
          </cell>
          <cell r="AL23">
            <v>0</v>
          </cell>
          <cell r="AM23">
            <v>8900</v>
          </cell>
          <cell r="AN23">
            <v>0</v>
          </cell>
          <cell r="AO23">
            <v>16900</v>
          </cell>
          <cell r="AP23">
            <v>0</v>
          </cell>
          <cell r="AQ23">
            <v>14400</v>
          </cell>
          <cell r="AR23">
            <v>0</v>
          </cell>
          <cell r="AS23">
            <v>8900</v>
          </cell>
          <cell r="AT23">
            <v>0</v>
          </cell>
          <cell r="AU23">
            <v>0</v>
          </cell>
          <cell r="AV23">
            <v>0</v>
          </cell>
          <cell r="AW23">
            <v>0</v>
          </cell>
          <cell r="AX23">
            <v>0</v>
          </cell>
          <cell r="AY23">
            <v>0</v>
          </cell>
          <cell r="AZ23">
            <v>0</v>
          </cell>
          <cell r="BA23">
            <v>0</v>
          </cell>
          <cell r="BB23">
            <v>9611</v>
          </cell>
          <cell r="BC23" t="str">
            <v>AC</v>
          </cell>
          <cell r="BD23" t="str">
            <v>9707販売終了</v>
          </cell>
        </row>
        <row r="24">
          <cell r="B24" t="str">
            <v>ACW-53-C1C0</v>
          </cell>
          <cell r="C24" t="str">
            <v>M3553-C1C0</v>
          </cell>
          <cell r="D24" t="str">
            <v>LS550 ﾓﾃﾞﾙ 5200M-21CX</v>
          </cell>
          <cell r="E24" t="str">
            <v>MMXﾃｸﾉﾛｼﾞPentium-200､ﾒﾓﾘ:16MB､HDD:2.1GB､8倍速CD-ROM､
100BASE-TX､ｻｳﾝﾄﾞ機能､ｷｰﾎﾞｰﾄﾞ､ﾏｳｽ､Windows95</v>
          </cell>
          <cell r="F24">
            <v>328000</v>
          </cell>
          <cell r="G24">
            <v>213000</v>
          </cell>
          <cell r="H24">
            <v>19700</v>
          </cell>
          <cell r="I24">
            <v>16700</v>
          </cell>
          <cell r="J24">
            <v>6900</v>
          </cell>
          <cell r="K24">
            <v>13100</v>
          </cell>
          <cell r="L24">
            <v>11100</v>
          </cell>
          <cell r="M24">
            <v>6900</v>
          </cell>
          <cell r="N24">
            <v>9704</v>
          </cell>
          <cell r="O24" t="str">
            <v>AC</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328000</v>
          </cell>
          <cell r="AE24">
            <v>0</v>
          </cell>
          <cell r="AF24">
            <v>0</v>
          </cell>
          <cell r="AG24">
            <v>213000</v>
          </cell>
          <cell r="AH24">
            <v>0</v>
          </cell>
          <cell r="AI24">
            <v>19700</v>
          </cell>
          <cell r="AJ24">
            <v>0</v>
          </cell>
          <cell r="AK24">
            <v>16700</v>
          </cell>
          <cell r="AL24">
            <v>0</v>
          </cell>
          <cell r="AM24">
            <v>6900</v>
          </cell>
          <cell r="AN24">
            <v>0</v>
          </cell>
          <cell r="AO24">
            <v>13100</v>
          </cell>
          <cell r="AP24">
            <v>0</v>
          </cell>
          <cell r="AQ24">
            <v>11100</v>
          </cell>
          <cell r="AR24">
            <v>0</v>
          </cell>
          <cell r="AS24">
            <v>6900</v>
          </cell>
          <cell r="AT24">
            <v>0</v>
          </cell>
          <cell r="AU24">
            <v>0</v>
          </cell>
          <cell r="AV24">
            <v>0</v>
          </cell>
          <cell r="AW24">
            <v>0</v>
          </cell>
          <cell r="AX24">
            <v>0</v>
          </cell>
          <cell r="AY24">
            <v>0</v>
          </cell>
          <cell r="AZ24">
            <v>0</v>
          </cell>
          <cell r="BA24">
            <v>0</v>
          </cell>
          <cell r="BB24">
            <v>9704</v>
          </cell>
          <cell r="BC24" t="str">
            <v>AC</v>
          </cell>
        </row>
        <row r="25">
          <cell r="B25" t="str">
            <v>ACW-53-B1C0</v>
          </cell>
          <cell r="C25" t="str">
            <v>M3553-B1C0</v>
          </cell>
          <cell r="D25" t="str">
            <v>LS550 ﾓﾃﾞﾙ 5166-21CX　</v>
          </cell>
          <cell r="E25" t="str">
            <v>Pentium-166､ﾒﾓﾘ:16MB､HDD:2.1GB､8倍速CD-ROM､10BASE-T/2/5､
ｻｳﾝﾄﾞ機能､ｷｰﾎﾞｰﾄﾞ､ﾏｳｽ､Windows95</v>
          </cell>
          <cell r="F25">
            <v>328000</v>
          </cell>
          <cell r="G25">
            <v>190000</v>
          </cell>
          <cell r="H25">
            <v>19700</v>
          </cell>
          <cell r="I25">
            <v>16700</v>
          </cell>
          <cell r="J25">
            <v>6900</v>
          </cell>
          <cell r="K25">
            <v>13100</v>
          </cell>
          <cell r="L25">
            <v>11100</v>
          </cell>
          <cell r="M25">
            <v>6900</v>
          </cell>
          <cell r="N25">
            <v>9611</v>
          </cell>
          <cell r="O25" t="str">
            <v>AC</v>
          </cell>
          <cell r="P25" t="str">
            <v>9705販売終了</v>
          </cell>
          <cell r="Q25">
            <v>0</v>
          </cell>
          <cell r="R25">
            <v>0</v>
          </cell>
          <cell r="S25">
            <v>0</v>
          </cell>
          <cell r="T25">
            <v>0</v>
          </cell>
          <cell r="U25">
            <v>0</v>
          </cell>
          <cell r="V25">
            <v>0</v>
          </cell>
          <cell r="W25">
            <v>0</v>
          </cell>
          <cell r="X25">
            <v>0</v>
          </cell>
          <cell r="Y25">
            <v>0</v>
          </cell>
          <cell r="Z25">
            <v>0</v>
          </cell>
          <cell r="AA25">
            <v>0</v>
          </cell>
          <cell r="AB25">
            <v>0</v>
          </cell>
          <cell r="AC25">
            <v>0</v>
          </cell>
          <cell r="AD25">
            <v>328000</v>
          </cell>
          <cell r="AE25">
            <v>0</v>
          </cell>
          <cell r="AF25">
            <v>0</v>
          </cell>
          <cell r="AG25">
            <v>190000</v>
          </cell>
          <cell r="AH25">
            <v>0</v>
          </cell>
          <cell r="AI25">
            <v>19700</v>
          </cell>
          <cell r="AJ25">
            <v>0</v>
          </cell>
          <cell r="AK25">
            <v>16700</v>
          </cell>
          <cell r="AL25">
            <v>0</v>
          </cell>
          <cell r="AM25">
            <v>6900</v>
          </cell>
          <cell r="AN25">
            <v>0</v>
          </cell>
          <cell r="AO25">
            <v>13100</v>
          </cell>
          <cell r="AP25">
            <v>0</v>
          </cell>
          <cell r="AQ25">
            <v>11100</v>
          </cell>
          <cell r="AR25">
            <v>0</v>
          </cell>
          <cell r="AS25">
            <v>6900</v>
          </cell>
          <cell r="AT25">
            <v>0</v>
          </cell>
          <cell r="AU25">
            <v>0</v>
          </cell>
          <cell r="AV25">
            <v>0</v>
          </cell>
          <cell r="AW25">
            <v>0</v>
          </cell>
          <cell r="AX25">
            <v>0</v>
          </cell>
          <cell r="AY25">
            <v>0</v>
          </cell>
          <cell r="AZ25">
            <v>0</v>
          </cell>
          <cell r="BA25">
            <v>0</v>
          </cell>
          <cell r="BB25">
            <v>9611</v>
          </cell>
          <cell r="BC25" t="str">
            <v>AC</v>
          </cell>
          <cell r="BD25" t="str">
            <v>9705販売終了</v>
          </cell>
        </row>
        <row r="26">
          <cell r="B26" t="str">
            <v>ACW-53-B1W0</v>
          </cell>
          <cell r="C26" t="str">
            <v>M3553-B1W0</v>
          </cell>
          <cell r="D26" t="str">
            <v>LS550 ﾓﾃﾞﾙ 5166-21CW</v>
          </cell>
          <cell r="E26" t="str">
            <v>Pentium-166､ﾒﾓﾘ:16MB､HDD:2.1GB､8倍速CD-ROM､ｻｳﾝﾄﾞ機能､
ｷｰﾎﾞｰﾄﾞ､ﾏｳｽ､Windows3.1</v>
          </cell>
          <cell r="F26">
            <v>323000</v>
          </cell>
          <cell r="G26">
            <v>190000</v>
          </cell>
          <cell r="H26">
            <v>19400</v>
          </cell>
          <cell r="I26">
            <v>16500</v>
          </cell>
          <cell r="J26">
            <v>6800</v>
          </cell>
          <cell r="K26">
            <v>12900</v>
          </cell>
          <cell r="L26">
            <v>11000</v>
          </cell>
          <cell r="M26">
            <v>6800</v>
          </cell>
          <cell r="N26">
            <v>9611</v>
          </cell>
          <cell r="O26" t="str">
            <v>AC</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323000</v>
          </cell>
          <cell r="AE26">
            <v>0</v>
          </cell>
          <cell r="AF26">
            <v>0</v>
          </cell>
          <cell r="AG26">
            <v>190000</v>
          </cell>
          <cell r="AH26">
            <v>0</v>
          </cell>
          <cell r="AI26">
            <v>19400</v>
          </cell>
          <cell r="AJ26">
            <v>0</v>
          </cell>
          <cell r="AK26">
            <v>16500</v>
          </cell>
          <cell r="AL26">
            <v>0</v>
          </cell>
          <cell r="AM26">
            <v>6800</v>
          </cell>
          <cell r="AN26">
            <v>0</v>
          </cell>
          <cell r="AO26">
            <v>12900</v>
          </cell>
          <cell r="AP26">
            <v>0</v>
          </cell>
          <cell r="AQ26">
            <v>11000</v>
          </cell>
          <cell r="AR26">
            <v>0</v>
          </cell>
          <cell r="AS26">
            <v>6800</v>
          </cell>
          <cell r="AT26">
            <v>0</v>
          </cell>
          <cell r="AU26">
            <v>0</v>
          </cell>
          <cell r="AV26">
            <v>0</v>
          </cell>
          <cell r="AW26">
            <v>0</v>
          </cell>
          <cell r="AX26">
            <v>0</v>
          </cell>
          <cell r="AY26">
            <v>0</v>
          </cell>
          <cell r="AZ26">
            <v>0</v>
          </cell>
          <cell r="BA26">
            <v>0</v>
          </cell>
          <cell r="BB26">
            <v>9611</v>
          </cell>
          <cell r="BC26" t="str">
            <v>AC</v>
          </cell>
        </row>
        <row r="27">
          <cell r="B27" t="str">
            <v>ACW-51-E1C0</v>
          </cell>
          <cell r="C27" t="str">
            <v>M3551-E1C0</v>
          </cell>
          <cell r="D27" t="str">
            <v>LS550 ﾓﾃﾞﾙ 5166-21X</v>
          </cell>
          <cell r="E27" t="str">
            <v>Pentium-166､ﾒﾓﾘ:16MB､HDD:2.1GB､ｷｰﾎﾞｰﾄﾞ､ﾏｳｽ､Windows95</v>
          </cell>
          <cell r="F27">
            <v>238000</v>
          </cell>
          <cell r="G27">
            <v>155000</v>
          </cell>
          <cell r="H27">
            <v>14300</v>
          </cell>
          <cell r="I27">
            <v>12200</v>
          </cell>
          <cell r="J27">
            <v>5000</v>
          </cell>
          <cell r="K27">
            <v>9500</v>
          </cell>
          <cell r="L27">
            <v>8100</v>
          </cell>
          <cell r="M27">
            <v>5000</v>
          </cell>
          <cell r="N27">
            <v>9704</v>
          </cell>
          <cell r="O27" t="str">
            <v>AC</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238000</v>
          </cell>
          <cell r="AE27">
            <v>0</v>
          </cell>
          <cell r="AF27">
            <v>0</v>
          </cell>
          <cell r="AG27">
            <v>155000</v>
          </cell>
          <cell r="AH27">
            <v>0</v>
          </cell>
          <cell r="AI27">
            <v>14300</v>
          </cell>
          <cell r="AJ27">
            <v>0</v>
          </cell>
          <cell r="AK27">
            <v>12200</v>
          </cell>
          <cell r="AL27">
            <v>0</v>
          </cell>
          <cell r="AM27">
            <v>5000</v>
          </cell>
          <cell r="AN27">
            <v>0</v>
          </cell>
          <cell r="AO27">
            <v>9500</v>
          </cell>
          <cell r="AP27">
            <v>0</v>
          </cell>
          <cell r="AQ27">
            <v>8100</v>
          </cell>
          <cell r="AR27">
            <v>0</v>
          </cell>
          <cell r="AS27">
            <v>5000</v>
          </cell>
          <cell r="AT27">
            <v>0</v>
          </cell>
          <cell r="AU27">
            <v>0</v>
          </cell>
          <cell r="AV27">
            <v>0</v>
          </cell>
          <cell r="AW27">
            <v>0</v>
          </cell>
          <cell r="AX27">
            <v>0</v>
          </cell>
          <cell r="AY27">
            <v>0</v>
          </cell>
          <cell r="AZ27">
            <v>0</v>
          </cell>
          <cell r="BA27">
            <v>0</v>
          </cell>
          <cell r="BB27">
            <v>9704</v>
          </cell>
          <cell r="BC27" t="str">
            <v>AC</v>
          </cell>
        </row>
        <row r="28">
          <cell r="B28" t="str">
            <v>ACW-51-E1W0</v>
          </cell>
          <cell r="C28" t="str">
            <v>M3551-E1W0</v>
          </cell>
          <cell r="D28" t="str">
            <v>LS550 ﾓﾃﾞﾙ 5166-21W</v>
          </cell>
          <cell r="E28" t="str">
            <v>Pentium-166､ﾒﾓﾘ:16MB､HDD:2.1GB､ｷｰﾎﾞｰﾄﾞ､ﾏｳｽ､Windows3.1</v>
          </cell>
          <cell r="F28">
            <v>245000</v>
          </cell>
          <cell r="G28">
            <v>159000</v>
          </cell>
          <cell r="H28">
            <v>14700</v>
          </cell>
          <cell r="I28">
            <v>12500</v>
          </cell>
          <cell r="J28">
            <v>5100</v>
          </cell>
          <cell r="K28">
            <v>9800</v>
          </cell>
          <cell r="L28">
            <v>8300</v>
          </cell>
          <cell r="M28">
            <v>5100</v>
          </cell>
          <cell r="N28">
            <v>9704</v>
          </cell>
          <cell r="O28" t="str">
            <v>AC</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245000</v>
          </cell>
          <cell r="AE28">
            <v>0</v>
          </cell>
          <cell r="AF28">
            <v>0</v>
          </cell>
          <cell r="AG28">
            <v>159000</v>
          </cell>
          <cell r="AH28">
            <v>0</v>
          </cell>
          <cell r="AI28">
            <v>14700</v>
          </cell>
          <cell r="AJ28">
            <v>0</v>
          </cell>
          <cell r="AK28">
            <v>12500</v>
          </cell>
          <cell r="AL28">
            <v>0</v>
          </cell>
          <cell r="AM28">
            <v>5100</v>
          </cell>
          <cell r="AN28">
            <v>0</v>
          </cell>
          <cell r="AO28">
            <v>9800</v>
          </cell>
          <cell r="AP28">
            <v>0</v>
          </cell>
          <cell r="AQ28">
            <v>8300</v>
          </cell>
          <cell r="AR28">
            <v>0</v>
          </cell>
          <cell r="AS28">
            <v>5100</v>
          </cell>
          <cell r="AT28">
            <v>0</v>
          </cell>
          <cell r="AU28">
            <v>0</v>
          </cell>
          <cell r="AV28">
            <v>0</v>
          </cell>
          <cell r="AW28">
            <v>0</v>
          </cell>
          <cell r="AX28">
            <v>0</v>
          </cell>
          <cell r="AY28">
            <v>0</v>
          </cell>
          <cell r="AZ28">
            <v>0</v>
          </cell>
          <cell r="BA28">
            <v>0</v>
          </cell>
          <cell r="BB28">
            <v>9704</v>
          </cell>
          <cell r="BC28" t="str">
            <v>AC</v>
          </cell>
        </row>
        <row r="29">
          <cell r="B29" t="str">
            <v>ACW-51-D1C0</v>
          </cell>
          <cell r="C29" t="str">
            <v>M3551-D1C0</v>
          </cell>
          <cell r="D29" t="str">
            <v>LS550 ﾓﾃﾞﾙ 5133-21X</v>
          </cell>
          <cell r="E29" t="str">
            <v>Pentium-133､ﾒﾓﾘ:16MB､HDD:2.1GB､ｷｰﾎﾞｰﾄﾞ､ﾏｳｽ､Windows95</v>
          </cell>
          <cell r="F29">
            <v>238000</v>
          </cell>
          <cell r="G29">
            <v>150000</v>
          </cell>
          <cell r="H29">
            <v>14300</v>
          </cell>
          <cell r="I29">
            <v>12200</v>
          </cell>
          <cell r="J29">
            <v>5000</v>
          </cell>
          <cell r="K29">
            <v>9500</v>
          </cell>
          <cell r="L29">
            <v>8100</v>
          </cell>
          <cell r="M29">
            <v>5000</v>
          </cell>
          <cell r="N29">
            <v>9611</v>
          </cell>
          <cell r="O29" t="str">
            <v>AC</v>
          </cell>
          <cell r="P29" t="str">
            <v>9705販売終了</v>
          </cell>
          <cell r="Q29">
            <v>0</v>
          </cell>
          <cell r="R29">
            <v>0</v>
          </cell>
          <cell r="S29">
            <v>0</v>
          </cell>
          <cell r="T29">
            <v>0</v>
          </cell>
          <cell r="U29">
            <v>0</v>
          </cell>
          <cell r="V29">
            <v>0</v>
          </cell>
          <cell r="W29">
            <v>0</v>
          </cell>
          <cell r="X29">
            <v>0</v>
          </cell>
          <cell r="Y29">
            <v>0</v>
          </cell>
          <cell r="Z29">
            <v>0</v>
          </cell>
          <cell r="AA29">
            <v>0</v>
          </cell>
          <cell r="AB29">
            <v>0</v>
          </cell>
          <cell r="AC29">
            <v>0</v>
          </cell>
          <cell r="AD29">
            <v>238000</v>
          </cell>
          <cell r="AE29">
            <v>0</v>
          </cell>
          <cell r="AF29">
            <v>0</v>
          </cell>
          <cell r="AG29">
            <v>150000</v>
          </cell>
          <cell r="AH29">
            <v>0</v>
          </cell>
          <cell r="AI29">
            <v>14300</v>
          </cell>
          <cell r="AJ29">
            <v>0</v>
          </cell>
          <cell r="AK29">
            <v>12200</v>
          </cell>
          <cell r="AL29">
            <v>0</v>
          </cell>
          <cell r="AM29">
            <v>5000</v>
          </cell>
          <cell r="AN29">
            <v>0</v>
          </cell>
          <cell r="AO29">
            <v>9500</v>
          </cell>
          <cell r="AP29">
            <v>0</v>
          </cell>
          <cell r="AQ29">
            <v>8100</v>
          </cell>
          <cell r="AR29">
            <v>0</v>
          </cell>
          <cell r="AS29">
            <v>5000</v>
          </cell>
          <cell r="AT29">
            <v>0</v>
          </cell>
          <cell r="AU29">
            <v>0</v>
          </cell>
          <cell r="AV29">
            <v>0</v>
          </cell>
          <cell r="AW29">
            <v>0</v>
          </cell>
          <cell r="AX29">
            <v>0</v>
          </cell>
          <cell r="AY29">
            <v>0</v>
          </cell>
          <cell r="AZ29">
            <v>0</v>
          </cell>
          <cell r="BA29">
            <v>0</v>
          </cell>
          <cell r="BB29">
            <v>9611</v>
          </cell>
          <cell r="BC29" t="str">
            <v>AC</v>
          </cell>
          <cell r="BD29" t="str">
            <v>9705販売終了</v>
          </cell>
        </row>
        <row r="30">
          <cell r="B30" t="str">
            <v>ACW-51-D1W0</v>
          </cell>
          <cell r="C30" t="str">
            <v>M3551-D1W0</v>
          </cell>
          <cell r="D30" t="str">
            <v>LS550 ﾓﾃﾞﾙ 5133-21W</v>
          </cell>
          <cell r="E30" t="str">
            <v>Pentium-133､ﾒﾓﾘ:16MB､HDD:2.1GB､ｷｰﾎﾞｰﾄﾞ､ﾏｳｽ､Windows3.1</v>
          </cell>
          <cell r="F30">
            <v>238000</v>
          </cell>
          <cell r="G30">
            <v>150000</v>
          </cell>
          <cell r="H30">
            <v>14300</v>
          </cell>
          <cell r="I30">
            <v>12200</v>
          </cell>
          <cell r="J30">
            <v>5000</v>
          </cell>
          <cell r="K30">
            <v>9500</v>
          </cell>
          <cell r="L30">
            <v>8100</v>
          </cell>
          <cell r="M30">
            <v>5000</v>
          </cell>
          <cell r="N30">
            <v>9611</v>
          </cell>
          <cell r="O30" t="str">
            <v>AC</v>
          </cell>
          <cell r="P30" t="str">
            <v>9704販売終了</v>
          </cell>
          <cell r="Q30">
            <v>0</v>
          </cell>
          <cell r="R30">
            <v>0</v>
          </cell>
          <cell r="S30">
            <v>0</v>
          </cell>
          <cell r="T30">
            <v>0</v>
          </cell>
          <cell r="U30">
            <v>0</v>
          </cell>
          <cell r="V30">
            <v>0</v>
          </cell>
          <cell r="W30">
            <v>0</v>
          </cell>
          <cell r="X30">
            <v>0</v>
          </cell>
          <cell r="Y30">
            <v>0</v>
          </cell>
          <cell r="Z30">
            <v>0</v>
          </cell>
          <cell r="AA30">
            <v>0</v>
          </cell>
          <cell r="AB30">
            <v>0</v>
          </cell>
          <cell r="AC30">
            <v>0</v>
          </cell>
          <cell r="AD30">
            <v>238000</v>
          </cell>
          <cell r="AE30">
            <v>0</v>
          </cell>
          <cell r="AF30">
            <v>0</v>
          </cell>
          <cell r="AG30">
            <v>150000</v>
          </cell>
          <cell r="AH30">
            <v>0</v>
          </cell>
          <cell r="AI30">
            <v>14300</v>
          </cell>
          <cell r="AJ30">
            <v>0</v>
          </cell>
          <cell r="AK30">
            <v>12200</v>
          </cell>
          <cell r="AL30">
            <v>0</v>
          </cell>
          <cell r="AM30">
            <v>5000</v>
          </cell>
          <cell r="AN30">
            <v>0</v>
          </cell>
          <cell r="AO30">
            <v>9500</v>
          </cell>
          <cell r="AP30">
            <v>0</v>
          </cell>
          <cell r="AQ30">
            <v>8100</v>
          </cell>
          <cell r="AR30">
            <v>0</v>
          </cell>
          <cell r="AS30">
            <v>5000</v>
          </cell>
          <cell r="AT30">
            <v>0</v>
          </cell>
          <cell r="AU30">
            <v>0</v>
          </cell>
          <cell r="AV30">
            <v>0</v>
          </cell>
          <cell r="AW30">
            <v>0</v>
          </cell>
          <cell r="AX30">
            <v>0</v>
          </cell>
          <cell r="AY30">
            <v>0</v>
          </cell>
          <cell r="AZ30">
            <v>0</v>
          </cell>
          <cell r="BA30">
            <v>0</v>
          </cell>
          <cell r="BB30">
            <v>9611</v>
          </cell>
          <cell r="BC30" t="str">
            <v>AC</v>
          </cell>
          <cell r="BD30" t="str">
            <v>9704販売終了</v>
          </cell>
        </row>
        <row r="31">
          <cell r="B31" t="str">
            <v>ノートＰＣ</v>
          </cell>
        </row>
        <row r="32">
          <cell r="B32" t="str">
            <v>ACN-35-AL1</v>
          </cell>
          <cell r="C32" t="str">
            <v>M3435-A1C0
3C589D-TP</v>
          </cell>
          <cell r="D32" t="str">
            <v>apricotNOTE AL
ﾓﾃﾞﾙ 5150M-14TX
LANｾｯﾄﾓﾃﾞﾙ</v>
          </cell>
          <cell r="E32" t="str">
            <v>MMXﾃｸﾉﾛｼﾞPentium-150､ﾒﾓﾘ:32MB､HDD:1.44GB､
12.1ｲﾝﾁTFTｶﾗｰ(1024*768)､Windows95､
3Com社製LANｱﾀﾞﾌﾟﾀ(10BASE-T)付き</v>
          </cell>
          <cell r="F32">
            <v>558000</v>
          </cell>
          <cell r="G32">
            <v>363000</v>
          </cell>
          <cell r="H32">
            <v>33500</v>
          </cell>
          <cell r="I32">
            <v>28500</v>
          </cell>
          <cell r="J32">
            <v>11700</v>
          </cell>
          <cell r="K32">
            <v>22300</v>
          </cell>
          <cell r="L32">
            <v>19000</v>
          </cell>
          <cell r="M32">
            <v>11700</v>
          </cell>
          <cell r="N32">
            <v>9706</v>
          </cell>
          <cell r="O32" t="str">
            <v>AC</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558000</v>
          </cell>
          <cell r="AE32">
            <v>0</v>
          </cell>
          <cell r="AF32">
            <v>0</v>
          </cell>
          <cell r="AG32">
            <v>363000</v>
          </cell>
          <cell r="AH32">
            <v>0</v>
          </cell>
          <cell r="AI32">
            <v>33500</v>
          </cell>
          <cell r="AJ32">
            <v>0</v>
          </cell>
          <cell r="AK32">
            <v>28500</v>
          </cell>
          <cell r="AL32">
            <v>0</v>
          </cell>
          <cell r="AM32">
            <v>11700</v>
          </cell>
          <cell r="AN32">
            <v>0</v>
          </cell>
          <cell r="AO32">
            <v>22300</v>
          </cell>
          <cell r="AP32">
            <v>0</v>
          </cell>
          <cell r="AQ32">
            <v>19000</v>
          </cell>
          <cell r="AR32">
            <v>0</v>
          </cell>
          <cell r="AS32">
            <v>11700</v>
          </cell>
          <cell r="AT32">
            <v>0</v>
          </cell>
          <cell r="AU32">
            <v>0</v>
          </cell>
          <cell r="AV32">
            <v>0</v>
          </cell>
          <cell r="AW32">
            <v>0</v>
          </cell>
          <cell r="AX32">
            <v>0</v>
          </cell>
          <cell r="AY32">
            <v>0</v>
          </cell>
          <cell r="AZ32">
            <v>0</v>
          </cell>
          <cell r="BA32">
            <v>0</v>
          </cell>
          <cell r="BB32">
            <v>9706</v>
          </cell>
          <cell r="BC32" t="str">
            <v>AC</v>
          </cell>
        </row>
        <row r="33">
          <cell r="B33" t="str">
            <v>ACN-35-AL2</v>
          </cell>
          <cell r="C33" t="str">
            <v>M3435-A2C0
3C589D-TP</v>
          </cell>
          <cell r="D33" t="str">
            <v>apricotNOTE AL
ﾓﾃﾞﾙ 5133M-14TX
LANｾｯﾄﾓﾃﾞﾙ</v>
          </cell>
          <cell r="E33" t="str">
            <v>MMXﾃｸﾉﾛｼﾞPentium-133､ﾒﾓﾘ:16MB､HDD:1.44GB､
12.1ｲﾝﾁTFTｶﾗｰ(800*600)､Windows95､
3Com社製LANｱﾀﾞﾌﾟﾀ(10BASE-T)付き</v>
          </cell>
          <cell r="F33">
            <v>458000</v>
          </cell>
          <cell r="G33">
            <v>298000</v>
          </cell>
          <cell r="H33">
            <v>27500</v>
          </cell>
          <cell r="I33">
            <v>23400</v>
          </cell>
          <cell r="J33">
            <v>9600</v>
          </cell>
          <cell r="K33">
            <v>18300</v>
          </cell>
          <cell r="L33">
            <v>15600</v>
          </cell>
          <cell r="M33">
            <v>9600</v>
          </cell>
          <cell r="N33">
            <v>9706</v>
          </cell>
          <cell r="O33" t="str">
            <v>AC</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458000</v>
          </cell>
          <cell r="AE33">
            <v>0</v>
          </cell>
          <cell r="AF33">
            <v>0</v>
          </cell>
          <cell r="AG33">
            <v>298000</v>
          </cell>
          <cell r="AH33">
            <v>0</v>
          </cell>
          <cell r="AI33">
            <v>27500</v>
          </cell>
          <cell r="AJ33">
            <v>0</v>
          </cell>
          <cell r="AK33">
            <v>23400</v>
          </cell>
          <cell r="AL33">
            <v>0</v>
          </cell>
          <cell r="AM33">
            <v>9600</v>
          </cell>
          <cell r="AN33">
            <v>0</v>
          </cell>
          <cell r="AO33">
            <v>18300</v>
          </cell>
          <cell r="AP33">
            <v>0</v>
          </cell>
          <cell r="AQ33">
            <v>15600</v>
          </cell>
          <cell r="AR33">
            <v>0</v>
          </cell>
          <cell r="AS33">
            <v>9600</v>
          </cell>
          <cell r="AT33">
            <v>0</v>
          </cell>
          <cell r="AU33">
            <v>0</v>
          </cell>
          <cell r="AV33">
            <v>0</v>
          </cell>
          <cell r="AW33">
            <v>0</v>
          </cell>
          <cell r="AX33">
            <v>0</v>
          </cell>
          <cell r="AY33">
            <v>0</v>
          </cell>
          <cell r="AZ33">
            <v>0</v>
          </cell>
          <cell r="BA33">
            <v>0</v>
          </cell>
          <cell r="BB33">
            <v>9706</v>
          </cell>
          <cell r="BC33" t="str">
            <v>AC</v>
          </cell>
        </row>
        <row r="34">
          <cell r="B34" t="str">
            <v>ACN-35-A1C0</v>
          </cell>
          <cell r="C34" t="str">
            <v>M3435-A1C0</v>
          </cell>
          <cell r="D34" t="str">
            <v>apricotNOTE AL
ﾓﾃﾞﾙ 5150M-14TX</v>
          </cell>
          <cell r="E34" t="str">
            <v>MMXﾃｸﾉﾛｼﾞPentium-150､ﾒﾓﾘ:32MB､HDD:1.44GB､
12.1ｲﾝﾁTFTｶﾗｰ(1024*768)､Windows95</v>
          </cell>
          <cell r="F34">
            <v>538000</v>
          </cell>
          <cell r="G34">
            <v>350000</v>
          </cell>
          <cell r="H34">
            <v>32300</v>
          </cell>
          <cell r="I34">
            <v>27500</v>
          </cell>
          <cell r="J34">
            <v>11300</v>
          </cell>
          <cell r="K34">
            <v>21500</v>
          </cell>
          <cell r="L34">
            <v>18300</v>
          </cell>
          <cell r="M34">
            <v>11300</v>
          </cell>
          <cell r="N34">
            <v>9706</v>
          </cell>
          <cell r="O34" t="str">
            <v>AC</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538000</v>
          </cell>
          <cell r="AE34">
            <v>0</v>
          </cell>
          <cell r="AF34">
            <v>0</v>
          </cell>
          <cell r="AG34">
            <v>350000</v>
          </cell>
          <cell r="AH34">
            <v>0</v>
          </cell>
          <cell r="AI34">
            <v>32300</v>
          </cell>
          <cell r="AJ34">
            <v>0</v>
          </cell>
          <cell r="AK34">
            <v>27500</v>
          </cell>
          <cell r="AL34">
            <v>0</v>
          </cell>
          <cell r="AM34">
            <v>11300</v>
          </cell>
          <cell r="AN34">
            <v>0</v>
          </cell>
          <cell r="AO34">
            <v>21500</v>
          </cell>
          <cell r="AP34">
            <v>0</v>
          </cell>
          <cell r="AQ34">
            <v>18300</v>
          </cell>
          <cell r="AR34">
            <v>0</v>
          </cell>
          <cell r="AS34">
            <v>11300</v>
          </cell>
          <cell r="AT34">
            <v>0</v>
          </cell>
          <cell r="AU34">
            <v>0</v>
          </cell>
          <cell r="AV34">
            <v>0</v>
          </cell>
          <cell r="AW34">
            <v>0</v>
          </cell>
          <cell r="AX34">
            <v>0</v>
          </cell>
          <cell r="AY34">
            <v>0</v>
          </cell>
          <cell r="AZ34">
            <v>0</v>
          </cell>
          <cell r="BA34">
            <v>0</v>
          </cell>
          <cell r="BB34">
            <v>9706</v>
          </cell>
          <cell r="BC34" t="str">
            <v>AC</v>
          </cell>
        </row>
        <row r="35">
          <cell r="B35" t="str">
            <v>ACN-35-A2C0</v>
          </cell>
          <cell r="C35" t="str">
            <v>M3435-A2C0</v>
          </cell>
          <cell r="D35" t="str">
            <v>apricotNOTE AL
ﾓﾃﾞﾙ 5133M-14TX</v>
          </cell>
          <cell r="E35" t="str">
            <v>MMXﾃｸﾉﾛｼﾞPentium-133､ﾒﾓﾘ:16MB､HDD:1.44GB､
12.1ｲﾝﾁTFTｶﾗｰ(800*600)､Windows95</v>
          </cell>
          <cell r="F35">
            <v>438000</v>
          </cell>
          <cell r="G35">
            <v>285000</v>
          </cell>
          <cell r="H35">
            <v>26300</v>
          </cell>
          <cell r="I35">
            <v>22400</v>
          </cell>
          <cell r="J35">
            <v>9200</v>
          </cell>
          <cell r="K35">
            <v>17500</v>
          </cell>
          <cell r="L35">
            <v>14900</v>
          </cell>
          <cell r="M35">
            <v>9200</v>
          </cell>
          <cell r="N35">
            <v>9706</v>
          </cell>
          <cell r="O35" t="str">
            <v>AC</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438000</v>
          </cell>
          <cell r="AE35">
            <v>0</v>
          </cell>
          <cell r="AF35">
            <v>0</v>
          </cell>
          <cell r="AG35">
            <v>285000</v>
          </cell>
          <cell r="AH35">
            <v>0</v>
          </cell>
          <cell r="AI35">
            <v>26300</v>
          </cell>
          <cell r="AJ35">
            <v>0</v>
          </cell>
          <cell r="AK35">
            <v>22400</v>
          </cell>
          <cell r="AL35">
            <v>0</v>
          </cell>
          <cell r="AM35">
            <v>9200</v>
          </cell>
          <cell r="AN35">
            <v>0</v>
          </cell>
          <cell r="AO35">
            <v>17500</v>
          </cell>
          <cell r="AP35">
            <v>0</v>
          </cell>
          <cell r="AQ35">
            <v>14900</v>
          </cell>
          <cell r="AR35">
            <v>0</v>
          </cell>
          <cell r="AS35">
            <v>9200</v>
          </cell>
          <cell r="AT35">
            <v>0</v>
          </cell>
          <cell r="AU35">
            <v>0</v>
          </cell>
          <cell r="AV35">
            <v>0</v>
          </cell>
          <cell r="AW35">
            <v>0</v>
          </cell>
          <cell r="AX35">
            <v>0</v>
          </cell>
          <cell r="AY35">
            <v>0</v>
          </cell>
          <cell r="AZ35">
            <v>0</v>
          </cell>
          <cell r="BA35">
            <v>0</v>
          </cell>
          <cell r="BB35">
            <v>9706</v>
          </cell>
          <cell r="BC35" t="str">
            <v>AC</v>
          </cell>
        </row>
        <row r="36">
          <cell r="B36" t="str">
            <v>ACN-45-AL1</v>
          </cell>
          <cell r="C36" t="str">
            <v>M3445-A1C0
3C589D-TP</v>
          </cell>
          <cell r="D36" t="str">
            <v>apricotNOTE EL
ﾓﾃﾞﾙ 5150-14TX
LANｾｯﾄﾓﾃﾞﾙ</v>
          </cell>
          <cell r="E36" t="str">
            <v>Pentium-150､ﾒﾓﾘ:16MB､HDD:1.44GB､11.3ｲﾝﾁTFTｶﾗｰ(800*600)､
Windows95､3Com社製LANｱﾀﾞﾌﾟﾀ(10BASE-T)付き</v>
          </cell>
          <cell r="F36">
            <v>378000</v>
          </cell>
          <cell r="G36">
            <v>246000</v>
          </cell>
          <cell r="H36">
            <v>22700</v>
          </cell>
          <cell r="I36">
            <v>19300</v>
          </cell>
          <cell r="J36">
            <v>7900</v>
          </cell>
          <cell r="K36">
            <v>15000</v>
          </cell>
          <cell r="L36">
            <v>12800</v>
          </cell>
          <cell r="M36">
            <v>7900</v>
          </cell>
          <cell r="N36">
            <v>9708</v>
          </cell>
          <cell r="O36" t="str">
            <v>AC</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378000</v>
          </cell>
          <cell r="AE36">
            <v>0</v>
          </cell>
          <cell r="AF36">
            <v>0</v>
          </cell>
          <cell r="AG36">
            <v>246000</v>
          </cell>
          <cell r="AH36">
            <v>0</v>
          </cell>
          <cell r="AI36">
            <v>22700</v>
          </cell>
          <cell r="AJ36">
            <v>0</v>
          </cell>
          <cell r="AK36">
            <v>19300</v>
          </cell>
          <cell r="AL36">
            <v>0</v>
          </cell>
          <cell r="AM36">
            <v>7900</v>
          </cell>
          <cell r="AN36">
            <v>0</v>
          </cell>
          <cell r="AO36">
            <v>15000</v>
          </cell>
          <cell r="AP36">
            <v>0</v>
          </cell>
          <cell r="AQ36">
            <v>12800</v>
          </cell>
          <cell r="AR36">
            <v>0</v>
          </cell>
          <cell r="AS36">
            <v>7900</v>
          </cell>
          <cell r="AT36">
            <v>0</v>
          </cell>
          <cell r="AU36">
            <v>0</v>
          </cell>
          <cell r="AV36">
            <v>0</v>
          </cell>
          <cell r="AW36">
            <v>0</v>
          </cell>
          <cell r="AX36">
            <v>0</v>
          </cell>
          <cell r="AY36">
            <v>0</v>
          </cell>
          <cell r="AZ36">
            <v>0</v>
          </cell>
          <cell r="BA36">
            <v>0</v>
          </cell>
          <cell r="BB36">
            <v>9708</v>
          </cell>
          <cell r="BC36" t="str">
            <v>AC</v>
          </cell>
        </row>
        <row r="37">
          <cell r="B37" t="str">
            <v>ACN-45-AL2</v>
          </cell>
          <cell r="C37" t="str">
            <v>M3445-A2C0
3C589D-TP</v>
          </cell>
          <cell r="D37" t="str">
            <v>apricotNOTE EL
ﾓﾃﾞﾙ 5150-14DX
LANｾｯﾄﾓﾃﾞﾙ</v>
          </cell>
          <cell r="E37" t="str">
            <v>Pentium-150､ﾒﾓﾘ:16MB､HDD:1.44GB､
11.3ｲﾝﾁASA方式DSTNｶﾗｰ(800*600)､Windows95､
3Com社製LANｱﾀﾞﾌﾟﾀ(10BASE-T)付き</v>
          </cell>
          <cell r="F37">
            <v>308000</v>
          </cell>
          <cell r="G37">
            <v>200000</v>
          </cell>
          <cell r="H37">
            <v>18500</v>
          </cell>
          <cell r="I37">
            <v>15700</v>
          </cell>
          <cell r="J37">
            <v>6500</v>
          </cell>
          <cell r="K37">
            <v>12300</v>
          </cell>
          <cell r="L37">
            <v>10500</v>
          </cell>
          <cell r="M37">
            <v>6500</v>
          </cell>
          <cell r="N37">
            <v>9708</v>
          </cell>
          <cell r="O37" t="str">
            <v>AC</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308000</v>
          </cell>
          <cell r="AE37">
            <v>0</v>
          </cell>
          <cell r="AF37">
            <v>0</v>
          </cell>
          <cell r="AG37">
            <v>200000</v>
          </cell>
          <cell r="AH37">
            <v>0</v>
          </cell>
          <cell r="AI37">
            <v>18500</v>
          </cell>
          <cell r="AJ37">
            <v>0</v>
          </cell>
          <cell r="AK37">
            <v>15700</v>
          </cell>
          <cell r="AL37">
            <v>0</v>
          </cell>
          <cell r="AM37">
            <v>6500</v>
          </cell>
          <cell r="AN37">
            <v>0</v>
          </cell>
          <cell r="AO37">
            <v>12300</v>
          </cell>
          <cell r="AP37">
            <v>0</v>
          </cell>
          <cell r="AQ37">
            <v>10500</v>
          </cell>
          <cell r="AR37">
            <v>0</v>
          </cell>
          <cell r="AS37">
            <v>6500</v>
          </cell>
          <cell r="AT37">
            <v>0</v>
          </cell>
          <cell r="AU37">
            <v>0</v>
          </cell>
          <cell r="AV37">
            <v>0</v>
          </cell>
          <cell r="AW37">
            <v>0</v>
          </cell>
          <cell r="AX37">
            <v>0</v>
          </cell>
          <cell r="AY37">
            <v>0</v>
          </cell>
          <cell r="AZ37">
            <v>0</v>
          </cell>
          <cell r="BA37">
            <v>0</v>
          </cell>
          <cell r="BB37">
            <v>9708</v>
          </cell>
          <cell r="BC37" t="str">
            <v>AC</v>
          </cell>
        </row>
        <row r="38">
          <cell r="B38" t="str">
            <v>ACN-45-AL2W</v>
          </cell>
          <cell r="C38" t="str">
            <v>M3445-A2W0
3C589D-TP</v>
          </cell>
          <cell r="D38" t="str">
            <v>apricotNOTE EL
ﾓﾃﾞﾙ 5150-14DW
LANｾｯﾄﾓﾃﾞﾙ</v>
          </cell>
          <cell r="E38" t="str">
            <v>Pentium-150､ﾒﾓﾘ:16MB､HDD:1.44GB､
11.3ｲﾝﾁASA方式DSTNｶﾗｰ(800*600)､Windows3.1､
3Com社製LANｱﾀﾞﾌﾟﾀ(10BASE-T)付き</v>
          </cell>
          <cell r="F38">
            <v>318000</v>
          </cell>
          <cell r="G38">
            <v>207000</v>
          </cell>
          <cell r="H38">
            <v>19100</v>
          </cell>
          <cell r="I38">
            <v>16200</v>
          </cell>
          <cell r="J38">
            <v>6700</v>
          </cell>
          <cell r="K38">
            <v>12700</v>
          </cell>
          <cell r="L38">
            <v>10800</v>
          </cell>
          <cell r="M38">
            <v>6700</v>
          </cell>
          <cell r="N38">
            <v>9709</v>
          </cell>
          <cell r="O38" t="str">
            <v>AC</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318000</v>
          </cell>
          <cell r="AE38">
            <v>0</v>
          </cell>
          <cell r="AF38">
            <v>0</v>
          </cell>
          <cell r="AG38">
            <v>207000</v>
          </cell>
          <cell r="AH38">
            <v>0</v>
          </cell>
          <cell r="AI38">
            <v>19100</v>
          </cell>
          <cell r="AJ38">
            <v>0</v>
          </cell>
          <cell r="AK38">
            <v>16200</v>
          </cell>
          <cell r="AL38">
            <v>0</v>
          </cell>
          <cell r="AM38">
            <v>6700</v>
          </cell>
          <cell r="AN38">
            <v>0</v>
          </cell>
          <cell r="AO38">
            <v>12700</v>
          </cell>
          <cell r="AP38">
            <v>0</v>
          </cell>
          <cell r="AQ38">
            <v>10800</v>
          </cell>
          <cell r="AR38">
            <v>0</v>
          </cell>
          <cell r="AS38">
            <v>6700</v>
          </cell>
          <cell r="AT38">
            <v>0</v>
          </cell>
          <cell r="AU38">
            <v>0</v>
          </cell>
          <cell r="AV38">
            <v>0</v>
          </cell>
          <cell r="AW38">
            <v>0</v>
          </cell>
          <cell r="AX38">
            <v>0</v>
          </cell>
          <cell r="AY38">
            <v>0</v>
          </cell>
          <cell r="AZ38">
            <v>0</v>
          </cell>
          <cell r="BA38">
            <v>0</v>
          </cell>
          <cell r="BB38">
            <v>9709</v>
          </cell>
          <cell r="BC38" t="str">
            <v>AC</v>
          </cell>
        </row>
        <row r="39">
          <cell r="B39" t="str">
            <v>ACN-45-A1C0</v>
          </cell>
          <cell r="C39" t="str">
            <v>M3445-A1C0</v>
          </cell>
          <cell r="D39" t="str">
            <v>apricotNOTE EL
ﾓﾃﾞﾙ 5150-14TX</v>
          </cell>
          <cell r="E39" t="str">
            <v>Pentium-150､ﾒﾓﾘ:16MB､HDD:1.44GB､11.3ｲﾝﾁTFTｶﾗｰ(800*600)､
Windows95</v>
          </cell>
          <cell r="F39">
            <v>358000</v>
          </cell>
          <cell r="G39">
            <v>233000</v>
          </cell>
          <cell r="H39">
            <v>21500</v>
          </cell>
          <cell r="I39">
            <v>18300</v>
          </cell>
          <cell r="J39">
            <v>7500</v>
          </cell>
          <cell r="K39">
            <v>14300</v>
          </cell>
          <cell r="L39">
            <v>12200</v>
          </cell>
          <cell r="M39">
            <v>7500</v>
          </cell>
          <cell r="N39">
            <v>9708</v>
          </cell>
          <cell r="O39" t="str">
            <v>AC</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358000</v>
          </cell>
          <cell r="AE39">
            <v>0</v>
          </cell>
          <cell r="AF39">
            <v>0</v>
          </cell>
          <cell r="AG39">
            <v>233000</v>
          </cell>
          <cell r="AH39">
            <v>0</v>
          </cell>
          <cell r="AI39">
            <v>21500</v>
          </cell>
          <cell r="AJ39">
            <v>0</v>
          </cell>
          <cell r="AK39">
            <v>18300</v>
          </cell>
          <cell r="AL39">
            <v>0</v>
          </cell>
          <cell r="AM39">
            <v>7500</v>
          </cell>
          <cell r="AN39">
            <v>0</v>
          </cell>
          <cell r="AO39">
            <v>14300</v>
          </cell>
          <cell r="AP39">
            <v>0</v>
          </cell>
          <cell r="AQ39">
            <v>12200</v>
          </cell>
          <cell r="AR39">
            <v>0</v>
          </cell>
          <cell r="AS39">
            <v>7500</v>
          </cell>
          <cell r="AT39">
            <v>0</v>
          </cell>
          <cell r="AU39">
            <v>0</v>
          </cell>
          <cell r="AV39">
            <v>0</v>
          </cell>
          <cell r="AW39">
            <v>0</v>
          </cell>
          <cell r="AX39">
            <v>0</v>
          </cell>
          <cell r="AY39">
            <v>0</v>
          </cell>
          <cell r="AZ39">
            <v>0</v>
          </cell>
          <cell r="BA39">
            <v>0</v>
          </cell>
          <cell r="BB39">
            <v>9708</v>
          </cell>
          <cell r="BC39" t="str">
            <v>AC</v>
          </cell>
        </row>
        <row r="40">
          <cell r="B40" t="str">
            <v>ACN-45-A2C0</v>
          </cell>
          <cell r="C40" t="str">
            <v>M3445-A2C0</v>
          </cell>
          <cell r="D40" t="str">
            <v>apricotNOTE EL
ﾓﾃﾞﾙ 5150-14DX</v>
          </cell>
          <cell r="E40" t="str">
            <v>Pentium-150､ﾒﾓﾘ:16MB､HDD:1.44GB､
11.3ｲﾝﾁASA方式DSTNｶﾗｰ(800*600)､Windows95</v>
          </cell>
          <cell r="F40">
            <v>288000</v>
          </cell>
          <cell r="G40">
            <v>187000</v>
          </cell>
          <cell r="H40">
            <v>17300</v>
          </cell>
          <cell r="I40">
            <v>14700</v>
          </cell>
          <cell r="J40">
            <v>6100</v>
          </cell>
          <cell r="K40">
            <v>11500</v>
          </cell>
          <cell r="L40">
            <v>9800</v>
          </cell>
          <cell r="M40">
            <v>6100</v>
          </cell>
          <cell r="N40">
            <v>9708</v>
          </cell>
          <cell r="O40" t="str">
            <v>AC</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288000</v>
          </cell>
          <cell r="AE40">
            <v>0</v>
          </cell>
          <cell r="AF40">
            <v>0</v>
          </cell>
          <cell r="AG40">
            <v>187000</v>
          </cell>
          <cell r="AH40">
            <v>0</v>
          </cell>
          <cell r="AI40">
            <v>17300</v>
          </cell>
          <cell r="AJ40">
            <v>0</v>
          </cell>
          <cell r="AK40">
            <v>14700</v>
          </cell>
          <cell r="AL40">
            <v>0</v>
          </cell>
          <cell r="AM40">
            <v>6100</v>
          </cell>
          <cell r="AN40">
            <v>0</v>
          </cell>
          <cell r="AO40">
            <v>11500</v>
          </cell>
          <cell r="AP40">
            <v>0</v>
          </cell>
          <cell r="AQ40">
            <v>9800</v>
          </cell>
          <cell r="AR40">
            <v>0</v>
          </cell>
          <cell r="AS40">
            <v>6100</v>
          </cell>
          <cell r="AT40">
            <v>0</v>
          </cell>
          <cell r="AU40">
            <v>0</v>
          </cell>
          <cell r="AV40">
            <v>0</v>
          </cell>
          <cell r="AW40">
            <v>0</v>
          </cell>
          <cell r="AX40">
            <v>0</v>
          </cell>
          <cell r="AY40">
            <v>0</v>
          </cell>
          <cell r="AZ40">
            <v>0</v>
          </cell>
          <cell r="BA40">
            <v>0</v>
          </cell>
          <cell r="BB40">
            <v>9708</v>
          </cell>
          <cell r="BC40" t="str">
            <v>AC</v>
          </cell>
        </row>
        <row r="41">
          <cell r="B41" t="str">
            <v>ACN-45-A2W0</v>
          </cell>
          <cell r="C41" t="str">
            <v>M3445-A2W0</v>
          </cell>
          <cell r="D41" t="str">
            <v>apricotNOTE EL
ﾓﾃﾞﾙ 5150-14DW</v>
          </cell>
          <cell r="E41" t="str">
            <v>Pentium-150､ﾒﾓﾘ:16MB､HDD:1.44GB､
11.3ｲﾝﾁASA方式DSTNｶﾗｰ(800*600)､Windows3.1</v>
          </cell>
          <cell r="F41">
            <v>298000</v>
          </cell>
          <cell r="G41">
            <v>194000</v>
          </cell>
          <cell r="H41">
            <v>17900</v>
          </cell>
          <cell r="I41">
            <v>15200</v>
          </cell>
          <cell r="J41">
            <v>6300</v>
          </cell>
          <cell r="K41">
            <v>11900</v>
          </cell>
          <cell r="L41">
            <v>10100</v>
          </cell>
          <cell r="M41">
            <v>6300</v>
          </cell>
          <cell r="N41">
            <v>9709</v>
          </cell>
          <cell r="O41" t="str">
            <v>AC</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298000</v>
          </cell>
          <cell r="AE41">
            <v>0</v>
          </cell>
          <cell r="AF41">
            <v>0</v>
          </cell>
          <cell r="AG41">
            <v>194000</v>
          </cell>
          <cell r="AH41">
            <v>0</v>
          </cell>
          <cell r="AI41">
            <v>17900</v>
          </cell>
          <cell r="AJ41">
            <v>0</v>
          </cell>
          <cell r="AK41">
            <v>15200</v>
          </cell>
          <cell r="AL41">
            <v>0</v>
          </cell>
          <cell r="AM41">
            <v>6300</v>
          </cell>
          <cell r="AN41">
            <v>0</v>
          </cell>
          <cell r="AO41">
            <v>11900</v>
          </cell>
          <cell r="AP41">
            <v>0</v>
          </cell>
          <cell r="AQ41">
            <v>10100</v>
          </cell>
          <cell r="AR41">
            <v>0</v>
          </cell>
          <cell r="AS41">
            <v>6300</v>
          </cell>
          <cell r="AT41">
            <v>0</v>
          </cell>
          <cell r="AU41">
            <v>0</v>
          </cell>
          <cell r="AV41">
            <v>0</v>
          </cell>
          <cell r="AW41">
            <v>0</v>
          </cell>
          <cell r="AX41">
            <v>0</v>
          </cell>
          <cell r="AY41">
            <v>0</v>
          </cell>
          <cell r="AZ41">
            <v>0</v>
          </cell>
          <cell r="BA41">
            <v>0</v>
          </cell>
          <cell r="BB41">
            <v>9709</v>
          </cell>
          <cell r="BC41" t="str">
            <v>AC</v>
          </cell>
        </row>
        <row r="42">
          <cell r="B42" t="str">
            <v>ACN-23-C3C0</v>
          </cell>
          <cell r="C42" t="str">
            <v>M3423-C3C0</v>
          </cell>
          <cell r="D42" t="str">
            <v>apricotNOTE SX
ﾓﾃﾞﾙ 5166M-21TX</v>
          </cell>
          <cell r="E42" t="str">
            <v>MMXﾃｸﾉﾛｼﾞPentium-166､ﾒﾓﾘ:16MB､HDD:2.1GB､
12.1ｲﾝﾁTFTｶﾗｰ(1024*768)､DSVD対応FAXﾓﾃﾞﾑ､Windows95</v>
          </cell>
          <cell r="F42">
            <v>698000</v>
          </cell>
          <cell r="G42">
            <v>453700</v>
          </cell>
          <cell r="H42">
            <v>41900</v>
          </cell>
          <cell r="I42">
            <v>35600</v>
          </cell>
          <cell r="J42">
            <v>14700</v>
          </cell>
          <cell r="K42">
            <v>27900</v>
          </cell>
          <cell r="L42">
            <v>23700</v>
          </cell>
          <cell r="M42">
            <v>14700</v>
          </cell>
          <cell r="N42">
            <v>9703</v>
          </cell>
          <cell r="O42" t="str">
            <v>MI</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698000</v>
          </cell>
          <cell r="AE42">
            <v>0</v>
          </cell>
          <cell r="AF42">
            <v>0</v>
          </cell>
          <cell r="AG42">
            <v>453700</v>
          </cell>
          <cell r="AH42">
            <v>0</v>
          </cell>
          <cell r="AI42">
            <v>41900</v>
          </cell>
          <cell r="AJ42">
            <v>0</v>
          </cell>
          <cell r="AK42">
            <v>35600</v>
          </cell>
          <cell r="AL42">
            <v>0</v>
          </cell>
          <cell r="AM42">
            <v>14700</v>
          </cell>
          <cell r="AN42">
            <v>0</v>
          </cell>
          <cell r="AO42">
            <v>27900</v>
          </cell>
          <cell r="AP42">
            <v>0</v>
          </cell>
          <cell r="AQ42">
            <v>23700</v>
          </cell>
          <cell r="AR42">
            <v>0</v>
          </cell>
          <cell r="AS42">
            <v>14700</v>
          </cell>
          <cell r="AT42">
            <v>0</v>
          </cell>
          <cell r="AU42">
            <v>0</v>
          </cell>
          <cell r="AV42">
            <v>0</v>
          </cell>
          <cell r="AW42">
            <v>0</v>
          </cell>
          <cell r="AX42">
            <v>0</v>
          </cell>
          <cell r="AY42">
            <v>0</v>
          </cell>
          <cell r="AZ42">
            <v>0</v>
          </cell>
          <cell r="BA42">
            <v>0</v>
          </cell>
          <cell r="BB42">
            <v>9703</v>
          </cell>
          <cell r="BC42" t="str">
            <v>MI</v>
          </cell>
        </row>
        <row r="43">
          <cell r="B43" t="str">
            <v>ACN-84-C1C0</v>
          </cell>
          <cell r="C43" t="str">
            <v>M3484-C1C0</v>
          </cell>
          <cell r="D43" t="str">
            <v>apricotNOTE FX
ﾓﾃﾞﾙ 5150-21X</v>
          </cell>
          <cell r="E43" t="str">
            <v>Pentium-150､ﾒﾓﾘ:16MB､HDD:2.1GB､12.1ｲﾝﾁTFTｶﾗｰ(800*600)､
Windows95</v>
          </cell>
          <cell r="F43">
            <v>548000</v>
          </cell>
          <cell r="G43">
            <v>308000</v>
          </cell>
          <cell r="H43">
            <v>32900</v>
          </cell>
          <cell r="I43">
            <v>28000</v>
          </cell>
          <cell r="J43">
            <v>11500</v>
          </cell>
          <cell r="K43">
            <v>21900</v>
          </cell>
          <cell r="L43">
            <v>18600</v>
          </cell>
          <cell r="M43">
            <v>11500</v>
          </cell>
          <cell r="N43">
            <v>9611</v>
          </cell>
          <cell r="O43" t="str">
            <v>AC</v>
          </cell>
          <cell r="P43" t="str">
            <v>9707販売終了</v>
          </cell>
          <cell r="Q43">
            <v>0</v>
          </cell>
          <cell r="R43">
            <v>0</v>
          </cell>
          <cell r="S43">
            <v>0</v>
          </cell>
          <cell r="T43">
            <v>0</v>
          </cell>
          <cell r="U43">
            <v>0</v>
          </cell>
          <cell r="V43">
            <v>0</v>
          </cell>
          <cell r="W43">
            <v>0</v>
          </cell>
          <cell r="X43">
            <v>0</v>
          </cell>
          <cell r="Y43">
            <v>0</v>
          </cell>
          <cell r="Z43">
            <v>0</v>
          </cell>
          <cell r="AA43">
            <v>0</v>
          </cell>
          <cell r="AB43">
            <v>0</v>
          </cell>
          <cell r="AC43">
            <v>0</v>
          </cell>
          <cell r="AD43">
            <v>548000</v>
          </cell>
          <cell r="AE43">
            <v>0</v>
          </cell>
          <cell r="AF43">
            <v>0</v>
          </cell>
          <cell r="AG43">
            <v>308000</v>
          </cell>
          <cell r="AH43">
            <v>0</v>
          </cell>
          <cell r="AI43">
            <v>32900</v>
          </cell>
          <cell r="AJ43">
            <v>0</v>
          </cell>
          <cell r="AK43">
            <v>28000</v>
          </cell>
          <cell r="AL43">
            <v>0</v>
          </cell>
          <cell r="AM43">
            <v>11500</v>
          </cell>
          <cell r="AN43">
            <v>0</v>
          </cell>
          <cell r="AO43">
            <v>21900</v>
          </cell>
          <cell r="AP43">
            <v>0</v>
          </cell>
          <cell r="AQ43">
            <v>18600</v>
          </cell>
          <cell r="AR43">
            <v>0</v>
          </cell>
          <cell r="AS43">
            <v>11500</v>
          </cell>
          <cell r="AT43">
            <v>0</v>
          </cell>
          <cell r="AU43">
            <v>0</v>
          </cell>
          <cell r="AV43">
            <v>0</v>
          </cell>
          <cell r="AW43">
            <v>0</v>
          </cell>
          <cell r="AX43">
            <v>0</v>
          </cell>
          <cell r="AY43">
            <v>0</v>
          </cell>
          <cell r="AZ43">
            <v>0</v>
          </cell>
          <cell r="BA43">
            <v>0</v>
          </cell>
          <cell r="BB43">
            <v>9611</v>
          </cell>
          <cell r="BC43" t="str">
            <v>AC</v>
          </cell>
          <cell r="BD43" t="str">
            <v>9707販売終了</v>
          </cell>
        </row>
        <row r="44">
          <cell r="B44" t="str">
            <v>ACN-84-C1W0</v>
          </cell>
          <cell r="C44" t="str">
            <v>M3484-C1W0</v>
          </cell>
          <cell r="D44" t="str">
            <v>apricotNOTE FX
ﾓﾃﾞﾙ 5150-21W</v>
          </cell>
          <cell r="E44" t="str">
            <v>Pentium-150､ﾒﾓﾘ:16MB､HDD:2.1GB､12.1ｲﾝﾁTFTｶﾗｰ(800*600)､
Windows3.1</v>
          </cell>
          <cell r="F44">
            <v>548000</v>
          </cell>
          <cell r="G44">
            <v>312000</v>
          </cell>
          <cell r="H44">
            <v>32900</v>
          </cell>
          <cell r="I44">
            <v>28000</v>
          </cell>
          <cell r="J44">
            <v>11500</v>
          </cell>
          <cell r="K44">
            <v>21900</v>
          </cell>
          <cell r="L44">
            <v>18600</v>
          </cell>
          <cell r="M44">
            <v>11500</v>
          </cell>
          <cell r="N44">
            <v>9611</v>
          </cell>
          <cell r="O44" t="str">
            <v>AC</v>
          </cell>
          <cell r="P44" t="str">
            <v>在庫終了次第、
販売終了</v>
          </cell>
          <cell r="Q44">
            <v>0</v>
          </cell>
          <cell r="R44">
            <v>0</v>
          </cell>
          <cell r="S44">
            <v>0</v>
          </cell>
          <cell r="T44">
            <v>0</v>
          </cell>
          <cell r="U44">
            <v>0</v>
          </cell>
          <cell r="V44">
            <v>0</v>
          </cell>
          <cell r="W44">
            <v>0</v>
          </cell>
          <cell r="X44">
            <v>0</v>
          </cell>
          <cell r="Y44">
            <v>0</v>
          </cell>
          <cell r="Z44">
            <v>0</v>
          </cell>
          <cell r="AA44">
            <v>0</v>
          </cell>
          <cell r="AB44">
            <v>0</v>
          </cell>
          <cell r="AC44">
            <v>0</v>
          </cell>
          <cell r="AD44">
            <v>548000</v>
          </cell>
          <cell r="AE44">
            <v>0</v>
          </cell>
          <cell r="AF44">
            <v>0</v>
          </cell>
          <cell r="AG44">
            <v>312000</v>
          </cell>
          <cell r="AH44">
            <v>0</v>
          </cell>
          <cell r="AI44">
            <v>32900</v>
          </cell>
          <cell r="AJ44">
            <v>0</v>
          </cell>
          <cell r="AK44">
            <v>28000</v>
          </cell>
          <cell r="AL44">
            <v>0</v>
          </cell>
          <cell r="AM44">
            <v>11500</v>
          </cell>
          <cell r="AN44">
            <v>0</v>
          </cell>
          <cell r="AO44">
            <v>21900</v>
          </cell>
          <cell r="AP44">
            <v>0</v>
          </cell>
          <cell r="AQ44">
            <v>18600</v>
          </cell>
          <cell r="AR44">
            <v>0</v>
          </cell>
          <cell r="AS44">
            <v>11500</v>
          </cell>
          <cell r="AT44">
            <v>0</v>
          </cell>
          <cell r="AU44">
            <v>0</v>
          </cell>
          <cell r="AV44">
            <v>0</v>
          </cell>
          <cell r="AW44">
            <v>0</v>
          </cell>
          <cell r="AX44">
            <v>0</v>
          </cell>
          <cell r="AY44">
            <v>0</v>
          </cell>
          <cell r="AZ44">
            <v>0</v>
          </cell>
          <cell r="BA44">
            <v>0</v>
          </cell>
          <cell r="BB44">
            <v>9611</v>
          </cell>
          <cell r="BC44" t="str">
            <v>AC</v>
          </cell>
          <cell r="BD44" t="str">
            <v>在庫終了次第、
販売終了</v>
          </cell>
        </row>
        <row r="45">
          <cell r="B45" t="str">
            <v>ACN-64-D3C0</v>
          </cell>
          <cell r="C45" t="str">
            <v>M3464-D3C0</v>
          </cell>
          <cell r="D45" t="str">
            <v>apricotNOTE GX
ﾓﾃﾞﾙ 5133-14DX</v>
          </cell>
          <cell r="E45" t="str">
            <v>Pentium-133､ﾒﾓﾘ:16MB､HDD:1.44GB､11.3ｲﾝﾁDSTNｶﾗｰ(800*600)､
Windows95</v>
          </cell>
          <cell r="F45">
            <v>318000</v>
          </cell>
          <cell r="G45">
            <v>190000</v>
          </cell>
          <cell r="H45">
            <v>19100</v>
          </cell>
          <cell r="I45">
            <v>16200</v>
          </cell>
          <cell r="J45">
            <v>6700</v>
          </cell>
          <cell r="K45">
            <v>12700</v>
          </cell>
          <cell r="L45">
            <v>10800</v>
          </cell>
          <cell r="M45">
            <v>6700</v>
          </cell>
          <cell r="N45">
            <v>9703</v>
          </cell>
          <cell r="O45" t="str">
            <v>AC</v>
          </cell>
          <cell r="P45" t="str">
            <v>在庫終了次第、
販売終了</v>
          </cell>
          <cell r="Q45">
            <v>0</v>
          </cell>
          <cell r="R45">
            <v>0</v>
          </cell>
          <cell r="S45">
            <v>0</v>
          </cell>
          <cell r="T45">
            <v>0</v>
          </cell>
          <cell r="U45">
            <v>0</v>
          </cell>
          <cell r="V45">
            <v>0</v>
          </cell>
          <cell r="W45">
            <v>0</v>
          </cell>
          <cell r="X45">
            <v>0</v>
          </cell>
          <cell r="Y45">
            <v>0</v>
          </cell>
          <cell r="Z45">
            <v>0</v>
          </cell>
          <cell r="AA45">
            <v>0</v>
          </cell>
          <cell r="AB45">
            <v>0</v>
          </cell>
          <cell r="AC45">
            <v>0</v>
          </cell>
          <cell r="AD45">
            <v>318000</v>
          </cell>
          <cell r="AE45">
            <v>0</v>
          </cell>
          <cell r="AF45">
            <v>0</v>
          </cell>
          <cell r="AG45">
            <v>190000</v>
          </cell>
          <cell r="AH45">
            <v>0</v>
          </cell>
          <cell r="AI45">
            <v>19100</v>
          </cell>
          <cell r="AJ45">
            <v>0</v>
          </cell>
          <cell r="AK45">
            <v>16200</v>
          </cell>
          <cell r="AL45">
            <v>0</v>
          </cell>
          <cell r="AM45">
            <v>6700</v>
          </cell>
          <cell r="AN45">
            <v>0</v>
          </cell>
          <cell r="AO45">
            <v>12700</v>
          </cell>
          <cell r="AP45">
            <v>0</v>
          </cell>
          <cell r="AQ45">
            <v>10800</v>
          </cell>
          <cell r="AR45">
            <v>0</v>
          </cell>
          <cell r="AS45">
            <v>6700</v>
          </cell>
          <cell r="AT45">
            <v>0</v>
          </cell>
          <cell r="AU45">
            <v>0</v>
          </cell>
          <cell r="AV45">
            <v>0</v>
          </cell>
          <cell r="AW45">
            <v>0</v>
          </cell>
          <cell r="AX45">
            <v>0</v>
          </cell>
          <cell r="AY45">
            <v>0</v>
          </cell>
          <cell r="AZ45">
            <v>0</v>
          </cell>
          <cell r="BA45">
            <v>0</v>
          </cell>
          <cell r="BB45">
            <v>9703</v>
          </cell>
          <cell r="BC45" t="str">
            <v>AC</v>
          </cell>
          <cell r="BD45" t="str">
            <v>在庫終了次第、
販売終了</v>
          </cell>
        </row>
        <row r="46">
          <cell r="B46" t="str">
            <v>ACN-64-D3W0</v>
          </cell>
          <cell r="C46" t="str">
            <v>M3464-D3W0</v>
          </cell>
          <cell r="D46" t="str">
            <v>apricotNOTE GX
ﾓﾃﾞﾙ 5133-14DW</v>
          </cell>
          <cell r="E46" t="str">
            <v>Pentium-133､ﾒﾓﾘ:16MB､HDD:1.44GB､11.3ｲﾝﾁDSTNｶﾗｰ(800*600)､
Windows3.1</v>
          </cell>
          <cell r="F46">
            <v>318000</v>
          </cell>
          <cell r="G46">
            <v>194000</v>
          </cell>
          <cell r="H46">
            <v>19100</v>
          </cell>
          <cell r="I46">
            <v>16200</v>
          </cell>
          <cell r="J46">
            <v>6700</v>
          </cell>
          <cell r="K46">
            <v>12700</v>
          </cell>
          <cell r="L46">
            <v>10800</v>
          </cell>
          <cell r="M46">
            <v>6700</v>
          </cell>
          <cell r="N46">
            <v>9703</v>
          </cell>
          <cell r="O46" t="str">
            <v>AC</v>
          </cell>
          <cell r="P46" t="str">
            <v>9707販売終了</v>
          </cell>
          <cell r="Q46">
            <v>0</v>
          </cell>
          <cell r="R46">
            <v>0</v>
          </cell>
          <cell r="S46">
            <v>0</v>
          </cell>
          <cell r="T46">
            <v>0</v>
          </cell>
          <cell r="U46">
            <v>0</v>
          </cell>
          <cell r="V46">
            <v>0</v>
          </cell>
          <cell r="W46">
            <v>0</v>
          </cell>
          <cell r="X46">
            <v>0</v>
          </cell>
          <cell r="Y46">
            <v>0</v>
          </cell>
          <cell r="Z46">
            <v>0</v>
          </cell>
          <cell r="AA46">
            <v>0</v>
          </cell>
          <cell r="AB46">
            <v>0</v>
          </cell>
          <cell r="AC46">
            <v>0</v>
          </cell>
          <cell r="AD46">
            <v>318000</v>
          </cell>
          <cell r="AE46">
            <v>0</v>
          </cell>
          <cell r="AF46">
            <v>0</v>
          </cell>
          <cell r="AG46">
            <v>194000</v>
          </cell>
          <cell r="AH46">
            <v>0</v>
          </cell>
          <cell r="AI46">
            <v>19100</v>
          </cell>
          <cell r="AJ46">
            <v>0</v>
          </cell>
          <cell r="AK46">
            <v>16200</v>
          </cell>
          <cell r="AL46">
            <v>0</v>
          </cell>
          <cell r="AM46">
            <v>6700</v>
          </cell>
          <cell r="AN46">
            <v>0</v>
          </cell>
          <cell r="AO46">
            <v>12700</v>
          </cell>
          <cell r="AP46">
            <v>0</v>
          </cell>
          <cell r="AQ46">
            <v>10800</v>
          </cell>
          <cell r="AR46">
            <v>0</v>
          </cell>
          <cell r="AS46">
            <v>6700</v>
          </cell>
          <cell r="AT46">
            <v>0</v>
          </cell>
          <cell r="AU46">
            <v>0</v>
          </cell>
          <cell r="AV46">
            <v>0</v>
          </cell>
          <cell r="AW46">
            <v>0</v>
          </cell>
          <cell r="AX46">
            <v>0</v>
          </cell>
          <cell r="AY46">
            <v>0</v>
          </cell>
          <cell r="AZ46">
            <v>0</v>
          </cell>
          <cell r="BA46">
            <v>0</v>
          </cell>
          <cell r="BB46">
            <v>9703</v>
          </cell>
          <cell r="BC46" t="str">
            <v>AC</v>
          </cell>
          <cell r="BD46" t="str">
            <v>9707販売終了</v>
          </cell>
        </row>
        <row r="47">
          <cell r="B47" t="str">
            <v>ACN-64-D2C0</v>
          </cell>
          <cell r="C47" t="str">
            <v>M3464-D2C0</v>
          </cell>
          <cell r="D47" t="str">
            <v>apricotNOTE GX
ﾓﾃﾞﾙ 5133-14X</v>
          </cell>
          <cell r="E47" t="str">
            <v>Pentium-133､ﾒﾓﾘ:16MB､HDD:1.44GB､11.3ｲﾝﾁTFTｶﾗｰ(800*600)､
Windows95</v>
          </cell>
          <cell r="F47">
            <v>378000</v>
          </cell>
          <cell r="G47">
            <v>231000</v>
          </cell>
          <cell r="H47">
            <v>22700</v>
          </cell>
          <cell r="I47">
            <v>19300</v>
          </cell>
          <cell r="J47">
            <v>7900</v>
          </cell>
          <cell r="K47">
            <v>15100</v>
          </cell>
          <cell r="L47">
            <v>12800</v>
          </cell>
          <cell r="M47">
            <v>7900</v>
          </cell>
          <cell r="N47">
            <v>9611</v>
          </cell>
          <cell r="O47" t="str">
            <v>AC</v>
          </cell>
          <cell r="P47" t="str">
            <v>9707販売終了</v>
          </cell>
          <cell r="Q47">
            <v>0</v>
          </cell>
          <cell r="R47">
            <v>0</v>
          </cell>
          <cell r="S47">
            <v>0</v>
          </cell>
          <cell r="T47">
            <v>0</v>
          </cell>
          <cell r="U47">
            <v>0</v>
          </cell>
          <cell r="V47">
            <v>0</v>
          </cell>
          <cell r="W47">
            <v>0</v>
          </cell>
          <cell r="X47">
            <v>0</v>
          </cell>
          <cell r="Y47">
            <v>0</v>
          </cell>
          <cell r="Z47">
            <v>0</v>
          </cell>
          <cell r="AA47">
            <v>0</v>
          </cell>
          <cell r="AB47">
            <v>0</v>
          </cell>
          <cell r="AC47">
            <v>0</v>
          </cell>
          <cell r="AD47">
            <v>378000</v>
          </cell>
          <cell r="AE47">
            <v>0</v>
          </cell>
          <cell r="AF47">
            <v>0</v>
          </cell>
          <cell r="AG47">
            <v>231000</v>
          </cell>
          <cell r="AH47">
            <v>0</v>
          </cell>
          <cell r="AI47">
            <v>22700</v>
          </cell>
          <cell r="AJ47">
            <v>0</v>
          </cell>
          <cell r="AK47">
            <v>19300</v>
          </cell>
          <cell r="AL47">
            <v>0</v>
          </cell>
          <cell r="AM47">
            <v>7900</v>
          </cell>
          <cell r="AN47">
            <v>0</v>
          </cell>
          <cell r="AO47">
            <v>15100</v>
          </cell>
          <cell r="AP47">
            <v>0</v>
          </cell>
          <cell r="AQ47">
            <v>12800</v>
          </cell>
          <cell r="AR47">
            <v>0</v>
          </cell>
          <cell r="AS47">
            <v>7900</v>
          </cell>
          <cell r="AT47">
            <v>0</v>
          </cell>
          <cell r="AU47">
            <v>0</v>
          </cell>
          <cell r="AV47">
            <v>0</v>
          </cell>
          <cell r="AW47">
            <v>0</v>
          </cell>
          <cell r="AX47">
            <v>0</v>
          </cell>
          <cell r="AY47">
            <v>0</v>
          </cell>
          <cell r="AZ47">
            <v>0</v>
          </cell>
          <cell r="BA47">
            <v>0</v>
          </cell>
          <cell r="BB47">
            <v>9611</v>
          </cell>
          <cell r="BC47" t="str">
            <v>AC</v>
          </cell>
          <cell r="BD47" t="str">
            <v>9707販売終了</v>
          </cell>
        </row>
        <row r="48">
          <cell r="B48" t="str">
            <v>ACN-64-D2W0</v>
          </cell>
          <cell r="C48" t="str">
            <v>M3464-D2W0</v>
          </cell>
          <cell r="D48" t="str">
            <v>apricotNOTE GX
ﾓﾃﾞﾙ 5133-14W</v>
          </cell>
          <cell r="E48" t="str">
            <v>Pentium-133､ﾒﾓﾘ:16MB､HDD:1.44GB､11.3ｲﾝﾁTFTｶﾗｰ(800*600)､
Windows3.1</v>
          </cell>
          <cell r="F48">
            <v>378000</v>
          </cell>
          <cell r="G48">
            <v>235000</v>
          </cell>
          <cell r="H48">
            <v>22700</v>
          </cell>
          <cell r="I48">
            <v>19300</v>
          </cell>
          <cell r="J48">
            <v>7900</v>
          </cell>
          <cell r="K48">
            <v>15100</v>
          </cell>
          <cell r="L48">
            <v>12800</v>
          </cell>
          <cell r="M48">
            <v>7900</v>
          </cell>
          <cell r="N48">
            <v>9611</v>
          </cell>
          <cell r="O48" t="str">
            <v>AC</v>
          </cell>
          <cell r="P48" t="str">
            <v>9707販売終了</v>
          </cell>
          <cell r="Q48">
            <v>0</v>
          </cell>
          <cell r="R48">
            <v>0</v>
          </cell>
          <cell r="S48">
            <v>0</v>
          </cell>
          <cell r="T48">
            <v>0</v>
          </cell>
          <cell r="U48">
            <v>0</v>
          </cell>
          <cell r="V48">
            <v>0</v>
          </cell>
          <cell r="W48">
            <v>0</v>
          </cell>
          <cell r="X48">
            <v>0</v>
          </cell>
          <cell r="Y48">
            <v>0</v>
          </cell>
          <cell r="Z48">
            <v>0</v>
          </cell>
          <cell r="AA48">
            <v>0</v>
          </cell>
          <cell r="AB48">
            <v>0</v>
          </cell>
          <cell r="AC48">
            <v>0</v>
          </cell>
          <cell r="AD48">
            <v>378000</v>
          </cell>
          <cell r="AE48">
            <v>0</v>
          </cell>
          <cell r="AF48">
            <v>0</v>
          </cell>
          <cell r="AG48">
            <v>235000</v>
          </cell>
          <cell r="AH48">
            <v>0</v>
          </cell>
          <cell r="AI48">
            <v>22700</v>
          </cell>
          <cell r="AJ48">
            <v>0</v>
          </cell>
          <cell r="AK48">
            <v>19300</v>
          </cell>
          <cell r="AL48">
            <v>0</v>
          </cell>
          <cell r="AM48">
            <v>7900</v>
          </cell>
          <cell r="AN48">
            <v>0</v>
          </cell>
          <cell r="AO48">
            <v>15100</v>
          </cell>
          <cell r="AP48">
            <v>0</v>
          </cell>
          <cell r="AQ48">
            <v>12800</v>
          </cell>
          <cell r="AR48">
            <v>0</v>
          </cell>
          <cell r="AS48">
            <v>7900</v>
          </cell>
          <cell r="AT48">
            <v>0</v>
          </cell>
          <cell r="AU48">
            <v>0</v>
          </cell>
          <cell r="AV48">
            <v>0</v>
          </cell>
          <cell r="AW48">
            <v>0</v>
          </cell>
          <cell r="AX48">
            <v>0</v>
          </cell>
          <cell r="AY48">
            <v>0</v>
          </cell>
          <cell r="AZ48">
            <v>0</v>
          </cell>
          <cell r="BA48">
            <v>0</v>
          </cell>
          <cell r="BB48">
            <v>9611</v>
          </cell>
          <cell r="BC48" t="str">
            <v>AC</v>
          </cell>
          <cell r="BD48" t="str">
            <v>9707販売終了</v>
          </cell>
        </row>
        <row r="49">
          <cell r="B49" t="str">
            <v>ACN-64-D1C0</v>
          </cell>
          <cell r="C49" t="str">
            <v>M3464-D1C0</v>
          </cell>
          <cell r="D49" t="str">
            <v>apricotNOTE GX
ﾓﾃﾞﾙ 5120-14X</v>
          </cell>
          <cell r="E49" t="str">
            <v>Pentium-120､ﾒﾓﾘ:16MB､HDD:1.08GB､11.3ｲﾝﾁDSTNｶﾗｰ(800*600)､
Windows95</v>
          </cell>
          <cell r="F49">
            <v>328000</v>
          </cell>
          <cell r="G49">
            <v>190000</v>
          </cell>
          <cell r="H49">
            <v>19700</v>
          </cell>
          <cell r="I49">
            <v>16700</v>
          </cell>
          <cell r="J49">
            <v>6900</v>
          </cell>
          <cell r="K49">
            <v>13100</v>
          </cell>
          <cell r="L49">
            <v>11100</v>
          </cell>
          <cell r="M49">
            <v>6900</v>
          </cell>
          <cell r="N49">
            <v>9611</v>
          </cell>
          <cell r="O49" t="str">
            <v>AC</v>
          </cell>
          <cell r="P49" t="str">
            <v>9703販売終了</v>
          </cell>
          <cell r="Q49">
            <v>0</v>
          </cell>
          <cell r="R49">
            <v>0</v>
          </cell>
          <cell r="S49">
            <v>0</v>
          </cell>
          <cell r="T49">
            <v>0</v>
          </cell>
          <cell r="U49">
            <v>0</v>
          </cell>
          <cell r="V49">
            <v>0</v>
          </cell>
          <cell r="W49">
            <v>0</v>
          </cell>
          <cell r="X49">
            <v>0</v>
          </cell>
          <cell r="Y49">
            <v>0</v>
          </cell>
          <cell r="Z49">
            <v>0</v>
          </cell>
          <cell r="AA49">
            <v>0</v>
          </cell>
          <cell r="AB49">
            <v>0</v>
          </cell>
          <cell r="AC49">
            <v>0</v>
          </cell>
          <cell r="AD49">
            <v>328000</v>
          </cell>
          <cell r="AE49">
            <v>0</v>
          </cell>
          <cell r="AF49">
            <v>0</v>
          </cell>
          <cell r="AG49">
            <v>190000</v>
          </cell>
          <cell r="AH49">
            <v>0</v>
          </cell>
          <cell r="AI49">
            <v>19700</v>
          </cell>
          <cell r="AJ49">
            <v>0</v>
          </cell>
          <cell r="AK49">
            <v>16700</v>
          </cell>
          <cell r="AL49">
            <v>0</v>
          </cell>
          <cell r="AM49">
            <v>6900</v>
          </cell>
          <cell r="AN49">
            <v>0</v>
          </cell>
          <cell r="AO49">
            <v>13100</v>
          </cell>
          <cell r="AP49">
            <v>0</v>
          </cell>
          <cell r="AQ49">
            <v>11100</v>
          </cell>
          <cell r="AR49">
            <v>0</v>
          </cell>
          <cell r="AS49">
            <v>6900</v>
          </cell>
          <cell r="AT49">
            <v>0</v>
          </cell>
          <cell r="AU49">
            <v>0</v>
          </cell>
          <cell r="AV49">
            <v>0</v>
          </cell>
          <cell r="AW49">
            <v>0</v>
          </cell>
          <cell r="AX49">
            <v>0</v>
          </cell>
          <cell r="AY49">
            <v>0</v>
          </cell>
          <cell r="AZ49">
            <v>0</v>
          </cell>
          <cell r="BA49">
            <v>0</v>
          </cell>
          <cell r="BB49">
            <v>9611</v>
          </cell>
          <cell r="BC49" t="str">
            <v>AC</v>
          </cell>
          <cell r="BD49" t="str">
            <v>9703販売終了</v>
          </cell>
        </row>
        <row r="50">
          <cell r="B50" t="str">
            <v>ACN-64-D1W0</v>
          </cell>
          <cell r="C50" t="str">
            <v>M3464-D1W0</v>
          </cell>
          <cell r="D50" t="str">
            <v>apricotNOTE GX
ﾓﾃﾞﾙ 5120-14W</v>
          </cell>
          <cell r="E50" t="str">
            <v>Pentium-120､ﾒﾓﾘ:16MB､HDD:1.08GB､11.3ｲﾝﾁDSTNｶﾗｰ(800*600)､
Windows3.1</v>
          </cell>
          <cell r="F50">
            <v>328000</v>
          </cell>
          <cell r="G50">
            <v>190000</v>
          </cell>
          <cell r="H50">
            <v>19700</v>
          </cell>
          <cell r="I50">
            <v>16700</v>
          </cell>
          <cell r="J50">
            <v>6900</v>
          </cell>
          <cell r="K50">
            <v>13100</v>
          </cell>
          <cell r="L50">
            <v>11100</v>
          </cell>
          <cell r="M50">
            <v>6900</v>
          </cell>
          <cell r="N50">
            <v>9611</v>
          </cell>
          <cell r="O50" t="str">
            <v>AC</v>
          </cell>
          <cell r="P50" t="str">
            <v>9703販売終了</v>
          </cell>
          <cell r="Q50">
            <v>0</v>
          </cell>
          <cell r="R50">
            <v>0</v>
          </cell>
          <cell r="S50">
            <v>0</v>
          </cell>
          <cell r="T50">
            <v>0</v>
          </cell>
          <cell r="U50">
            <v>0</v>
          </cell>
          <cell r="V50">
            <v>0</v>
          </cell>
          <cell r="W50">
            <v>0</v>
          </cell>
          <cell r="X50">
            <v>0</v>
          </cell>
          <cell r="Y50">
            <v>0</v>
          </cell>
          <cell r="Z50">
            <v>0</v>
          </cell>
          <cell r="AA50">
            <v>0</v>
          </cell>
          <cell r="AB50">
            <v>0</v>
          </cell>
          <cell r="AC50">
            <v>0</v>
          </cell>
          <cell r="AD50">
            <v>328000</v>
          </cell>
          <cell r="AE50">
            <v>0</v>
          </cell>
          <cell r="AF50">
            <v>0</v>
          </cell>
          <cell r="AG50">
            <v>190000</v>
          </cell>
          <cell r="AH50">
            <v>0</v>
          </cell>
          <cell r="AI50">
            <v>19700</v>
          </cell>
          <cell r="AJ50">
            <v>0</v>
          </cell>
          <cell r="AK50">
            <v>16700</v>
          </cell>
          <cell r="AL50">
            <v>0</v>
          </cell>
          <cell r="AM50">
            <v>6900</v>
          </cell>
          <cell r="AN50">
            <v>0</v>
          </cell>
          <cell r="AO50">
            <v>13100</v>
          </cell>
          <cell r="AP50">
            <v>0</v>
          </cell>
          <cell r="AQ50">
            <v>11100</v>
          </cell>
          <cell r="AR50">
            <v>0</v>
          </cell>
          <cell r="AS50">
            <v>6900</v>
          </cell>
          <cell r="AT50">
            <v>0</v>
          </cell>
          <cell r="AU50">
            <v>0</v>
          </cell>
          <cell r="AV50">
            <v>0</v>
          </cell>
          <cell r="AW50">
            <v>0</v>
          </cell>
          <cell r="AX50">
            <v>0</v>
          </cell>
          <cell r="AY50">
            <v>0</v>
          </cell>
          <cell r="AZ50">
            <v>0</v>
          </cell>
          <cell r="BA50">
            <v>0</v>
          </cell>
          <cell r="BB50">
            <v>9611</v>
          </cell>
          <cell r="BC50" t="str">
            <v>AC</v>
          </cell>
          <cell r="BD50" t="str">
            <v>9703販売終了</v>
          </cell>
        </row>
        <row r="51">
          <cell r="B51" t="str">
            <v>増設メモリ</v>
          </cell>
        </row>
        <row r="52">
          <cell r="B52" t="str">
            <v>AC-32MB-K7</v>
          </cell>
          <cell r="C52" t="str">
            <v>B4049-5</v>
          </cell>
          <cell r="D52" t="str">
            <v>32MB増設ﾒﾓﾘｷｯﾄ</v>
          </cell>
          <cell r="E52" t="str">
            <v>FT1200､LS550(M3557-Bﾓﾃﾞﾙ)用｡32MB(DIMM)×1個｡</v>
          </cell>
          <cell r="F52">
            <v>160000</v>
          </cell>
          <cell r="G52">
            <v>80000</v>
          </cell>
          <cell r="H52">
            <v>9600</v>
          </cell>
          <cell r="I52">
            <v>8200</v>
          </cell>
          <cell r="J52">
            <v>3400</v>
          </cell>
          <cell r="K52">
            <v>6400</v>
          </cell>
          <cell r="L52">
            <v>5400</v>
          </cell>
          <cell r="M52">
            <v>3400</v>
          </cell>
          <cell r="N52">
            <v>9612</v>
          </cell>
          <cell r="O52" t="str">
            <v>AC</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160000</v>
          </cell>
          <cell r="AE52">
            <v>0</v>
          </cell>
          <cell r="AF52">
            <v>0</v>
          </cell>
          <cell r="AG52">
            <v>80000</v>
          </cell>
          <cell r="AH52">
            <v>0</v>
          </cell>
          <cell r="AI52">
            <v>9600</v>
          </cell>
          <cell r="AJ52">
            <v>0</v>
          </cell>
          <cell r="AK52">
            <v>8200</v>
          </cell>
          <cell r="AL52">
            <v>0</v>
          </cell>
          <cell r="AM52">
            <v>3400</v>
          </cell>
          <cell r="AN52">
            <v>0</v>
          </cell>
          <cell r="AO52">
            <v>6400</v>
          </cell>
          <cell r="AP52">
            <v>0</v>
          </cell>
          <cell r="AQ52">
            <v>5400</v>
          </cell>
          <cell r="AR52">
            <v>0</v>
          </cell>
          <cell r="AS52">
            <v>3400</v>
          </cell>
          <cell r="AT52">
            <v>0</v>
          </cell>
          <cell r="AU52">
            <v>0</v>
          </cell>
          <cell r="AV52">
            <v>0</v>
          </cell>
          <cell r="AW52">
            <v>0</v>
          </cell>
          <cell r="AX52">
            <v>0</v>
          </cell>
          <cell r="AY52">
            <v>0</v>
          </cell>
          <cell r="AZ52">
            <v>0</v>
          </cell>
          <cell r="BA52">
            <v>0</v>
          </cell>
          <cell r="BB52">
            <v>9612</v>
          </cell>
          <cell r="BC52" t="str">
            <v>AC</v>
          </cell>
        </row>
        <row r="53">
          <cell r="B53" t="str">
            <v>AC-64MB-K7</v>
          </cell>
          <cell r="C53" t="str">
            <v>B4049-6</v>
          </cell>
          <cell r="D53" t="str">
            <v>64MB増設ﾒﾓﾘｷｯﾄ</v>
          </cell>
          <cell r="E53" t="str">
            <v>FT1200､LS550(M3557-Bﾓﾃﾞﾙ)用｡64MB(DIMM)×1個｡</v>
          </cell>
          <cell r="F53">
            <v>320000</v>
          </cell>
          <cell r="G53">
            <v>160000</v>
          </cell>
          <cell r="H53">
            <v>19200</v>
          </cell>
          <cell r="I53">
            <v>16300</v>
          </cell>
          <cell r="J53">
            <v>6700</v>
          </cell>
          <cell r="K53">
            <v>12800</v>
          </cell>
          <cell r="L53">
            <v>10900</v>
          </cell>
          <cell r="M53">
            <v>6700</v>
          </cell>
          <cell r="N53">
            <v>9612</v>
          </cell>
          <cell r="O53" t="str">
            <v>AC</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320000</v>
          </cell>
          <cell r="AE53">
            <v>0</v>
          </cell>
          <cell r="AF53">
            <v>0</v>
          </cell>
          <cell r="AG53">
            <v>160000</v>
          </cell>
          <cell r="AH53">
            <v>0</v>
          </cell>
          <cell r="AI53">
            <v>19200</v>
          </cell>
          <cell r="AJ53">
            <v>0</v>
          </cell>
          <cell r="AK53">
            <v>16300</v>
          </cell>
          <cell r="AL53">
            <v>0</v>
          </cell>
          <cell r="AM53">
            <v>6700</v>
          </cell>
          <cell r="AN53">
            <v>0</v>
          </cell>
          <cell r="AO53">
            <v>12800</v>
          </cell>
          <cell r="AP53">
            <v>0</v>
          </cell>
          <cell r="AQ53">
            <v>10900</v>
          </cell>
          <cell r="AR53">
            <v>0</v>
          </cell>
          <cell r="AS53">
            <v>6700</v>
          </cell>
          <cell r="AT53">
            <v>0</v>
          </cell>
          <cell r="AU53">
            <v>0</v>
          </cell>
          <cell r="AV53">
            <v>0</v>
          </cell>
          <cell r="AW53">
            <v>0</v>
          </cell>
          <cell r="AX53">
            <v>0</v>
          </cell>
          <cell r="AY53">
            <v>0</v>
          </cell>
          <cell r="AZ53">
            <v>0</v>
          </cell>
          <cell r="BA53">
            <v>0</v>
          </cell>
          <cell r="BB53">
            <v>9612</v>
          </cell>
          <cell r="BC53" t="str">
            <v>AC</v>
          </cell>
        </row>
        <row r="54">
          <cell r="B54" t="str">
            <v>AC-32MB-K6</v>
          </cell>
          <cell r="C54" t="str">
            <v>B4049-2</v>
          </cell>
          <cell r="D54" t="str">
            <v>32MB増設ﾒﾓﾘｷｯﾄ</v>
          </cell>
          <cell r="E54" t="str">
            <v>LS550(M3557-Aﾓﾃﾞﾙ)用｡32MB(DIMM)×1個｡</v>
          </cell>
          <cell r="F54">
            <v>240000</v>
          </cell>
          <cell r="G54">
            <v>104000</v>
          </cell>
          <cell r="H54">
            <v>14400</v>
          </cell>
          <cell r="I54">
            <v>12200</v>
          </cell>
          <cell r="J54">
            <v>5000</v>
          </cell>
          <cell r="K54">
            <v>9600</v>
          </cell>
          <cell r="L54">
            <v>8200</v>
          </cell>
          <cell r="M54">
            <v>5000</v>
          </cell>
          <cell r="N54">
            <v>9606</v>
          </cell>
          <cell r="O54" t="str">
            <v>AC</v>
          </cell>
          <cell r="P54" t="str">
            <v>9701販売終了</v>
          </cell>
          <cell r="Q54">
            <v>0</v>
          </cell>
          <cell r="R54">
            <v>0</v>
          </cell>
          <cell r="S54">
            <v>0</v>
          </cell>
          <cell r="T54">
            <v>0</v>
          </cell>
          <cell r="U54">
            <v>0</v>
          </cell>
          <cell r="V54">
            <v>0</v>
          </cell>
          <cell r="W54">
            <v>0</v>
          </cell>
          <cell r="X54">
            <v>0</v>
          </cell>
          <cell r="Y54">
            <v>0</v>
          </cell>
          <cell r="Z54">
            <v>0</v>
          </cell>
          <cell r="AA54">
            <v>0</v>
          </cell>
          <cell r="AB54">
            <v>0</v>
          </cell>
          <cell r="AC54">
            <v>0</v>
          </cell>
          <cell r="AD54">
            <v>240000</v>
          </cell>
          <cell r="AE54">
            <v>0</v>
          </cell>
          <cell r="AF54">
            <v>0</v>
          </cell>
          <cell r="AG54">
            <v>104000</v>
          </cell>
          <cell r="AH54">
            <v>0</v>
          </cell>
          <cell r="AI54">
            <v>14400</v>
          </cell>
          <cell r="AJ54">
            <v>0</v>
          </cell>
          <cell r="AK54">
            <v>12200</v>
          </cell>
          <cell r="AL54">
            <v>0</v>
          </cell>
          <cell r="AM54">
            <v>5000</v>
          </cell>
          <cell r="AN54">
            <v>0</v>
          </cell>
          <cell r="AO54">
            <v>9600</v>
          </cell>
          <cell r="AP54">
            <v>0</v>
          </cell>
          <cell r="AQ54">
            <v>8200</v>
          </cell>
          <cell r="AR54">
            <v>0</v>
          </cell>
          <cell r="AS54">
            <v>5000</v>
          </cell>
          <cell r="AT54">
            <v>0</v>
          </cell>
          <cell r="AU54">
            <v>0</v>
          </cell>
          <cell r="AV54">
            <v>0</v>
          </cell>
          <cell r="AW54">
            <v>0</v>
          </cell>
          <cell r="AX54">
            <v>0</v>
          </cell>
          <cell r="AY54">
            <v>0</v>
          </cell>
          <cell r="AZ54">
            <v>0</v>
          </cell>
          <cell r="BA54">
            <v>0</v>
          </cell>
          <cell r="BB54">
            <v>9606</v>
          </cell>
          <cell r="BC54" t="str">
            <v>AC</v>
          </cell>
          <cell r="BD54" t="str">
            <v>9701販売終了</v>
          </cell>
        </row>
        <row r="55">
          <cell r="B55" t="str">
            <v>AC-64MB-K6</v>
          </cell>
          <cell r="C55" t="str">
            <v>B4049-3</v>
          </cell>
          <cell r="D55" t="str">
            <v>64MB増設ﾒﾓﾘｷｯﾄ</v>
          </cell>
          <cell r="E55" t="str">
            <v>FT2400用｡64MB(DIMM)×1個｡</v>
          </cell>
          <cell r="F55">
            <v>320000</v>
          </cell>
          <cell r="G55">
            <v>160000</v>
          </cell>
          <cell r="H55">
            <v>20800</v>
          </cell>
          <cell r="I55">
            <v>17700</v>
          </cell>
          <cell r="J55">
            <v>7300</v>
          </cell>
          <cell r="K55">
            <v>12800</v>
          </cell>
          <cell r="L55">
            <v>10900</v>
          </cell>
          <cell r="M55">
            <v>7300</v>
          </cell>
          <cell r="N55">
            <v>9706</v>
          </cell>
          <cell r="O55" t="str">
            <v>AC</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320000</v>
          </cell>
          <cell r="AE55">
            <v>0</v>
          </cell>
          <cell r="AF55">
            <v>0</v>
          </cell>
          <cell r="AG55">
            <v>160000</v>
          </cell>
          <cell r="AH55">
            <v>0</v>
          </cell>
          <cell r="AI55">
            <v>20800</v>
          </cell>
          <cell r="AJ55">
            <v>0</v>
          </cell>
          <cell r="AK55">
            <v>17700</v>
          </cell>
          <cell r="AL55">
            <v>0</v>
          </cell>
          <cell r="AM55">
            <v>7300</v>
          </cell>
          <cell r="AN55">
            <v>0</v>
          </cell>
          <cell r="AO55">
            <v>12800</v>
          </cell>
          <cell r="AP55">
            <v>0</v>
          </cell>
          <cell r="AQ55">
            <v>10900</v>
          </cell>
          <cell r="AR55">
            <v>0</v>
          </cell>
          <cell r="AS55">
            <v>7300</v>
          </cell>
          <cell r="AT55">
            <v>0</v>
          </cell>
          <cell r="AU55">
            <v>0</v>
          </cell>
          <cell r="AV55">
            <v>0</v>
          </cell>
          <cell r="AW55">
            <v>0</v>
          </cell>
          <cell r="AX55">
            <v>0</v>
          </cell>
          <cell r="AY55">
            <v>0</v>
          </cell>
          <cell r="AZ55">
            <v>0</v>
          </cell>
          <cell r="BA55">
            <v>0</v>
          </cell>
          <cell r="BB55">
            <v>9706</v>
          </cell>
          <cell r="BC55" t="str">
            <v>AC</v>
          </cell>
        </row>
        <row r="56">
          <cell r="B56" t="str">
            <v>AC-8MB-K5A</v>
          </cell>
          <cell r="C56" t="str">
            <v>B4029-1A</v>
          </cell>
          <cell r="D56" t="str">
            <v>EDO増設ﾒﾓﾘｷｯﾄ 8MB</v>
          </cell>
          <cell r="E56" t="str">
            <v>LS660､LS550(M3551､M3553､M3554)用｡4MB(SIMM)×2個｡</v>
          </cell>
          <cell r="F56">
            <v>16000</v>
          </cell>
          <cell r="G56">
            <v>8000</v>
          </cell>
          <cell r="H56">
            <v>2400</v>
          </cell>
          <cell r="I56">
            <v>2000</v>
          </cell>
          <cell r="J56">
            <v>800</v>
          </cell>
          <cell r="K56">
            <v>1600</v>
          </cell>
          <cell r="L56">
            <v>1400</v>
          </cell>
          <cell r="M56">
            <v>800</v>
          </cell>
          <cell r="N56">
            <v>9609</v>
          </cell>
          <cell r="O56" t="str">
            <v>AC</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16000</v>
          </cell>
          <cell r="AE56">
            <v>0</v>
          </cell>
          <cell r="AF56">
            <v>0</v>
          </cell>
          <cell r="AG56">
            <v>8000</v>
          </cell>
          <cell r="AH56">
            <v>0</v>
          </cell>
          <cell r="AI56">
            <v>2400</v>
          </cell>
          <cell r="AJ56">
            <v>0</v>
          </cell>
          <cell r="AK56">
            <v>2000</v>
          </cell>
          <cell r="AL56">
            <v>0</v>
          </cell>
          <cell r="AM56">
            <v>800</v>
          </cell>
          <cell r="AN56">
            <v>0</v>
          </cell>
          <cell r="AO56">
            <v>1600</v>
          </cell>
          <cell r="AP56">
            <v>0</v>
          </cell>
          <cell r="AQ56">
            <v>1400</v>
          </cell>
          <cell r="AR56">
            <v>0</v>
          </cell>
          <cell r="AS56">
            <v>800</v>
          </cell>
          <cell r="AT56">
            <v>0</v>
          </cell>
          <cell r="AU56">
            <v>0</v>
          </cell>
          <cell r="AV56">
            <v>0</v>
          </cell>
          <cell r="AW56">
            <v>0</v>
          </cell>
          <cell r="AX56">
            <v>0</v>
          </cell>
          <cell r="AY56">
            <v>0</v>
          </cell>
          <cell r="AZ56">
            <v>0</v>
          </cell>
          <cell r="BA56">
            <v>0</v>
          </cell>
          <cell r="BB56">
            <v>9609</v>
          </cell>
          <cell r="BC56" t="str">
            <v>AC</v>
          </cell>
        </row>
        <row r="57">
          <cell r="B57" t="str">
            <v>AC-16MB-K5A</v>
          </cell>
          <cell r="C57" t="str">
            <v>B4029-2A</v>
          </cell>
          <cell r="D57" t="str">
            <v>EDO増設ﾒﾓﾘｷｯﾄ 16MB</v>
          </cell>
          <cell r="E57" t="str">
            <v>LS660､LS550(M3551､M3553､M3554)用｡8MB(SIMM)×2個｡</v>
          </cell>
          <cell r="F57">
            <v>32000</v>
          </cell>
          <cell r="G57">
            <v>16000</v>
          </cell>
          <cell r="H57">
            <v>4800</v>
          </cell>
          <cell r="I57">
            <v>4100</v>
          </cell>
          <cell r="J57">
            <v>1700</v>
          </cell>
          <cell r="K57">
            <v>3200</v>
          </cell>
          <cell r="L57">
            <v>2700</v>
          </cell>
          <cell r="M57">
            <v>1700</v>
          </cell>
          <cell r="N57">
            <v>9609</v>
          </cell>
          <cell r="O57" t="str">
            <v>AC</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32000</v>
          </cell>
          <cell r="AE57">
            <v>0</v>
          </cell>
          <cell r="AF57">
            <v>0</v>
          </cell>
          <cell r="AG57">
            <v>16000</v>
          </cell>
          <cell r="AH57">
            <v>0</v>
          </cell>
          <cell r="AI57">
            <v>4800</v>
          </cell>
          <cell r="AJ57">
            <v>0</v>
          </cell>
          <cell r="AK57">
            <v>4100</v>
          </cell>
          <cell r="AL57">
            <v>0</v>
          </cell>
          <cell r="AM57">
            <v>1700</v>
          </cell>
          <cell r="AN57">
            <v>0</v>
          </cell>
          <cell r="AO57">
            <v>3200</v>
          </cell>
          <cell r="AP57">
            <v>0</v>
          </cell>
          <cell r="AQ57">
            <v>2700</v>
          </cell>
          <cell r="AR57">
            <v>0</v>
          </cell>
          <cell r="AS57">
            <v>1700</v>
          </cell>
          <cell r="AT57">
            <v>0</v>
          </cell>
          <cell r="AU57">
            <v>0</v>
          </cell>
          <cell r="AV57">
            <v>0</v>
          </cell>
          <cell r="AW57">
            <v>0</v>
          </cell>
          <cell r="AX57">
            <v>0</v>
          </cell>
          <cell r="AY57">
            <v>0</v>
          </cell>
          <cell r="AZ57">
            <v>0</v>
          </cell>
          <cell r="BA57">
            <v>0</v>
          </cell>
          <cell r="BB57">
            <v>9609</v>
          </cell>
          <cell r="BC57" t="str">
            <v>AC</v>
          </cell>
        </row>
        <row r="58">
          <cell r="B58" t="str">
            <v>AC-32MB-K5A</v>
          </cell>
          <cell r="C58" t="str">
            <v>B4029-3A</v>
          </cell>
          <cell r="D58" t="str">
            <v>EDO増設ﾒﾓﾘｷｯﾄ 32MB</v>
          </cell>
          <cell r="E58" t="str">
            <v>LS660､LS550(M3551､M3553､M3554)用｡16MB(SIMM)×2個｡</v>
          </cell>
          <cell r="F58">
            <v>64000</v>
          </cell>
          <cell r="G58">
            <v>32000</v>
          </cell>
          <cell r="H58">
            <v>9600</v>
          </cell>
          <cell r="I58">
            <v>8200</v>
          </cell>
          <cell r="J58">
            <v>3400</v>
          </cell>
          <cell r="K58">
            <v>6400</v>
          </cell>
          <cell r="L58">
            <v>5400</v>
          </cell>
          <cell r="M58">
            <v>3400</v>
          </cell>
          <cell r="N58">
            <v>9609</v>
          </cell>
          <cell r="O58" t="str">
            <v>AC</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64000</v>
          </cell>
          <cell r="AE58">
            <v>0</v>
          </cell>
          <cell r="AF58">
            <v>0</v>
          </cell>
          <cell r="AG58">
            <v>32000</v>
          </cell>
          <cell r="AH58">
            <v>0</v>
          </cell>
          <cell r="AI58">
            <v>9600</v>
          </cell>
          <cell r="AJ58">
            <v>0</v>
          </cell>
          <cell r="AK58">
            <v>8200</v>
          </cell>
          <cell r="AL58">
            <v>0</v>
          </cell>
          <cell r="AM58">
            <v>3400</v>
          </cell>
          <cell r="AN58">
            <v>0</v>
          </cell>
          <cell r="AO58">
            <v>6400</v>
          </cell>
          <cell r="AP58">
            <v>0</v>
          </cell>
          <cell r="AQ58">
            <v>5400</v>
          </cell>
          <cell r="AR58">
            <v>0</v>
          </cell>
          <cell r="AS58">
            <v>3400</v>
          </cell>
          <cell r="AT58">
            <v>0</v>
          </cell>
          <cell r="AU58">
            <v>0</v>
          </cell>
          <cell r="AV58">
            <v>0</v>
          </cell>
          <cell r="AW58">
            <v>0</v>
          </cell>
          <cell r="AX58">
            <v>0</v>
          </cell>
          <cell r="AY58">
            <v>0</v>
          </cell>
          <cell r="AZ58">
            <v>0</v>
          </cell>
          <cell r="BA58">
            <v>0</v>
          </cell>
          <cell r="BB58">
            <v>9609</v>
          </cell>
          <cell r="BC58" t="str">
            <v>AC</v>
          </cell>
        </row>
        <row r="59">
          <cell r="B59" t="str">
            <v>AC-64MB-K5A</v>
          </cell>
          <cell r="C59" t="str">
            <v>B4029-4A</v>
          </cell>
          <cell r="D59" t="str">
            <v>EDO増設ﾒﾓﾘｷｯﾄ 64MB</v>
          </cell>
          <cell r="E59" t="str">
            <v>LS660､LS550(M3551､M3553､M3554)用｡32MB(SIMM)×2個｡</v>
          </cell>
          <cell r="F59">
            <v>128000</v>
          </cell>
          <cell r="G59">
            <v>64000</v>
          </cell>
          <cell r="H59">
            <v>19200</v>
          </cell>
          <cell r="I59">
            <v>16300</v>
          </cell>
          <cell r="J59">
            <v>6700</v>
          </cell>
          <cell r="K59">
            <v>12800</v>
          </cell>
          <cell r="L59">
            <v>10900</v>
          </cell>
          <cell r="M59">
            <v>6700</v>
          </cell>
          <cell r="N59">
            <v>9609</v>
          </cell>
          <cell r="O59" t="str">
            <v>AC</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128000</v>
          </cell>
          <cell r="AE59">
            <v>0</v>
          </cell>
          <cell r="AF59">
            <v>0</v>
          </cell>
          <cell r="AG59">
            <v>64000</v>
          </cell>
          <cell r="AH59">
            <v>0</v>
          </cell>
          <cell r="AI59">
            <v>19200</v>
          </cell>
          <cell r="AJ59">
            <v>0</v>
          </cell>
          <cell r="AK59">
            <v>16300</v>
          </cell>
          <cell r="AL59">
            <v>0</v>
          </cell>
          <cell r="AM59">
            <v>6700</v>
          </cell>
          <cell r="AN59">
            <v>0</v>
          </cell>
          <cell r="AO59">
            <v>12800</v>
          </cell>
          <cell r="AP59">
            <v>0</v>
          </cell>
          <cell r="AQ59">
            <v>10900</v>
          </cell>
          <cell r="AR59">
            <v>0</v>
          </cell>
          <cell r="AS59">
            <v>6700</v>
          </cell>
          <cell r="AT59">
            <v>0</v>
          </cell>
          <cell r="AU59">
            <v>0</v>
          </cell>
          <cell r="AV59">
            <v>0</v>
          </cell>
          <cell r="AW59">
            <v>0</v>
          </cell>
          <cell r="AX59">
            <v>0</v>
          </cell>
          <cell r="AY59">
            <v>0</v>
          </cell>
          <cell r="AZ59">
            <v>0</v>
          </cell>
          <cell r="BA59">
            <v>0</v>
          </cell>
          <cell r="BB59">
            <v>9609</v>
          </cell>
          <cell r="BC59" t="str">
            <v>AC</v>
          </cell>
        </row>
        <row r="60">
          <cell r="B60" t="str">
            <v>AC-4MB-K3</v>
          </cell>
          <cell r="C60" t="str">
            <v>B4019-1</v>
          </cell>
          <cell r="D60" t="str">
            <v>4MB増設ﾒﾓﾘｷｯﾄ</v>
          </cell>
          <cell r="E60" t="str">
            <v>LS550(M3551-A/B/Cﾓﾃﾞﾙ､M3553-Aﾓﾃﾞﾙ､M3554-Aﾓﾃﾞﾙ)､XEN-PC､
XEN-LSⅡ用｡4MB(SIMM)×1個｡但し､CPUがPentiumの場合は同じ容量
のﾒﾓﾘを2個ずつ増設する必要あり｡</v>
          </cell>
          <cell r="F60" t="str">
            <v>OPEN価格</v>
          </cell>
          <cell r="G60">
            <v>5000</v>
          </cell>
          <cell r="H60">
            <v>2700</v>
          </cell>
          <cell r="I60">
            <v>2300</v>
          </cell>
          <cell r="J60">
            <v>900</v>
          </cell>
          <cell r="K60">
            <v>1800</v>
          </cell>
          <cell r="L60">
            <v>1500</v>
          </cell>
          <cell r="M60">
            <v>900</v>
          </cell>
          <cell r="N60">
            <v>9403</v>
          </cell>
          <cell r="O60" t="str">
            <v>AC</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t="str">
            <v>OPEN価格</v>
          </cell>
          <cell r="AE60">
            <v>0</v>
          </cell>
          <cell r="AF60">
            <v>0</v>
          </cell>
          <cell r="AG60">
            <v>5000</v>
          </cell>
          <cell r="AH60">
            <v>0</v>
          </cell>
          <cell r="AI60">
            <v>2700</v>
          </cell>
          <cell r="AJ60">
            <v>0</v>
          </cell>
          <cell r="AK60">
            <v>2300</v>
          </cell>
          <cell r="AL60">
            <v>0</v>
          </cell>
          <cell r="AM60">
            <v>900</v>
          </cell>
          <cell r="AN60">
            <v>0</v>
          </cell>
          <cell r="AO60">
            <v>1800</v>
          </cell>
          <cell r="AP60">
            <v>0</v>
          </cell>
          <cell r="AQ60">
            <v>1500</v>
          </cell>
          <cell r="AR60">
            <v>0</v>
          </cell>
          <cell r="AS60">
            <v>900</v>
          </cell>
          <cell r="AT60">
            <v>0</v>
          </cell>
          <cell r="AU60">
            <v>0</v>
          </cell>
          <cell r="AV60">
            <v>0</v>
          </cell>
          <cell r="AW60">
            <v>0</v>
          </cell>
          <cell r="AX60">
            <v>0</v>
          </cell>
          <cell r="AY60">
            <v>0</v>
          </cell>
          <cell r="AZ60">
            <v>0</v>
          </cell>
          <cell r="BA60">
            <v>0</v>
          </cell>
          <cell r="BB60">
            <v>9403</v>
          </cell>
          <cell r="BC60" t="str">
            <v>AC</v>
          </cell>
        </row>
        <row r="61">
          <cell r="B61" t="str">
            <v>AC-8MB-K3</v>
          </cell>
          <cell r="C61" t="str">
            <v>B4019-2</v>
          </cell>
          <cell r="D61" t="str">
            <v>8MB増設ﾒﾓﾘｷｯﾄ</v>
          </cell>
          <cell r="E61" t="str">
            <v>FT//ex(M3517､M3518､M3519､M3520､M3521)､
LS550(M3551-A/B/Cﾓﾃﾞﾙ､M3553-Aﾓﾃﾞﾙ､M3554-Aﾓﾃﾞﾙ)､XEN-PC､
XEN-LSⅡ用｡4MB(SIMM)×1個｡但し､CPUがPentiumの場合は同じ容量
のﾒﾓﾘを2個ずつ増設する必要あり｡</v>
          </cell>
          <cell r="F61">
            <v>60000</v>
          </cell>
          <cell r="G61">
            <v>16000</v>
          </cell>
          <cell r="H61">
            <v>4800</v>
          </cell>
          <cell r="I61">
            <v>4100</v>
          </cell>
          <cell r="J61">
            <v>1700</v>
          </cell>
          <cell r="K61">
            <v>3200</v>
          </cell>
          <cell r="L61">
            <v>2700</v>
          </cell>
          <cell r="M61">
            <v>1700</v>
          </cell>
          <cell r="N61">
            <v>9403</v>
          </cell>
          <cell r="O61" t="str">
            <v>AC</v>
          </cell>
          <cell r="P61" t="str">
            <v>9609販売終了</v>
          </cell>
          <cell r="Q61">
            <v>0</v>
          </cell>
          <cell r="R61">
            <v>0</v>
          </cell>
          <cell r="S61">
            <v>0</v>
          </cell>
          <cell r="T61">
            <v>0</v>
          </cell>
          <cell r="U61">
            <v>0</v>
          </cell>
          <cell r="V61">
            <v>0</v>
          </cell>
          <cell r="W61">
            <v>0</v>
          </cell>
          <cell r="X61">
            <v>0</v>
          </cell>
          <cell r="Y61">
            <v>0</v>
          </cell>
          <cell r="Z61">
            <v>0</v>
          </cell>
          <cell r="AA61">
            <v>0</v>
          </cell>
          <cell r="AB61">
            <v>0</v>
          </cell>
          <cell r="AC61">
            <v>0</v>
          </cell>
          <cell r="AD61">
            <v>60000</v>
          </cell>
          <cell r="AE61">
            <v>0</v>
          </cell>
          <cell r="AF61">
            <v>0</v>
          </cell>
          <cell r="AG61">
            <v>16000</v>
          </cell>
          <cell r="AH61">
            <v>0</v>
          </cell>
          <cell r="AI61">
            <v>4800</v>
          </cell>
          <cell r="AJ61">
            <v>0</v>
          </cell>
          <cell r="AK61">
            <v>4100</v>
          </cell>
          <cell r="AL61">
            <v>0</v>
          </cell>
          <cell r="AM61">
            <v>1700</v>
          </cell>
          <cell r="AN61">
            <v>0</v>
          </cell>
          <cell r="AO61">
            <v>3200</v>
          </cell>
          <cell r="AP61">
            <v>0</v>
          </cell>
          <cell r="AQ61">
            <v>2700</v>
          </cell>
          <cell r="AR61">
            <v>0</v>
          </cell>
          <cell r="AS61">
            <v>1700</v>
          </cell>
          <cell r="AT61">
            <v>0</v>
          </cell>
          <cell r="AU61">
            <v>0</v>
          </cell>
          <cell r="AV61">
            <v>0</v>
          </cell>
          <cell r="AW61">
            <v>0</v>
          </cell>
          <cell r="AX61">
            <v>0</v>
          </cell>
          <cell r="AY61">
            <v>0</v>
          </cell>
          <cell r="AZ61">
            <v>0</v>
          </cell>
          <cell r="BA61">
            <v>0</v>
          </cell>
          <cell r="BB61">
            <v>9403</v>
          </cell>
          <cell r="BC61" t="str">
            <v>AC</v>
          </cell>
          <cell r="BD61" t="str">
            <v>9609販売終了</v>
          </cell>
        </row>
        <row r="62">
          <cell r="B62" t="str">
            <v>AC-8MB-K3H</v>
          </cell>
          <cell r="C62" t="str">
            <v>B4019-2H</v>
          </cell>
          <cell r="D62" t="str">
            <v>8MB増設ﾒﾓﾘｷｯﾄ</v>
          </cell>
          <cell r="E62" t="str">
            <v>FT//ex(M3517､M3518､M3519､M3520､M3521)､
LS550(M3551-A/B/Cﾓﾃﾞﾙ､M3553-Aﾓﾃﾞﾙ､M3554-Aﾓﾃﾞﾙ)､
XEN-PC(M3456-Cﾓﾃﾞﾙ､M3466-Bﾓﾃﾞﾙ､M3476-Aﾓﾃﾞﾙ)用｡但し､CPUが
Pentiumの場合は同じ容量のﾒﾓﾘを2個ずつ増設する必要あり｡</v>
          </cell>
          <cell r="F62">
            <v>60000</v>
          </cell>
          <cell r="G62">
            <v>16000</v>
          </cell>
          <cell r="H62">
            <v>4800</v>
          </cell>
          <cell r="I62">
            <v>4100</v>
          </cell>
          <cell r="J62">
            <v>1700</v>
          </cell>
          <cell r="K62">
            <v>3200</v>
          </cell>
          <cell r="L62">
            <v>2700</v>
          </cell>
          <cell r="M62">
            <v>1700</v>
          </cell>
          <cell r="N62">
            <v>9512</v>
          </cell>
          <cell r="O62" t="str">
            <v>AC</v>
          </cell>
          <cell r="P62" t="str">
            <v>9609販売終了</v>
          </cell>
          <cell r="Q62">
            <v>0</v>
          </cell>
          <cell r="R62">
            <v>0</v>
          </cell>
          <cell r="S62">
            <v>0</v>
          </cell>
          <cell r="T62">
            <v>0</v>
          </cell>
          <cell r="U62">
            <v>0</v>
          </cell>
          <cell r="V62">
            <v>0</v>
          </cell>
          <cell r="W62">
            <v>0</v>
          </cell>
          <cell r="X62">
            <v>0</v>
          </cell>
          <cell r="Y62">
            <v>0</v>
          </cell>
          <cell r="Z62">
            <v>0</v>
          </cell>
          <cell r="AA62">
            <v>0</v>
          </cell>
          <cell r="AB62">
            <v>0</v>
          </cell>
          <cell r="AC62">
            <v>0</v>
          </cell>
          <cell r="AD62">
            <v>60000</v>
          </cell>
          <cell r="AE62">
            <v>0</v>
          </cell>
          <cell r="AF62">
            <v>0</v>
          </cell>
          <cell r="AG62">
            <v>16000</v>
          </cell>
          <cell r="AH62">
            <v>0</v>
          </cell>
          <cell r="AI62">
            <v>4800</v>
          </cell>
          <cell r="AJ62">
            <v>0</v>
          </cell>
          <cell r="AK62">
            <v>4100</v>
          </cell>
          <cell r="AL62">
            <v>0</v>
          </cell>
          <cell r="AM62">
            <v>1700</v>
          </cell>
          <cell r="AN62">
            <v>0</v>
          </cell>
          <cell r="AO62">
            <v>3200</v>
          </cell>
          <cell r="AP62">
            <v>0</v>
          </cell>
          <cell r="AQ62">
            <v>2700</v>
          </cell>
          <cell r="AR62">
            <v>0</v>
          </cell>
          <cell r="AS62">
            <v>1700</v>
          </cell>
          <cell r="AT62">
            <v>0</v>
          </cell>
          <cell r="AU62">
            <v>0</v>
          </cell>
          <cell r="AV62">
            <v>0</v>
          </cell>
          <cell r="AW62">
            <v>0</v>
          </cell>
          <cell r="AX62">
            <v>0</v>
          </cell>
          <cell r="AY62">
            <v>0</v>
          </cell>
          <cell r="AZ62">
            <v>0</v>
          </cell>
          <cell r="BA62">
            <v>0</v>
          </cell>
          <cell r="BB62">
            <v>9512</v>
          </cell>
          <cell r="BC62" t="str">
            <v>AC</v>
          </cell>
          <cell r="BD62" t="str">
            <v>9609販売終了</v>
          </cell>
        </row>
        <row r="63">
          <cell r="B63" t="str">
            <v>AC-16MB-K3</v>
          </cell>
          <cell r="C63" t="str">
            <v>B4019-3</v>
          </cell>
          <cell r="D63" t="str">
            <v>16MB増設ﾒﾓﾘｷｯﾄ</v>
          </cell>
          <cell r="E63" t="str">
            <v>FT//ex(M3516､M3517､M3518､M3519､M3520､M3521)､FT2200､
LS550(M3551-A/B/Cﾓﾃﾞﾙ､M3553-Aﾓﾃﾞﾙ､M3554-Aﾓﾃﾞﾙ)､XEN-PC､
XEN-LSⅡ用｡16MB(SIMM)×1個｡但し､CPUがPentiumの場合は同じ容量
のﾒﾓﾘを2個ずつ増設する必要あり｡</v>
          </cell>
          <cell r="F63">
            <v>80000</v>
          </cell>
          <cell r="G63">
            <v>52000</v>
          </cell>
          <cell r="H63">
            <v>14400</v>
          </cell>
          <cell r="I63">
            <v>12200</v>
          </cell>
          <cell r="J63">
            <v>5000</v>
          </cell>
          <cell r="K63">
            <v>9600</v>
          </cell>
          <cell r="L63">
            <v>8200</v>
          </cell>
          <cell r="M63">
            <v>5000</v>
          </cell>
          <cell r="N63">
            <v>9403</v>
          </cell>
          <cell r="O63" t="str">
            <v>AC</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80000</v>
          </cell>
          <cell r="AE63">
            <v>0</v>
          </cell>
          <cell r="AF63">
            <v>0</v>
          </cell>
          <cell r="AG63">
            <v>52000</v>
          </cell>
          <cell r="AH63">
            <v>0</v>
          </cell>
          <cell r="AI63">
            <v>14400</v>
          </cell>
          <cell r="AJ63">
            <v>0</v>
          </cell>
          <cell r="AK63">
            <v>12200</v>
          </cell>
          <cell r="AL63">
            <v>0</v>
          </cell>
          <cell r="AM63">
            <v>5000</v>
          </cell>
          <cell r="AN63">
            <v>0</v>
          </cell>
          <cell r="AO63">
            <v>9600</v>
          </cell>
          <cell r="AP63">
            <v>0</v>
          </cell>
          <cell r="AQ63">
            <v>8200</v>
          </cell>
          <cell r="AR63">
            <v>0</v>
          </cell>
          <cell r="AS63">
            <v>5000</v>
          </cell>
          <cell r="AT63">
            <v>0</v>
          </cell>
          <cell r="AU63">
            <v>0</v>
          </cell>
          <cell r="AV63">
            <v>0</v>
          </cell>
          <cell r="AW63">
            <v>0</v>
          </cell>
          <cell r="AX63">
            <v>0</v>
          </cell>
          <cell r="AY63">
            <v>0</v>
          </cell>
          <cell r="AZ63">
            <v>0</v>
          </cell>
          <cell r="BA63">
            <v>0</v>
          </cell>
          <cell r="BB63">
            <v>9403</v>
          </cell>
          <cell r="BC63" t="str">
            <v>AC</v>
          </cell>
        </row>
        <row r="64">
          <cell r="B64" t="str">
            <v>AC-32MB-K3</v>
          </cell>
          <cell r="C64" t="str">
            <v>B4019-4</v>
          </cell>
          <cell r="D64" t="str">
            <v>32MB増設ﾒﾓﾘｷｯﾄ</v>
          </cell>
          <cell r="E64" t="str">
            <v>FT//ex(M3517､M3518､M3519､M3520､M3521)､FT2200､
LS550(M3551-A/B/Cﾓﾃﾞﾙ､M3553-Aﾓﾃﾞﾙ､M3554-Aﾓﾃﾞﾙ)､
XEN-PC(M3456､M3466､M3476)用｡32MB(SIMM)×1個｡但し､CPUが
Pentiumの場合は同じ容量のﾒﾓﾘを2個ずつ増設する必要あり｡</v>
          </cell>
          <cell r="F64">
            <v>160000</v>
          </cell>
          <cell r="G64">
            <v>104000</v>
          </cell>
          <cell r="H64">
            <v>27000</v>
          </cell>
          <cell r="I64">
            <v>23000</v>
          </cell>
          <cell r="J64">
            <v>9500</v>
          </cell>
          <cell r="K64">
            <v>18000</v>
          </cell>
          <cell r="L64">
            <v>15300</v>
          </cell>
          <cell r="M64">
            <v>9500</v>
          </cell>
          <cell r="N64">
            <v>9409</v>
          </cell>
          <cell r="O64" t="str">
            <v>AC</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160000</v>
          </cell>
          <cell r="AE64">
            <v>0</v>
          </cell>
          <cell r="AF64">
            <v>0</v>
          </cell>
          <cell r="AG64">
            <v>104000</v>
          </cell>
          <cell r="AH64">
            <v>0</v>
          </cell>
          <cell r="AI64">
            <v>27000</v>
          </cell>
          <cell r="AJ64">
            <v>0</v>
          </cell>
          <cell r="AK64">
            <v>23000</v>
          </cell>
          <cell r="AL64">
            <v>0</v>
          </cell>
          <cell r="AM64">
            <v>9500</v>
          </cell>
          <cell r="AN64">
            <v>0</v>
          </cell>
          <cell r="AO64">
            <v>18000</v>
          </cell>
          <cell r="AP64">
            <v>0</v>
          </cell>
          <cell r="AQ64">
            <v>15300</v>
          </cell>
          <cell r="AR64">
            <v>0</v>
          </cell>
          <cell r="AS64">
            <v>9500</v>
          </cell>
          <cell r="AT64">
            <v>0</v>
          </cell>
          <cell r="AU64">
            <v>0</v>
          </cell>
          <cell r="AV64">
            <v>0</v>
          </cell>
          <cell r="AW64">
            <v>0</v>
          </cell>
          <cell r="AX64">
            <v>0</v>
          </cell>
          <cell r="AY64">
            <v>0</v>
          </cell>
          <cell r="AZ64">
            <v>0</v>
          </cell>
          <cell r="BA64">
            <v>0</v>
          </cell>
          <cell r="BB64">
            <v>9409</v>
          </cell>
          <cell r="BC64" t="str">
            <v>AC</v>
          </cell>
        </row>
        <row r="65">
          <cell r="B65" t="str">
            <v>ACS-16MB-K4</v>
          </cell>
          <cell r="C65" t="str">
            <v>････</v>
          </cell>
          <cell r="D65" t="str">
            <v>16MB増設ﾒﾓﾘｷｯﾄ</v>
          </cell>
          <cell r="E65" t="str">
            <v>FT//s､FT//e用｡4MB(SIMM)×4個｡</v>
          </cell>
          <cell r="F65">
            <v>120000</v>
          </cell>
          <cell r="G65">
            <v>84000</v>
          </cell>
          <cell r="H65">
            <v>10800</v>
          </cell>
          <cell r="I65">
            <v>9200</v>
          </cell>
          <cell r="J65">
            <v>3800</v>
          </cell>
          <cell r="K65">
            <v>7200</v>
          </cell>
          <cell r="L65">
            <v>6100</v>
          </cell>
          <cell r="M65">
            <v>3800</v>
          </cell>
          <cell r="N65">
            <v>9403</v>
          </cell>
          <cell r="O65" t="str">
            <v>AC</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120000</v>
          </cell>
          <cell r="AE65">
            <v>0</v>
          </cell>
          <cell r="AF65">
            <v>0</v>
          </cell>
          <cell r="AG65">
            <v>84000</v>
          </cell>
          <cell r="AH65">
            <v>0</v>
          </cell>
          <cell r="AI65">
            <v>10800</v>
          </cell>
          <cell r="AJ65">
            <v>0</v>
          </cell>
          <cell r="AK65">
            <v>9200</v>
          </cell>
          <cell r="AL65">
            <v>0</v>
          </cell>
          <cell r="AM65">
            <v>3800</v>
          </cell>
          <cell r="AN65">
            <v>0</v>
          </cell>
          <cell r="AO65">
            <v>7200</v>
          </cell>
          <cell r="AP65">
            <v>0</v>
          </cell>
          <cell r="AQ65">
            <v>6100</v>
          </cell>
          <cell r="AR65">
            <v>0</v>
          </cell>
          <cell r="AS65">
            <v>3800</v>
          </cell>
          <cell r="AT65">
            <v>0</v>
          </cell>
          <cell r="AU65">
            <v>0</v>
          </cell>
          <cell r="AV65">
            <v>0</v>
          </cell>
          <cell r="AW65">
            <v>0</v>
          </cell>
          <cell r="AX65">
            <v>0</v>
          </cell>
          <cell r="AY65">
            <v>0</v>
          </cell>
          <cell r="AZ65">
            <v>0</v>
          </cell>
          <cell r="BA65">
            <v>0</v>
          </cell>
          <cell r="BB65">
            <v>9403</v>
          </cell>
          <cell r="BC65" t="str">
            <v>AC</v>
          </cell>
        </row>
        <row r="66">
          <cell r="B66" t="str">
            <v>ACS-32MB-K4</v>
          </cell>
          <cell r="C66" t="str">
            <v>････</v>
          </cell>
          <cell r="D66" t="str">
            <v>32MB増設ﾒﾓﾘｷｯﾄ</v>
          </cell>
          <cell r="E66" t="str">
            <v>FT//s､FT//e用｡8MB(SIMM)×4個｡</v>
          </cell>
          <cell r="F66">
            <v>240000</v>
          </cell>
          <cell r="G66">
            <v>168000</v>
          </cell>
          <cell r="H66">
            <v>19200</v>
          </cell>
          <cell r="I66">
            <v>16300</v>
          </cell>
          <cell r="J66">
            <v>6700</v>
          </cell>
          <cell r="K66">
            <v>12800</v>
          </cell>
          <cell r="L66">
            <v>10900</v>
          </cell>
          <cell r="M66">
            <v>6700</v>
          </cell>
          <cell r="N66">
            <v>9403</v>
          </cell>
          <cell r="O66" t="str">
            <v>AC</v>
          </cell>
          <cell r="P66" t="str">
            <v>9609販売終了</v>
          </cell>
          <cell r="Q66">
            <v>0</v>
          </cell>
          <cell r="R66">
            <v>0</v>
          </cell>
          <cell r="S66">
            <v>0</v>
          </cell>
          <cell r="T66">
            <v>0</v>
          </cell>
          <cell r="U66">
            <v>0</v>
          </cell>
          <cell r="V66">
            <v>0</v>
          </cell>
          <cell r="W66">
            <v>0</v>
          </cell>
          <cell r="X66">
            <v>0</v>
          </cell>
          <cell r="Y66">
            <v>0</v>
          </cell>
          <cell r="Z66">
            <v>0</v>
          </cell>
          <cell r="AA66">
            <v>0</v>
          </cell>
          <cell r="AB66">
            <v>0</v>
          </cell>
          <cell r="AC66">
            <v>0</v>
          </cell>
          <cell r="AD66">
            <v>240000</v>
          </cell>
          <cell r="AE66">
            <v>0</v>
          </cell>
          <cell r="AF66">
            <v>0</v>
          </cell>
          <cell r="AG66">
            <v>168000</v>
          </cell>
          <cell r="AH66">
            <v>0</v>
          </cell>
          <cell r="AI66">
            <v>19200</v>
          </cell>
          <cell r="AJ66">
            <v>0</v>
          </cell>
          <cell r="AK66">
            <v>16300</v>
          </cell>
          <cell r="AL66">
            <v>0</v>
          </cell>
          <cell r="AM66">
            <v>6700</v>
          </cell>
          <cell r="AN66">
            <v>0</v>
          </cell>
          <cell r="AO66">
            <v>12800</v>
          </cell>
          <cell r="AP66">
            <v>0</v>
          </cell>
          <cell r="AQ66">
            <v>10900</v>
          </cell>
          <cell r="AR66">
            <v>0</v>
          </cell>
          <cell r="AS66">
            <v>6700</v>
          </cell>
          <cell r="AT66">
            <v>0</v>
          </cell>
          <cell r="AU66">
            <v>0</v>
          </cell>
          <cell r="AV66">
            <v>0</v>
          </cell>
          <cell r="AW66">
            <v>0</v>
          </cell>
          <cell r="AX66">
            <v>0</v>
          </cell>
          <cell r="AY66">
            <v>0</v>
          </cell>
          <cell r="AZ66">
            <v>0</v>
          </cell>
          <cell r="BA66">
            <v>0</v>
          </cell>
          <cell r="BB66">
            <v>9403</v>
          </cell>
          <cell r="BC66" t="str">
            <v>AC</v>
          </cell>
          <cell r="BD66" t="str">
            <v>9609販売終了</v>
          </cell>
        </row>
        <row r="67">
          <cell r="B67" t="str">
            <v>ACS-64MB-K4</v>
          </cell>
          <cell r="C67" t="str">
            <v>････</v>
          </cell>
          <cell r="D67" t="str">
            <v>64MB増設ﾒﾓﾘｷｯﾄ</v>
          </cell>
          <cell r="E67" t="str">
            <v>FT//s､FT//e用｡16MB(SIMM)×4個｡</v>
          </cell>
          <cell r="F67">
            <v>480000</v>
          </cell>
          <cell r="G67">
            <v>336000</v>
          </cell>
          <cell r="H67">
            <v>57600</v>
          </cell>
          <cell r="I67">
            <v>49000</v>
          </cell>
          <cell r="J67">
            <v>20200</v>
          </cell>
          <cell r="K67">
            <v>38400</v>
          </cell>
          <cell r="L67">
            <v>32600</v>
          </cell>
          <cell r="M67">
            <v>20200</v>
          </cell>
          <cell r="N67">
            <v>9403</v>
          </cell>
          <cell r="O67" t="str">
            <v>AC</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480000</v>
          </cell>
          <cell r="AE67">
            <v>0</v>
          </cell>
          <cell r="AF67">
            <v>0</v>
          </cell>
          <cell r="AG67">
            <v>336000</v>
          </cell>
          <cell r="AH67">
            <v>0</v>
          </cell>
          <cell r="AI67">
            <v>57600</v>
          </cell>
          <cell r="AJ67">
            <v>0</v>
          </cell>
          <cell r="AK67">
            <v>49000</v>
          </cell>
          <cell r="AL67">
            <v>0</v>
          </cell>
          <cell r="AM67">
            <v>20200</v>
          </cell>
          <cell r="AN67">
            <v>0</v>
          </cell>
          <cell r="AO67">
            <v>38400</v>
          </cell>
          <cell r="AP67">
            <v>0</v>
          </cell>
          <cell r="AQ67">
            <v>32600</v>
          </cell>
          <cell r="AR67">
            <v>0</v>
          </cell>
          <cell r="AS67">
            <v>20200</v>
          </cell>
          <cell r="AT67">
            <v>0</v>
          </cell>
          <cell r="AU67">
            <v>0</v>
          </cell>
          <cell r="AV67">
            <v>0</v>
          </cell>
          <cell r="AW67">
            <v>0</v>
          </cell>
          <cell r="AX67">
            <v>0</v>
          </cell>
          <cell r="AY67">
            <v>0</v>
          </cell>
          <cell r="AZ67">
            <v>0</v>
          </cell>
          <cell r="BA67">
            <v>0</v>
          </cell>
          <cell r="BB67">
            <v>9403</v>
          </cell>
          <cell r="BC67" t="str">
            <v>AC</v>
          </cell>
        </row>
        <row r="68">
          <cell r="B68" t="str">
            <v>ACS-128MB-K4</v>
          </cell>
          <cell r="C68" t="str">
            <v>････</v>
          </cell>
          <cell r="D68" t="str">
            <v>128MB増設ﾒﾓﾘｷｯﾄ</v>
          </cell>
          <cell r="E68" t="str">
            <v>FT//s､FT//e用｡32MB(SIMM)×4個｡</v>
          </cell>
          <cell r="F68">
            <v>960000</v>
          </cell>
          <cell r="G68">
            <v>672000</v>
          </cell>
          <cell r="H68">
            <v>108000</v>
          </cell>
          <cell r="I68">
            <v>91800</v>
          </cell>
          <cell r="J68">
            <v>37800</v>
          </cell>
          <cell r="K68">
            <v>72000</v>
          </cell>
          <cell r="L68">
            <v>61200</v>
          </cell>
          <cell r="M68">
            <v>37800</v>
          </cell>
          <cell r="N68">
            <v>9403</v>
          </cell>
          <cell r="O68" t="str">
            <v>AC</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960000</v>
          </cell>
          <cell r="AE68">
            <v>0</v>
          </cell>
          <cell r="AF68">
            <v>0</v>
          </cell>
          <cell r="AG68">
            <v>672000</v>
          </cell>
          <cell r="AH68">
            <v>0</v>
          </cell>
          <cell r="AI68">
            <v>108000</v>
          </cell>
          <cell r="AJ68">
            <v>0</v>
          </cell>
          <cell r="AK68">
            <v>91800</v>
          </cell>
          <cell r="AL68">
            <v>0</v>
          </cell>
          <cell r="AM68">
            <v>37800</v>
          </cell>
          <cell r="AN68">
            <v>0</v>
          </cell>
          <cell r="AO68">
            <v>72000</v>
          </cell>
          <cell r="AP68">
            <v>0</v>
          </cell>
          <cell r="AQ68">
            <v>61200</v>
          </cell>
          <cell r="AR68">
            <v>0</v>
          </cell>
          <cell r="AS68">
            <v>37800</v>
          </cell>
          <cell r="AT68">
            <v>0</v>
          </cell>
          <cell r="AU68">
            <v>0</v>
          </cell>
          <cell r="AV68">
            <v>0</v>
          </cell>
          <cell r="AW68">
            <v>0</v>
          </cell>
          <cell r="AX68">
            <v>0</v>
          </cell>
          <cell r="AY68">
            <v>0</v>
          </cell>
          <cell r="AZ68">
            <v>0</v>
          </cell>
          <cell r="BA68">
            <v>0</v>
          </cell>
          <cell r="BB68">
            <v>9403</v>
          </cell>
          <cell r="BC68" t="str">
            <v>AC</v>
          </cell>
        </row>
        <row r="69">
          <cell r="B69" t="str">
            <v>ACN-8MB-K5</v>
          </cell>
          <cell r="C69" t="str">
            <v>B4018-1</v>
          </cell>
          <cell r="D69" t="str">
            <v>8MB増設EDOﾒﾓﾘｷｯﾄ</v>
          </cell>
          <cell r="E69" t="str">
            <v>AL､EL､SX(M3423-Cﾓﾃﾞﾙ)､FX(M3484-Cﾓﾃﾞﾙ)､GX(M3464-Dﾓﾃﾞﾙ)用。
8MB(DIMM)×1個｡</v>
          </cell>
          <cell r="F69">
            <v>16000</v>
          </cell>
          <cell r="G69">
            <v>8000</v>
          </cell>
          <cell r="H69">
            <v>2400</v>
          </cell>
          <cell r="I69">
            <v>2000</v>
          </cell>
          <cell r="J69">
            <v>800</v>
          </cell>
          <cell r="K69">
            <v>1600</v>
          </cell>
          <cell r="L69">
            <v>1400</v>
          </cell>
          <cell r="M69">
            <v>800</v>
          </cell>
          <cell r="N69">
            <v>9611</v>
          </cell>
          <cell r="O69" t="str">
            <v>AC</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16000</v>
          </cell>
          <cell r="AE69">
            <v>0</v>
          </cell>
          <cell r="AF69">
            <v>0</v>
          </cell>
          <cell r="AG69">
            <v>8000</v>
          </cell>
          <cell r="AH69">
            <v>0</v>
          </cell>
          <cell r="AI69">
            <v>2400</v>
          </cell>
          <cell r="AJ69">
            <v>0</v>
          </cell>
          <cell r="AK69">
            <v>2000</v>
          </cell>
          <cell r="AL69">
            <v>0</v>
          </cell>
          <cell r="AM69">
            <v>800</v>
          </cell>
          <cell r="AN69">
            <v>0</v>
          </cell>
          <cell r="AO69">
            <v>1600</v>
          </cell>
          <cell r="AP69">
            <v>0</v>
          </cell>
          <cell r="AQ69">
            <v>1400</v>
          </cell>
          <cell r="AR69">
            <v>0</v>
          </cell>
          <cell r="AS69">
            <v>800</v>
          </cell>
          <cell r="AT69">
            <v>0</v>
          </cell>
          <cell r="AU69">
            <v>0</v>
          </cell>
          <cell r="AV69">
            <v>0</v>
          </cell>
          <cell r="AW69">
            <v>0</v>
          </cell>
          <cell r="AX69">
            <v>0</v>
          </cell>
          <cell r="AY69">
            <v>0</v>
          </cell>
          <cell r="AZ69">
            <v>0</v>
          </cell>
          <cell r="BA69">
            <v>0</v>
          </cell>
          <cell r="BB69">
            <v>9611</v>
          </cell>
          <cell r="BC69" t="str">
            <v>AC</v>
          </cell>
        </row>
        <row r="70">
          <cell r="B70" t="str">
            <v>ACN-16MB-K5</v>
          </cell>
          <cell r="C70" t="str">
            <v>B4018-2</v>
          </cell>
          <cell r="D70" t="str">
            <v>16MB増設EDOﾒﾓﾘｷｯﾄ</v>
          </cell>
          <cell r="E70" t="str">
            <v>AL､EL､SX(M3423-Cﾓﾃﾞﾙ)､FX(M3484-Cﾓﾃﾞﾙ)､GX(M3464-Dﾓﾃﾞﾙ)用。
16MB(DIMM)×1個｡</v>
          </cell>
          <cell r="F70">
            <v>32000</v>
          </cell>
          <cell r="G70">
            <v>16000</v>
          </cell>
          <cell r="H70">
            <v>4800</v>
          </cell>
          <cell r="I70">
            <v>4100</v>
          </cell>
          <cell r="J70">
            <v>1700</v>
          </cell>
          <cell r="K70">
            <v>3200</v>
          </cell>
          <cell r="L70">
            <v>2700</v>
          </cell>
          <cell r="M70">
            <v>1700</v>
          </cell>
          <cell r="N70">
            <v>9611</v>
          </cell>
          <cell r="O70" t="str">
            <v>AC</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32000</v>
          </cell>
          <cell r="AE70">
            <v>0</v>
          </cell>
          <cell r="AF70">
            <v>0</v>
          </cell>
          <cell r="AG70">
            <v>16000</v>
          </cell>
          <cell r="AH70">
            <v>0</v>
          </cell>
          <cell r="AI70">
            <v>4800</v>
          </cell>
          <cell r="AJ70">
            <v>0</v>
          </cell>
          <cell r="AK70">
            <v>4100</v>
          </cell>
          <cell r="AL70">
            <v>0</v>
          </cell>
          <cell r="AM70">
            <v>1700</v>
          </cell>
          <cell r="AN70">
            <v>0</v>
          </cell>
          <cell r="AO70">
            <v>3200</v>
          </cell>
          <cell r="AP70">
            <v>0</v>
          </cell>
          <cell r="AQ70">
            <v>2700</v>
          </cell>
          <cell r="AR70">
            <v>0</v>
          </cell>
          <cell r="AS70">
            <v>1700</v>
          </cell>
          <cell r="AT70">
            <v>0</v>
          </cell>
          <cell r="AU70">
            <v>0</v>
          </cell>
          <cell r="AV70">
            <v>0</v>
          </cell>
          <cell r="AW70">
            <v>0</v>
          </cell>
          <cell r="AX70">
            <v>0</v>
          </cell>
          <cell r="AY70">
            <v>0</v>
          </cell>
          <cell r="AZ70">
            <v>0</v>
          </cell>
          <cell r="BA70">
            <v>0</v>
          </cell>
          <cell r="BB70">
            <v>9611</v>
          </cell>
          <cell r="BC70" t="str">
            <v>AC</v>
          </cell>
        </row>
        <row r="71">
          <cell r="B71" t="str">
            <v>ACN-32MB-K5</v>
          </cell>
          <cell r="C71" t="str">
            <v>B4018-3</v>
          </cell>
          <cell r="D71" t="str">
            <v>32MB増設EDOﾒﾓﾘｷｯﾄ</v>
          </cell>
          <cell r="E71" t="str">
            <v>AL､EL､SX(M3423-Cﾓﾃﾞﾙ)､FX(M3484-Cﾓﾃﾞﾙ)､GX(M3464-Dﾓﾃﾞﾙ)用。
32MB(DIMM)×1個｡</v>
          </cell>
          <cell r="F71">
            <v>90000</v>
          </cell>
          <cell r="G71">
            <v>45000</v>
          </cell>
          <cell r="H71">
            <v>9600</v>
          </cell>
          <cell r="I71">
            <v>8200</v>
          </cell>
          <cell r="J71">
            <v>3400</v>
          </cell>
          <cell r="K71">
            <v>6400</v>
          </cell>
          <cell r="L71">
            <v>5400</v>
          </cell>
          <cell r="M71">
            <v>3400</v>
          </cell>
          <cell r="N71">
            <v>9611</v>
          </cell>
          <cell r="O71" t="str">
            <v>AC</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90000</v>
          </cell>
          <cell r="AE71">
            <v>0</v>
          </cell>
          <cell r="AF71">
            <v>0</v>
          </cell>
          <cell r="AG71">
            <v>45000</v>
          </cell>
          <cell r="AH71">
            <v>0</v>
          </cell>
          <cell r="AI71">
            <v>9600</v>
          </cell>
          <cell r="AJ71">
            <v>0</v>
          </cell>
          <cell r="AK71">
            <v>8200</v>
          </cell>
          <cell r="AL71">
            <v>0</v>
          </cell>
          <cell r="AM71">
            <v>3400</v>
          </cell>
          <cell r="AN71">
            <v>0</v>
          </cell>
          <cell r="AO71">
            <v>6400</v>
          </cell>
          <cell r="AP71">
            <v>0</v>
          </cell>
          <cell r="AQ71">
            <v>5400</v>
          </cell>
          <cell r="AR71">
            <v>0</v>
          </cell>
          <cell r="AS71">
            <v>3400</v>
          </cell>
          <cell r="AT71">
            <v>0</v>
          </cell>
          <cell r="AU71">
            <v>0</v>
          </cell>
          <cell r="AV71">
            <v>0</v>
          </cell>
          <cell r="AW71">
            <v>0</v>
          </cell>
          <cell r="AX71">
            <v>0</v>
          </cell>
          <cell r="AY71">
            <v>0</v>
          </cell>
          <cell r="AZ71">
            <v>0</v>
          </cell>
          <cell r="BA71">
            <v>0</v>
          </cell>
          <cell r="BB71">
            <v>9611</v>
          </cell>
          <cell r="BC71" t="str">
            <v>AC</v>
          </cell>
        </row>
        <row r="72">
          <cell r="B72" t="str">
            <v>ACN-8MB-S2</v>
          </cell>
          <cell r="C72" t="str">
            <v>････</v>
          </cell>
          <cell r="D72" t="str">
            <v>8MB増設EDOﾒﾓﾘｷｯﾄ</v>
          </cell>
          <cell r="E72" t="str">
            <v>GX(M3464-Cﾓﾃﾞﾙ)用｡4MB(DIMM)×2個｡</v>
          </cell>
          <cell r="F72">
            <v>24000</v>
          </cell>
          <cell r="G72">
            <v>12000</v>
          </cell>
          <cell r="H72">
            <v>3600</v>
          </cell>
          <cell r="I72">
            <v>3100</v>
          </cell>
          <cell r="J72">
            <v>1300</v>
          </cell>
          <cell r="K72">
            <v>2400</v>
          </cell>
          <cell r="L72">
            <v>2000</v>
          </cell>
          <cell r="M72">
            <v>1300</v>
          </cell>
          <cell r="N72">
            <v>9606</v>
          </cell>
          <cell r="O72" t="str">
            <v>AC</v>
          </cell>
          <cell r="P72" t="str">
            <v>在庫終了次第、
販売終了</v>
          </cell>
          <cell r="Q72">
            <v>0</v>
          </cell>
          <cell r="R72">
            <v>0</v>
          </cell>
          <cell r="S72">
            <v>0</v>
          </cell>
          <cell r="T72">
            <v>0</v>
          </cell>
          <cell r="U72">
            <v>0</v>
          </cell>
          <cell r="V72">
            <v>0</v>
          </cell>
          <cell r="W72">
            <v>0</v>
          </cell>
          <cell r="X72">
            <v>0</v>
          </cell>
          <cell r="Y72">
            <v>0</v>
          </cell>
          <cell r="Z72">
            <v>0</v>
          </cell>
          <cell r="AA72">
            <v>0</v>
          </cell>
          <cell r="AB72">
            <v>0</v>
          </cell>
          <cell r="AC72">
            <v>0</v>
          </cell>
          <cell r="AD72">
            <v>24000</v>
          </cell>
          <cell r="AE72">
            <v>0</v>
          </cell>
          <cell r="AF72">
            <v>0</v>
          </cell>
          <cell r="AG72">
            <v>12000</v>
          </cell>
          <cell r="AH72">
            <v>0</v>
          </cell>
          <cell r="AI72">
            <v>3600</v>
          </cell>
          <cell r="AJ72">
            <v>0</v>
          </cell>
          <cell r="AK72">
            <v>3100</v>
          </cell>
          <cell r="AL72">
            <v>0</v>
          </cell>
          <cell r="AM72">
            <v>1300</v>
          </cell>
          <cell r="AN72">
            <v>0</v>
          </cell>
          <cell r="AO72">
            <v>2400</v>
          </cell>
          <cell r="AP72">
            <v>0</v>
          </cell>
          <cell r="AQ72">
            <v>2000</v>
          </cell>
          <cell r="AR72">
            <v>0</v>
          </cell>
          <cell r="AS72">
            <v>1300</v>
          </cell>
          <cell r="AT72">
            <v>0</v>
          </cell>
          <cell r="AU72">
            <v>0</v>
          </cell>
          <cell r="AV72">
            <v>0</v>
          </cell>
          <cell r="AW72">
            <v>0</v>
          </cell>
          <cell r="AX72">
            <v>0</v>
          </cell>
          <cell r="AY72">
            <v>0</v>
          </cell>
          <cell r="AZ72">
            <v>0</v>
          </cell>
          <cell r="BA72">
            <v>0</v>
          </cell>
          <cell r="BB72">
            <v>9606</v>
          </cell>
          <cell r="BC72" t="str">
            <v>AC</v>
          </cell>
          <cell r="BD72" t="str">
            <v>在庫終了次第、
販売終了</v>
          </cell>
        </row>
        <row r="73">
          <cell r="B73" t="str">
            <v>ACN-16MB-S2</v>
          </cell>
          <cell r="C73" t="str">
            <v>････</v>
          </cell>
          <cell r="D73" t="str">
            <v>16MB増設EDOﾒﾓﾘｷｯﾄ</v>
          </cell>
          <cell r="E73" t="str">
            <v>GX(M3464-Cﾓﾃﾞﾙ)用｡8MB(DIMM)×2個｡</v>
          </cell>
          <cell r="F73">
            <v>120000</v>
          </cell>
          <cell r="G73">
            <v>36000</v>
          </cell>
          <cell r="H73">
            <v>7200</v>
          </cell>
          <cell r="I73">
            <v>6100</v>
          </cell>
          <cell r="J73">
            <v>2500</v>
          </cell>
          <cell r="K73">
            <v>4800</v>
          </cell>
          <cell r="L73">
            <v>4100</v>
          </cell>
          <cell r="M73">
            <v>2500</v>
          </cell>
          <cell r="N73">
            <v>9606</v>
          </cell>
          <cell r="O73" t="str">
            <v>AC</v>
          </cell>
          <cell r="P73" t="str">
            <v>在庫終了次第、
販売終了</v>
          </cell>
          <cell r="Q73">
            <v>0</v>
          </cell>
          <cell r="R73">
            <v>0</v>
          </cell>
          <cell r="S73">
            <v>0</v>
          </cell>
          <cell r="T73">
            <v>0</v>
          </cell>
          <cell r="U73">
            <v>0</v>
          </cell>
          <cell r="V73">
            <v>0</v>
          </cell>
          <cell r="W73">
            <v>0</v>
          </cell>
          <cell r="X73">
            <v>0</v>
          </cell>
          <cell r="Y73">
            <v>0</v>
          </cell>
          <cell r="Z73">
            <v>0</v>
          </cell>
          <cell r="AA73">
            <v>0</v>
          </cell>
          <cell r="AB73">
            <v>0</v>
          </cell>
          <cell r="AC73">
            <v>0</v>
          </cell>
          <cell r="AD73">
            <v>120000</v>
          </cell>
          <cell r="AE73">
            <v>0</v>
          </cell>
          <cell r="AF73">
            <v>0</v>
          </cell>
          <cell r="AG73">
            <v>36000</v>
          </cell>
          <cell r="AH73">
            <v>0</v>
          </cell>
          <cell r="AI73">
            <v>7200</v>
          </cell>
          <cell r="AJ73">
            <v>0</v>
          </cell>
          <cell r="AK73">
            <v>6100</v>
          </cell>
          <cell r="AL73">
            <v>0</v>
          </cell>
          <cell r="AM73">
            <v>2500</v>
          </cell>
          <cell r="AN73">
            <v>0</v>
          </cell>
          <cell r="AO73">
            <v>4800</v>
          </cell>
          <cell r="AP73">
            <v>0</v>
          </cell>
          <cell r="AQ73">
            <v>4100</v>
          </cell>
          <cell r="AR73">
            <v>0</v>
          </cell>
          <cell r="AS73">
            <v>2500</v>
          </cell>
          <cell r="AT73">
            <v>0</v>
          </cell>
          <cell r="AU73">
            <v>0</v>
          </cell>
          <cell r="AV73">
            <v>0</v>
          </cell>
          <cell r="AW73">
            <v>0</v>
          </cell>
          <cell r="AX73">
            <v>0</v>
          </cell>
          <cell r="AY73">
            <v>0</v>
          </cell>
          <cell r="AZ73">
            <v>0</v>
          </cell>
          <cell r="BA73">
            <v>0</v>
          </cell>
          <cell r="BB73">
            <v>9606</v>
          </cell>
          <cell r="BC73" t="str">
            <v>AC</v>
          </cell>
          <cell r="BD73" t="str">
            <v>在庫終了次第、
販売終了</v>
          </cell>
        </row>
        <row r="74">
          <cell r="B74" t="str">
            <v>ACN-32MB-S2</v>
          </cell>
          <cell r="C74" t="str">
            <v>････</v>
          </cell>
          <cell r="D74" t="str">
            <v>32MB増設EDOﾒﾓﾘｷｯﾄ</v>
          </cell>
          <cell r="E74" t="str">
            <v>GX(M3464-Cﾓﾃﾞﾙ)用｡16MB(DIMM)×2個｡</v>
          </cell>
          <cell r="F74">
            <v>240000</v>
          </cell>
          <cell r="G74">
            <v>126000</v>
          </cell>
          <cell r="H74">
            <v>14400</v>
          </cell>
          <cell r="I74">
            <v>12200</v>
          </cell>
          <cell r="J74">
            <v>5000</v>
          </cell>
          <cell r="K74">
            <v>9600</v>
          </cell>
          <cell r="L74">
            <v>8200</v>
          </cell>
          <cell r="M74">
            <v>5000</v>
          </cell>
          <cell r="N74">
            <v>9607</v>
          </cell>
          <cell r="O74" t="str">
            <v>AC</v>
          </cell>
          <cell r="P74" t="str">
            <v>9610販売終了</v>
          </cell>
          <cell r="Q74">
            <v>0</v>
          </cell>
          <cell r="R74">
            <v>0</v>
          </cell>
          <cell r="S74">
            <v>0</v>
          </cell>
          <cell r="T74">
            <v>0</v>
          </cell>
          <cell r="U74">
            <v>0</v>
          </cell>
          <cell r="V74">
            <v>0</v>
          </cell>
          <cell r="W74">
            <v>0</v>
          </cell>
          <cell r="X74">
            <v>0</v>
          </cell>
          <cell r="Y74">
            <v>0</v>
          </cell>
          <cell r="Z74">
            <v>0</v>
          </cell>
          <cell r="AA74">
            <v>0</v>
          </cell>
          <cell r="AB74">
            <v>0</v>
          </cell>
          <cell r="AC74">
            <v>0</v>
          </cell>
          <cell r="AD74">
            <v>240000</v>
          </cell>
          <cell r="AE74">
            <v>0</v>
          </cell>
          <cell r="AF74">
            <v>0</v>
          </cell>
          <cell r="AG74">
            <v>126000</v>
          </cell>
          <cell r="AH74">
            <v>0</v>
          </cell>
          <cell r="AI74">
            <v>14400</v>
          </cell>
          <cell r="AJ74">
            <v>0</v>
          </cell>
          <cell r="AK74">
            <v>12200</v>
          </cell>
          <cell r="AL74">
            <v>0</v>
          </cell>
          <cell r="AM74">
            <v>5000</v>
          </cell>
          <cell r="AN74">
            <v>0</v>
          </cell>
          <cell r="AO74">
            <v>9600</v>
          </cell>
          <cell r="AP74">
            <v>0</v>
          </cell>
          <cell r="AQ74">
            <v>8200</v>
          </cell>
          <cell r="AR74">
            <v>0</v>
          </cell>
          <cell r="AS74">
            <v>5000</v>
          </cell>
          <cell r="AT74">
            <v>0</v>
          </cell>
          <cell r="AU74">
            <v>0</v>
          </cell>
          <cell r="AV74">
            <v>0</v>
          </cell>
          <cell r="AW74">
            <v>0</v>
          </cell>
          <cell r="AX74">
            <v>0</v>
          </cell>
          <cell r="AY74">
            <v>0</v>
          </cell>
          <cell r="AZ74">
            <v>0</v>
          </cell>
          <cell r="BA74">
            <v>0</v>
          </cell>
          <cell r="BB74">
            <v>9607</v>
          </cell>
          <cell r="BC74" t="str">
            <v>AC</v>
          </cell>
          <cell r="BD74" t="str">
            <v>9610販売終了</v>
          </cell>
        </row>
        <row r="75">
          <cell r="B75" t="str">
            <v>ACN-4MB-K2</v>
          </cell>
          <cell r="C75" t="str">
            <v>B4028-1</v>
          </cell>
          <cell r="D75" t="str">
            <v>4MB増設ﾒﾓﾘｷｯﾄ</v>
          </cell>
          <cell r="E75" t="str">
            <v>NS(M3452-Bﾓﾃﾞﾙ､M3472-Bﾓﾃﾞﾙ)用｡4MB(DIMM)×1個｡</v>
          </cell>
          <cell r="F75">
            <v>12000</v>
          </cell>
          <cell r="G75">
            <v>6000</v>
          </cell>
          <cell r="H75">
            <v>2100</v>
          </cell>
          <cell r="I75">
            <v>1800</v>
          </cell>
          <cell r="J75">
            <v>700</v>
          </cell>
          <cell r="K75">
            <v>1400</v>
          </cell>
          <cell r="L75">
            <v>1200</v>
          </cell>
          <cell r="M75">
            <v>700</v>
          </cell>
          <cell r="N75">
            <v>9507</v>
          </cell>
          <cell r="O75" t="str">
            <v>AC</v>
          </cell>
          <cell r="P75" t="str">
            <v>在庫終了次第、
販売終了</v>
          </cell>
          <cell r="Q75">
            <v>0</v>
          </cell>
          <cell r="R75">
            <v>0</v>
          </cell>
          <cell r="S75">
            <v>0</v>
          </cell>
          <cell r="T75">
            <v>0</v>
          </cell>
          <cell r="U75">
            <v>0</v>
          </cell>
          <cell r="V75">
            <v>0</v>
          </cell>
          <cell r="W75">
            <v>0</v>
          </cell>
          <cell r="X75">
            <v>0</v>
          </cell>
          <cell r="Y75">
            <v>0</v>
          </cell>
          <cell r="Z75">
            <v>0</v>
          </cell>
          <cell r="AA75">
            <v>0</v>
          </cell>
          <cell r="AB75">
            <v>0</v>
          </cell>
          <cell r="AC75">
            <v>0</v>
          </cell>
          <cell r="AD75">
            <v>12000</v>
          </cell>
          <cell r="AE75">
            <v>0</v>
          </cell>
          <cell r="AF75">
            <v>0</v>
          </cell>
          <cell r="AG75">
            <v>6000</v>
          </cell>
          <cell r="AH75">
            <v>0</v>
          </cell>
          <cell r="AI75">
            <v>2100</v>
          </cell>
          <cell r="AJ75">
            <v>0</v>
          </cell>
          <cell r="AK75">
            <v>1800</v>
          </cell>
          <cell r="AL75">
            <v>0</v>
          </cell>
          <cell r="AM75">
            <v>700</v>
          </cell>
          <cell r="AN75">
            <v>0</v>
          </cell>
          <cell r="AO75">
            <v>1400</v>
          </cell>
          <cell r="AP75">
            <v>0</v>
          </cell>
          <cell r="AQ75">
            <v>1200</v>
          </cell>
          <cell r="AR75">
            <v>0</v>
          </cell>
          <cell r="AS75">
            <v>700</v>
          </cell>
          <cell r="AT75">
            <v>0</v>
          </cell>
          <cell r="AU75">
            <v>0</v>
          </cell>
          <cell r="AV75">
            <v>0</v>
          </cell>
          <cell r="AW75">
            <v>0</v>
          </cell>
          <cell r="AX75">
            <v>0</v>
          </cell>
          <cell r="AY75">
            <v>0</v>
          </cell>
          <cell r="AZ75">
            <v>0</v>
          </cell>
          <cell r="BA75">
            <v>0</v>
          </cell>
          <cell r="BB75">
            <v>9507</v>
          </cell>
          <cell r="BC75" t="str">
            <v>AC</v>
          </cell>
          <cell r="BD75" t="str">
            <v>在庫終了次第、
販売終了</v>
          </cell>
        </row>
        <row r="76">
          <cell r="B76" t="str">
            <v>ACN-8MB-K2</v>
          </cell>
          <cell r="C76" t="str">
            <v>B4028-2</v>
          </cell>
          <cell r="D76" t="str">
            <v>8MB増設ﾒﾓﾘｷｯﾄ</v>
          </cell>
          <cell r="E76" t="str">
            <v>GX(M3464-Bﾓﾃﾞﾙ)､NS(M3452-Bﾓﾃﾞﾙ､M3472-Bﾓﾃﾞﾙ)用｡
8MB(DIMM)×1個｡</v>
          </cell>
          <cell r="F76">
            <v>60000</v>
          </cell>
          <cell r="G76">
            <v>27000</v>
          </cell>
          <cell r="H76">
            <v>4200</v>
          </cell>
          <cell r="I76">
            <v>3600</v>
          </cell>
          <cell r="J76">
            <v>1500</v>
          </cell>
          <cell r="K76">
            <v>2800</v>
          </cell>
          <cell r="L76">
            <v>2400</v>
          </cell>
          <cell r="M76">
            <v>1500</v>
          </cell>
          <cell r="N76">
            <v>9505</v>
          </cell>
          <cell r="O76" t="str">
            <v>AC</v>
          </cell>
          <cell r="P76" t="str">
            <v>9611販売終了</v>
          </cell>
          <cell r="Q76">
            <v>0</v>
          </cell>
          <cell r="R76">
            <v>0</v>
          </cell>
          <cell r="S76">
            <v>0</v>
          </cell>
          <cell r="T76">
            <v>0</v>
          </cell>
          <cell r="U76">
            <v>0</v>
          </cell>
          <cell r="V76">
            <v>0</v>
          </cell>
          <cell r="W76">
            <v>0</v>
          </cell>
          <cell r="X76">
            <v>0</v>
          </cell>
          <cell r="Y76">
            <v>0</v>
          </cell>
          <cell r="Z76">
            <v>0</v>
          </cell>
          <cell r="AA76">
            <v>0</v>
          </cell>
          <cell r="AB76">
            <v>0</v>
          </cell>
          <cell r="AC76">
            <v>0</v>
          </cell>
          <cell r="AD76">
            <v>60000</v>
          </cell>
          <cell r="AE76">
            <v>0</v>
          </cell>
          <cell r="AF76">
            <v>0</v>
          </cell>
          <cell r="AG76">
            <v>27000</v>
          </cell>
          <cell r="AH76">
            <v>0</v>
          </cell>
          <cell r="AI76">
            <v>4200</v>
          </cell>
          <cell r="AJ76">
            <v>0</v>
          </cell>
          <cell r="AK76">
            <v>3600</v>
          </cell>
          <cell r="AL76">
            <v>0</v>
          </cell>
          <cell r="AM76">
            <v>1500</v>
          </cell>
          <cell r="AN76">
            <v>0</v>
          </cell>
          <cell r="AO76">
            <v>2800</v>
          </cell>
          <cell r="AP76">
            <v>0</v>
          </cell>
          <cell r="AQ76">
            <v>2400</v>
          </cell>
          <cell r="AR76">
            <v>0</v>
          </cell>
          <cell r="AS76">
            <v>1500</v>
          </cell>
          <cell r="AT76">
            <v>0</v>
          </cell>
          <cell r="AU76">
            <v>0</v>
          </cell>
          <cell r="AV76">
            <v>0</v>
          </cell>
          <cell r="AW76">
            <v>0</v>
          </cell>
          <cell r="AX76">
            <v>0</v>
          </cell>
          <cell r="AY76">
            <v>0</v>
          </cell>
          <cell r="AZ76">
            <v>0</v>
          </cell>
          <cell r="BA76">
            <v>0</v>
          </cell>
          <cell r="BB76">
            <v>9505</v>
          </cell>
          <cell r="BC76" t="str">
            <v>AC</v>
          </cell>
          <cell r="BD76" t="str">
            <v>9611販売終了</v>
          </cell>
        </row>
        <row r="77">
          <cell r="B77" t="str">
            <v>ACN-16MB-K2</v>
          </cell>
          <cell r="C77" t="str">
            <v>B4028-3</v>
          </cell>
          <cell r="D77" t="str">
            <v>16MB増設ﾒﾓﾘｷｯﾄ</v>
          </cell>
          <cell r="E77" t="str">
            <v>GX(M3464-Bﾓﾃﾞﾙ)､NS(M3452-Bﾓﾃﾞﾙ､M3472-Bﾓﾃﾞﾙ)用｡
16MB(DIMM)×1個｡</v>
          </cell>
          <cell r="F77">
            <v>120000</v>
          </cell>
          <cell r="G77">
            <v>37000</v>
          </cell>
          <cell r="H77">
            <v>10200</v>
          </cell>
          <cell r="I77">
            <v>8700</v>
          </cell>
          <cell r="J77">
            <v>3600</v>
          </cell>
          <cell r="K77">
            <v>6800</v>
          </cell>
          <cell r="L77">
            <v>5800</v>
          </cell>
          <cell r="M77">
            <v>3600</v>
          </cell>
          <cell r="N77">
            <v>9505</v>
          </cell>
          <cell r="O77" t="str">
            <v>AC</v>
          </cell>
          <cell r="P77" t="str">
            <v>9705販売終了</v>
          </cell>
          <cell r="Q77">
            <v>0</v>
          </cell>
          <cell r="R77">
            <v>0</v>
          </cell>
          <cell r="S77">
            <v>0</v>
          </cell>
          <cell r="T77">
            <v>0</v>
          </cell>
          <cell r="U77">
            <v>0</v>
          </cell>
          <cell r="V77">
            <v>0</v>
          </cell>
          <cell r="W77">
            <v>0</v>
          </cell>
          <cell r="X77">
            <v>0</v>
          </cell>
          <cell r="Y77">
            <v>0</v>
          </cell>
          <cell r="Z77">
            <v>0</v>
          </cell>
          <cell r="AA77">
            <v>0</v>
          </cell>
          <cell r="AB77">
            <v>0</v>
          </cell>
          <cell r="AC77">
            <v>0</v>
          </cell>
          <cell r="AD77">
            <v>120000</v>
          </cell>
          <cell r="AE77">
            <v>0</v>
          </cell>
          <cell r="AF77">
            <v>0</v>
          </cell>
          <cell r="AG77">
            <v>37000</v>
          </cell>
          <cell r="AH77">
            <v>0</v>
          </cell>
          <cell r="AI77">
            <v>10200</v>
          </cell>
          <cell r="AJ77">
            <v>0</v>
          </cell>
          <cell r="AK77">
            <v>8700</v>
          </cell>
          <cell r="AL77">
            <v>0</v>
          </cell>
          <cell r="AM77">
            <v>3600</v>
          </cell>
          <cell r="AN77">
            <v>0</v>
          </cell>
          <cell r="AO77">
            <v>6800</v>
          </cell>
          <cell r="AP77">
            <v>0</v>
          </cell>
          <cell r="AQ77">
            <v>5800</v>
          </cell>
          <cell r="AR77">
            <v>0</v>
          </cell>
          <cell r="AS77">
            <v>3600</v>
          </cell>
          <cell r="AT77">
            <v>0</v>
          </cell>
          <cell r="AU77">
            <v>0</v>
          </cell>
          <cell r="AV77">
            <v>0</v>
          </cell>
          <cell r="AW77">
            <v>0</v>
          </cell>
          <cell r="AX77">
            <v>0</v>
          </cell>
          <cell r="AY77">
            <v>0</v>
          </cell>
          <cell r="AZ77">
            <v>0</v>
          </cell>
          <cell r="BA77">
            <v>0</v>
          </cell>
          <cell r="BB77">
            <v>9505</v>
          </cell>
          <cell r="BC77" t="str">
            <v>AC</v>
          </cell>
          <cell r="BD77" t="str">
            <v>9705販売終了</v>
          </cell>
        </row>
        <row r="78">
          <cell r="B78" t="str">
            <v>ACN-8MB-S</v>
          </cell>
          <cell r="C78" t="str">
            <v>････</v>
          </cell>
          <cell r="D78" t="str">
            <v>8MB増設ﾒﾓﾘｷｯﾄ</v>
          </cell>
          <cell r="E78" t="str">
            <v>SX(M3423-Aﾓﾃﾞﾙ､M3423C)､FX(M3474､M3484-A/Bﾓﾃﾞﾙ)､
GX(M3464-Cﾓﾃﾞﾙ)用｡4MB(DIMM)×2個｡</v>
          </cell>
          <cell r="F78">
            <v>24000</v>
          </cell>
          <cell r="G78">
            <v>12000</v>
          </cell>
          <cell r="H78">
            <v>4200</v>
          </cell>
          <cell r="I78">
            <v>3600</v>
          </cell>
          <cell r="J78">
            <v>1500</v>
          </cell>
          <cell r="K78">
            <v>2800</v>
          </cell>
          <cell r="L78">
            <v>2400</v>
          </cell>
          <cell r="M78">
            <v>1500</v>
          </cell>
          <cell r="N78">
            <v>9509</v>
          </cell>
          <cell r="O78" t="str">
            <v>AC</v>
          </cell>
          <cell r="P78" t="str">
            <v>在庫終了次第、
販売終了</v>
          </cell>
          <cell r="Q78">
            <v>0</v>
          </cell>
          <cell r="R78">
            <v>0</v>
          </cell>
          <cell r="S78">
            <v>0</v>
          </cell>
          <cell r="T78">
            <v>0</v>
          </cell>
          <cell r="U78">
            <v>0</v>
          </cell>
          <cell r="V78">
            <v>0</v>
          </cell>
          <cell r="W78">
            <v>0</v>
          </cell>
          <cell r="X78">
            <v>0</v>
          </cell>
          <cell r="Y78">
            <v>0</v>
          </cell>
          <cell r="Z78">
            <v>0</v>
          </cell>
          <cell r="AA78">
            <v>0</v>
          </cell>
          <cell r="AB78">
            <v>0</v>
          </cell>
          <cell r="AC78">
            <v>0</v>
          </cell>
          <cell r="AD78">
            <v>24000</v>
          </cell>
          <cell r="AE78">
            <v>0</v>
          </cell>
          <cell r="AF78">
            <v>0</v>
          </cell>
          <cell r="AG78">
            <v>12000</v>
          </cell>
          <cell r="AH78">
            <v>0</v>
          </cell>
          <cell r="AI78">
            <v>4200</v>
          </cell>
          <cell r="AJ78">
            <v>0</v>
          </cell>
          <cell r="AK78">
            <v>3600</v>
          </cell>
          <cell r="AL78">
            <v>0</v>
          </cell>
          <cell r="AM78">
            <v>1500</v>
          </cell>
          <cell r="AN78">
            <v>0</v>
          </cell>
          <cell r="AO78">
            <v>2800</v>
          </cell>
          <cell r="AP78">
            <v>0</v>
          </cell>
          <cell r="AQ78">
            <v>2400</v>
          </cell>
          <cell r="AR78">
            <v>0</v>
          </cell>
          <cell r="AS78">
            <v>1500</v>
          </cell>
          <cell r="AT78">
            <v>0</v>
          </cell>
          <cell r="AU78">
            <v>0</v>
          </cell>
          <cell r="AV78">
            <v>0</v>
          </cell>
          <cell r="AW78">
            <v>0</v>
          </cell>
          <cell r="AX78">
            <v>0</v>
          </cell>
          <cell r="AY78">
            <v>0</v>
          </cell>
          <cell r="AZ78">
            <v>0</v>
          </cell>
          <cell r="BA78">
            <v>0</v>
          </cell>
          <cell r="BB78">
            <v>9509</v>
          </cell>
          <cell r="BC78" t="str">
            <v>AC</v>
          </cell>
          <cell r="BD78" t="str">
            <v>在庫終了次第、
販売終了</v>
          </cell>
        </row>
        <row r="79">
          <cell r="B79" t="str">
            <v>ACN-16MB-S</v>
          </cell>
          <cell r="C79" t="str">
            <v>････</v>
          </cell>
          <cell r="D79" t="str">
            <v>16MB増設ﾒﾓﾘｷｯﾄ</v>
          </cell>
          <cell r="E79" t="str">
            <v>SX(M3423-Aﾓﾃﾞﾙ､M3423C)､FX(M3474､M3484-A/Bﾓﾃﾞﾙ)､
GX(M3464-Cﾓﾃﾞﾙ)用｡8MB(DIMM)×2個｡</v>
          </cell>
          <cell r="F79">
            <v>120000</v>
          </cell>
          <cell r="G79">
            <v>54000</v>
          </cell>
          <cell r="H79">
            <v>8400</v>
          </cell>
          <cell r="I79">
            <v>7100</v>
          </cell>
          <cell r="J79">
            <v>2900</v>
          </cell>
          <cell r="K79">
            <v>5600</v>
          </cell>
          <cell r="L79">
            <v>4800</v>
          </cell>
          <cell r="M79">
            <v>2900</v>
          </cell>
          <cell r="N79">
            <v>9509</v>
          </cell>
          <cell r="O79" t="str">
            <v>AC</v>
          </cell>
          <cell r="P79" t="str">
            <v>9611販売終了</v>
          </cell>
          <cell r="Q79">
            <v>0</v>
          </cell>
          <cell r="R79">
            <v>0</v>
          </cell>
          <cell r="S79">
            <v>0</v>
          </cell>
          <cell r="T79">
            <v>0</v>
          </cell>
          <cell r="U79">
            <v>0</v>
          </cell>
          <cell r="V79">
            <v>0</v>
          </cell>
          <cell r="W79">
            <v>0</v>
          </cell>
          <cell r="X79">
            <v>0</v>
          </cell>
          <cell r="Y79">
            <v>0</v>
          </cell>
          <cell r="Z79">
            <v>0</v>
          </cell>
          <cell r="AA79">
            <v>0</v>
          </cell>
          <cell r="AB79">
            <v>0</v>
          </cell>
          <cell r="AC79">
            <v>0</v>
          </cell>
          <cell r="AD79">
            <v>120000</v>
          </cell>
          <cell r="AE79">
            <v>0</v>
          </cell>
          <cell r="AF79">
            <v>0</v>
          </cell>
          <cell r="AG79">
            <v>54000</v>
          </cell>
          <cell r="AH79">
            <v>0</v>
          </cell>
          <cell r="AI79">
            <v>8400</v>
          </cell>
          <cell r="AJ79">
            <v>0</v>
          </cell>
          <cell r="AK79">
            <v>7100</v>
          </cell>
          <cell r="AL79">
            <v>0</v>
          </cell>
          <cell r="AM79">
            <v>2900</v>
          </cell>
          <cell r="AN79">
            <v>0</v>
          </cell>
          <cell r="AO79">
            <v>5600</v>
          </cell>
          <cell r="AP79">
            <v>0</v>
          </cell>
          <cell r="AQ79">
            <v>4800</v>
          </cell>
          <cell r="AR79">
            <v>0</v>
          </cell>
          <cell r="AS79">
            <v>2900</v>
          </cell>
          <cell r="AT79">
            <v>0</v>
          </cell>
          <cell r="AU79">
            <v>0</v>
          </cell>
          <cell r="AV79">
            <v>0</v>
          </cell>
          <cell r="AW79">
            <v>0</v>
          </cell>
          <cell r="AX79">
            <v>0</v>
          </cell>
          <cell r="AY79">
            <v>0</v>
          </cell>
          <cell r="AZ79">
            <v>0</v>
          </cell>
          <cell r="BA79">
            <v>0</v>
          </cell>
          <cell r="BB79">
            <v>9509</v>
          </cell>
          <cell r="BC79" t="str">
            <v>AC</v>
          </cell>
          <cell r="BD79" t="str">
            <v>9611販売終了</v>
          </cell>
        </row>
        <row r="80">
          <cell r="B80" t="str">
            <v>ACN-32MB-S</v>
          </cell>
          <cell r="C80" t="str">
            <v>････</v>
          </cell>
          <cell r="D80" t="str">
            <v>32MB増設ﾒﾓﾘｷｯﾄ</v>
          </cell>
          <cell r="E80" t="str">
            <v>SX(M3423-Aﾓﾃﾞﾙ､M3423C)､FX(M3474､M3484-A/Bﾓﾃﾞﾙ)､
GX(M3464-B/Cﾓﾃﾞﾙ)用｡16MB(DIMM)×2個｡</v>
          </cell>
          <cell r="F80">
            <v>240000</v>
          </cell>
          <cell r="G80">
            <v>74000</v>
          </cell>
          <cell r="H80">
            <v>20400</v>
          </cell>
          <cell r="I80">
            <v>17300</v>
          </cell>
          <cell r="J80">
            <v>7100</v>
          </cell>
          <cell r="K80">
            <v>13600</v>
          </cell>
          <cell r="L80">
            <v>11600</v>
          </cell>
          <cell r="M80">
            <v>7100</v>
          </cell>
          <cell r="N80">
            <v>9509</v>
          </cell>
          <cell r="O80" t="str">
            <v>AC</v>
          </cell>
          <cell r="P80" t="str">
            <v>9705販売終了</v>
          </cell>
          <cell r="Q80">
            <v>0</v>
          </cell>
          <cell r="R80">
            <v>0</v>
          </cell>
          <cell r="S80">
            <v>0</v>
          </cell>
          <cell r="T80">
            <v>0</v>
          </cell>
          <cell r="U80">
            <v>0</v>
          </cell>
          <cell r="V80">
            <v>0</v>
          </cell>
          <cell r="W80">
            <v>0</v>
          </cell>
          <cell r="X80">
            <v>0</v>
          </cell>
          <cell r="Y80">
            <v>0</v>
          </cell>
          <cell r="Z80">
            <v>0</v>
          </cell>
          <cell r="AA80">
            <v>0</v>
          </cell>
          <cell r="AB80">
            <v>0</v>
          </cell>
          <cell r="AC80">
            <v>0</v>
          </cell>
          <cell r="AD80">
            <v>240000</v>
          </cell>
          <cell r="AE80">
            <v>0</v>
          </cell>
          <cell r="AF80">
            <v>0</v>
          </cell>
          <cell r="AG80">
            <v>74000</v>
          </cell>
          <cell r="AH80">
            <v>0</v>
          </cell>
          <cell r="AI80">
            <v>20400</v>
          </cell>
          <cell r="AJ80">
            <v>0</v>
          </cell>
          <cell r="AK80">
            <v>17300</v>
          </cell>
          <cell r="AL80">
            <v>0</v>
          </cell>
          <cell r="AM80">
            <v>7100</v>
          </cell>
          <cell r="AN80">
            <v>0</v>
          </cell>
          <cell r="AO80">
            <v>13600</v>
          </cell>
          <cell r="AP80">
            <v>0</v>
          </cell>
          <cell r="AQ80">
            <v>11600</v>
          </cell>
          <cell r="AR80">
            <v>0</v>
          </cell>
          <cell r="AS80">
            <v>7100</v>
          </cell>
          <cell r="AT80">
            <v>0</v>
          </cell>
          <cell r="AU80">
            <v>0</v>
          </cell>
          <cell r="AV80">
            <v>0</v>
          </cell>
          <cell r="AW80">
            <v>0</v>
          </cell>
          <cell r="AX80">
            <v>0</v>
          </cell>
          <cell r="AY80">
            <v>0</v>
          </cell>
          <cell r="AZ80">
            <v>0</v>
          </cell>
          <cell r="BA80">
            <v>0</v>
          </cell>
          <cell r="BB80">
            <v>9509</v>
          </cell>
          <cell r="BC80" t="str">
            <v>AC</v>
          </cell>
          <cell r="BD80" t="str">
            <v>9705販売終了</v>
          </cell>
        </row>
        <row r="81">
          <cell r="B81" t="str">
            <v>キーボード、マウス、その他入力装置</v>
          </cell>
        </row>
        <row r="82">
          <cell r="B82" t="str">
            <v>AC-JIS-KB2</v>
          </cell>
          <cell r="C82" t="str">
            <v>M6905-9</v>
          </cell>
          <cell r="D82" t="str">
            <v>JISｷｰﾎﾞｰﾄﾞ</v>
          </cell>
          <cell r="E82" t="str">
            <v>FT486-66S/66E､FT//s､FT//e､FT//ex､FT1200､FT2200､FT2400､LS660､
LS550､XEN-PC､XEN-LSⅡ､AL､EL、SX､FX､GX､SV用｡JIS配列に準拠｡
106ｷｰ｡</v>
          </cell>
          <cell r="F82">
            <v>13000</v>
          </cell>
          <cell r="G82">
            <v>9100</v>
          </cell>
          <cell r="H82">
            <v>1800</v>
          </cell>
          <cell r="I82">
            <v>1500</v>
          </cell>
          <cell r="J82">
            <v>600</v>
          </cell>
          <cell r="K82">
            <v>1200</v>
          </cell>
          <cell r="L82">
            <v>1000</v>
          </cell>
          <cell r="M82">
            <v>600</v>
          </cell>
          <cell r="N82" t="str">
            <v>9306</v>
          </cell>
          <cell r="O82" t="str">
            <v>AC</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13000</v>
          </cell>
          <cell r="AE82">
            <v>0</v>
          </cell>
          <cell r="AF82">
            <v>0</v>
          </cell>
          <cell r="AG82">
            <v>9100</v>
          </cell>
          <cell r="AH82">
            <v>0</v>
          </cell>
          <cell r="AI82">
            <v>1800</v>
          </cell>
          <cell r="AJ82">
            <v>0</v>
          </cell>
          <cell r="AK82">
            <v>1500</v>
          </cell>
          <cell r="AL82">
            <v>0</v>
          </cell>
          <cell r="AM82">
            <v>600</v>
          </cell>
          <cell r="AN82">
            <v>0</v>
          </cell>
          <cell r="AO82">
            <v>1200</v>
          </cell>
          <cell r="AP82">
            <v>0</v>
          </cell>
          <cell r="AQ82">
            <v>1000</v>
          </cell>
          <cell r="AR82">
            <v>0</v>
          </cell>
          <cell r="AS82">
            <v>600</v>
          </cell>
          <cell r="AT82">
            <v>0</v>
          </cell>
          <cell r="AU82">
            <v>0</v>
          </cell>
          <cell r="AV82">
            <v>0</v>
          </cell>
          <cell r="AW82">
            <v>0</v>
          </cell>
          <cell r="AX82">
            <v>0</v>
          </cell>
          <cell r="AY82">
            <v>0</v>
          </cell>
          <cell r="AZ82">
            <v>0</v>
          </cell>
          <cell r="BA82">
            <v>0</v>
          </cell>
          <cell r="BB82" t="str">
            <v>9306</v>
          </cell>
          <cell r="BC82" t="str">
            <v>AC</v>
          </cell>
        </row>
        <row r="83">
          <cell r="B83" t="str">
            <v>ACN-10KEY-2</v>
          </cell>
          <cell r="C83" t="str">
            <v>M6988</v>
          </cell>
          <cell r="D83" t="str">
            <v>ﾃﾝｷｰﾊﾟｯﾄﾞ</v>
          </cell>
          <cell r="E83" t="str">
            <v>SV用｡17ｷｰ｡PS/2｡</v>
          </cell>
          <cell r="F83">
            <v>13000</v>
          </cell>
          <cell r="G83">
            <v>3000</v>
          </cell>
          <cell r="H83" t="str">
            <v>N/A</v>
          </cell>
          <cell r="I83" t="str">
            <v>N/A</v>
          </cell>
          <cell r="J83" t="str">
            <v>N/A</v>
          </cell>
          <cell r="K83" t="str">
            <v>N/A</v>
          </cell>
          <cell r="L83" t="str">
            <v>N/A</v>
          </cell>
          <cell r="M83" t="str">
            <v>N/A</v>
          </cell>
          <cell r="N83">
            <v>9404</v>
          </cell>
          <cell r="O83" t="str">
            <v>AC</v>
          </cell>
          <cell r="P83" t="str">
            <v>在庫終了次第、
販売終了</v>
          </cell>
          <cell r="Q83">
            <v>0</v>
          </cell>
          <cell r="R83">
            <v>0</v>
          </cell>
          <cell r="S83">
            <v>0</v>
          </cell>
          <cell r="T83">
            <v>0</v>
          </cell>
          <cell r="U83">
            <v>0</v>
          </cell>
          <cell r="V83">
            <v>0</v>
          </cell>
          <cell r="W83">
            <v>0</v>
          </cell>
          <cell r="X83">
            <v>0</v>
          </cell>
          <cell r="Y83">
            <v>0</v>
          </cell>
          <cell r="Z83">
            <v>0</v>
          </cell>
          <cell r="AA83">
            <v>0</v>
          </cell>
          <cell r="AB83">
            <v>0</v>
          </cell>
          <cell r="AC83">
            <v>0</v>
          </cell>
          <cell r="AD83">
            <v>13000</v>
          </cell>
          <cell r="AE83">
            <v>0</v>
          </cell>
          <cell r="AF83">
            <v>0</v>
          </cell>
          <cell r="AG83">
            <v>3000</v>
          </cell>
          <cell r="AH83">
            <v>0</v>
          </cell>
          <cell r="AI83" t="str">
            <v>N/A</v>
          </cell>
          <cell r="AJ83">
            <v>0</v>
          </cell>
          <cell r="AK83" t="str">
            <v>N/A</v>
          </cell>
          <cell r="AL83">
            <v>0</v>
          </cell>
          <cell r="AM83" t="str">
            <v>N/A</v>
          </cell>
          <cell r="AN83">
            <v>0</v>
          </cell>
          <cell r="AO83" t="str">
            <v>N/A</v>
          </cell>
          <cell r="AP83">
            <v>0</v>
          </cell>
          <cell r="AQ83" t="str">
            <v>N/A</v>
          </cell>
          <cell r="AR83">
            <v>0</v>
          </cell>
          <cell r="AS83" t="str">
            <v>N/A</v>
          </cell>
          <cell r="AT83">
            <v>0</v>
          </cell>
          <cell r="AU83">
            <v>0</v>
          </cell>
          <cell r="AV83">
            <v>0</v>
          </cell>
          <cell r="AW83">
            <v>0</v>
          </cell>
          <cell r="AX83">
            <v>0</v>
          </cell>
          <cell r="AY83">
            <v>0</v>
          </cell>
          <cell r="AZ83">
            <v>0</v>
          </cell>
          <cell r="BA83">
            <v>0</v>
          </cell>
          <cell r="BB83">
            <v>9404</v>
          </cell>
          <cell r="BC83" t="str">
            <v>AC</v>
          </cell>
          <cell r="BD83" t="str">
            <v>在庫終了次第、
販売終了</v>
          </cell>
        </row>
        <row r="84">
          <cell r="B84" t="str">
            <v>ACN-10KEY-3</v>
          </cell>
          <cell r="C84" t="str">
            <v>6017-H01</v>
          </cell>
          <cell r="D84" t="str">
            <v>ﾃﾝｷｰﾊﾟｯﾄﾞ</v>
          </cell>
          <cell r="E84" t="str">
            <v>AL､EL､SX､FX､GX､NS用｡17ｷｰ｡PS/2｡</v>
          </cell>
          <cell r="F84">
            <v>13000</v>
          </cell>
          <cell r="G84">
            <v>9100</v>
          </cell>
          <cell r="H84" t="str">
            <v>N/A</v>
          </cell>
          <cell r="I84" t="str">
            <v>N/A</v>
          </cell>
          <cell r="J84" t="str">
            <v>N/A</v>
          </cell>
          <cell r="K84" t="str">
            <v>N/A</v>
          </cell>
          <cell r="L84" t="str">
            <v>N/A</v>
          </cell>
          <cell r="M84" t="str">
            <v>N/A</v>
          </cell>
          <cell r="N84">
            <v>9505</v>
          </cell>
          <cell r="O84" t="str">
            <v>AC</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13000</v>
          </cell>
          <cell r="AE84">
            <v>0</v>
          </cell>
          <cell r="AF84">
            <v>0</v>
          </cell>
          <cell r="AG84">
            <v>9100</v>
          </cell>
          <cell r="AH84">
            <v>0</v>
          </cell>
          <cell r="AI84" t="str">
            <v>N/A</v>
          </cell>
          <cell r="AJ84">
            <v>0</v>
          </cell>
          <cell r="AK84" t="str">
            <v>N/A</v>
          </cell>
          <cell r="AL84">
            <v>0</v>
          </cell>
          <cell r="AM84" t="str">
            <v>N/A</v>
          </cell>
          <cell r="AN84">
            <v>0</v>
          </cell>
          <cell r="AO84" t="str">
            <v>N/A</v>
          </cell>
          <cell r="AP84">
            <v>0</v>
          </cell>
          <cell r="AQ84" t="str">
            <v>N/A</v>
          </cell>
          <cell r="AR84">
            <v>0</v>
          </cell>
          <cell r="AS84" t="str">
            <v>N/A</v>
          </cell>
          <cell r="AT84">
            <v>0</v>
          </cell>
          <cell r="AU84">
            <v>0</v>
          </cell>
          <cell r="AV84">
            <v>0</v>
          </cell>
          <cell r="AW84">
            <v>0</v>
          </cell>
          <cell r="AX84">
            <v>0</v>
          </cell>
          <cell r="AY84">
            <v>0</v>
          </cell>
          <cell r="AZ84">
            <v>0</v>
          </cell>
          <cell r="BA84">
            <v>0</v>
          </cell>
          <cell r="BB84">
            <v>9505</v>
          </cell>
          <cell r="BC84" t="str">
            <v>AC</v>
          </cell>
        </row>
        <row r="85">
          <cell r="B85" t="str">
            <v>AC-MUS5</v>
          </cell>
          <cell r="C85" t="str">
            <v>M6903-12</v>
          </cell>
          <cell r="D85" t="str">
            <v>ﾏｳｽ</v>
          </cell>
          <cell r="E85" t="str">
            <v>FT486-66S/66E､FT//s､FT//e､FT//ex､FT1200､FT2200､FT2400､LS660､
LS550､XEN-PC､XEN-LSⅡ､AL､EL､SX､FX､GX､SV､NS用｡PS/2｡</v>
          </cell>
          <cell r="F85">
            <v>10000</v>
          </cell>
          <cell r="G85">
            <v>7000</v>
          </cell>
          <cell r="H85" t="str">
            <v>N/A</v>
          </cell>
          <cell r="I85" t="str">
            <v>N/A</v>
          </cell>
          <cell r="J85" t="str">
            <v>N/A</v>
          </cell>
          <cell r="K85" t="str">
            <v>N/A</v>
          </cell>
          <cell r="L85" t="str">
            <v>N/A</v>
          </cell>
          <cell r="M85" t="str">
            <v>N/A</v>
          </cell>
          <cell r="N85">
            <v>9507</v>
          </cell>
          <cell r="O85" t="str">
            <v>AC</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10000</v>
          </cell>
          <cell r="AE85">
            <v>0</v>
          </cell>
          <cell r="AF85">
            <v>0</v>
          </cell>
          <cell r="AG85">
            <v>7000</v>
          </cell>
          <cell r="AH85">
            <v>0</v>
          </cell>
          <cell r="AI85" t="str">
            <v>N/A</v>
          </cell>
          <cell r="AJ85">
            <v>0</v>
          </cell>
          <cell r="AK85" t="str">
            <v>N/A</v>
          </cell>
          <cell r="AL85">
            <v>0</v>
          </cell>
          <cell r="AM85" t="str">
            <v>N/A</v>
          </cell>
          <cell r="AN85">
            <v>0</v>
          </cell>
          <cell r="AO85" t="str">
            <v>N/A</v>
          </cell>
          <cell r="AP85">
            <v>0</v>
          </cell>
          <cell r="AQ85" t="str">
            <v>N/A</v>
          </cell>
          <cell r="AR85">
            <v>0</v>
          </cell>
          <cell r="AS85" t="str">
            <v>N/A</v>
          </cell>
          <cell r="AT85">
            <v>0</v>
          </cell>
          <cell r="AU85">
            <v>0</v>
          </cell>
          <cell r="AV85">
            <v>0</v>
          </cell>
          <cell r="AW85">
            <v>0</v>
          </cell>
          <cell r="AX85">
            <v>0</v>
          </cell>
          <cell r="AY85">
            <v>0</v>
          </cell>
          <cell r="AZ85">
            <v>0</v>
          </cell>
          <cell r="BA85">
            <v>0</v>
          </cell>
          <cell r="BB85">
            <v>9507</v>
          </cell>
          <cell r="BC85" t="str">
            <v>AC</v>
          </cell>
        </row>
        <row r="86">
          <cell r="B86" t="str">
            <v>AX-IDCR2</v>
          </cell>
          <cell r="C86" t="str">
            <v>M6907-5</v>
          </cell>
          <cell r="D86" t="str">
            <v>IDｶｰﾄﾞﾘｰﾀﾞ</v>
          </cell>
          <cell r="E86" t="str">
            <v>LS550(M3551､M3553､M3554)､XEN-PC(ﾓﾃﾞﾙにより､制限あり｡)､
XEN-LSⅡ(ﾓﾃﾞﾙにより､制限あり｡)､SX(M3423-Aﾓﾃﾞﾙ､M3423C)､
FX(M3474､M3484-A/Bﾓﾃﾞﾙ)､GX(M3464-B/Cﾓﾃﾞﾙ)､SV､NS用｡
磁気ｶｰﾄﾞ(JIS X6301 X6302 Ⅱ型)の読み取り｡</v>
          </cell>
          <cell r="F86">
            <v>98000</v>
          </cell>
          <cell r="G86">
            <v>63700</v>
          </cell>
          <cell r="H86">
            <v>5900</v>
          </cell>
          <cell r="I86">
            <v>5000</v>
          </cell>
          <cell r="J86" t="str">
            <v>N/A</v>
          </cell>
          <cell r="K86" t="str">
            <v>N/A</v>
          </cell>
          <cell r="L86" t="str">
            <v>N/A</v>
          </cell>
          <cell r="M86" t="str">
            <v>N/A</v>
          </cell>
          <cell r="N86">
            <v>9404</v>
          </cell>
          <cell r="O86" t="str">
            <v>MI</v>
          </cell>
          <cell r="P86" t="str">
            <v>受注生産</v>
          </cell>
          <cell r="Q86">
            <v>0</v>
          </cell>
          <cell r="R86">
            <v>0</v>
          </cell>
          <cell r="S86">
            <v>0</v>
          </cell>
          <cell r="T86">
            <v>0</v>
          </cell>
          <cell r="U86">
            <v>0</v>
          </cell>
          <cell r="V86">
            <v>0</v>
          </cell>
          <cell r="W86">
            <v>0</v>
          </cell>
          <cell r="X86">
            <v>0</v>
          </cell>
          <cell r="Y86">
            <v>0</v>
          </cell>
          <cell r="Z86">
            <v>0</v>
          </cell>
          <cell r="AA86">
            <v>0</v>
          </cell>
          <cell r="AB86">
            <v>0</v>
          </cell>
          <cell r="AC86">
            <v>0</v>
          </cell>
          <cell r="AD86">
            <v>98000</v>
          </cell>
          <cell r="AE86">
            <v>0</v>
          </cell>
          <cell r="AF86">
            <v>0</v>
          </cell>
          <cell r="AG86">
            <v>63700</v>
          </cell>
          <cell r="AH86">
            <v>0</v>
          </cell>
          <cell r="AI86">
            <v>5900</v>
          </cell>
          <cell r="AJ86">
            <v>0</v>
          </cell>
          <cell r="AK86">
            <v>5000</v>
          </cell>
          <cell r="AL86">
            <v>0</v>
          </cell>
          <cell r="AM86" t="str">
            <v>N/A</v>
          </cell>
          <cell r="AN86">
            <v>0</v>
          </cell>
          <cell r="AO86" t="str">
            <v>N/A</v>
          </cell>
          <cell r="AP86">
            <v>0</v>
          </cell>
          <cell r="AQ86" t="str">
            <v>N/A</v>
          </cell>
          <cell r="AR86">
            <v>0</v>
          </cell>
          <cell r="AS86" t="str">
            <v>N/A</v>
          </cell>
          <cell r="AT86">
            <v>0</v>
          </cell>
          <cell r="AU86">
            <v>0</v>
          </cell>
          <cell r="AV86">
            <v>0</v>
          </cell>
          <cell r="AW86">
            <v>0</v>
          </cell>
          <cell r="AX86">
            <v>0</v>
          </cell>
          <cell r="AY86">
            <v>0</v>
          </cell>
          <cell r="AZ86">
            <v>0</v>
          </cell>
          <cell r="BA86">
            <v>0</v>
          </cell>
          <cell r="BB86">
            <v>9404</v>
          </cell>
          <cell r="BC86" t="str">
            <v>MI</v>
          </cell>
          <cell r="BD86" t="str">
            <v>受注生産</v>
          </cell>
        </row>
        <row r="87">
          <cell r="B87" t="str">
            <v>AX-BHS2</v>
          </cell>
          <cell r="C87" t="str">
            <v>M6906-8</v>
          </cell>
          <cell r="D87" t="str">
            <v>ﾊﾞｰｺｰﾄﾞﾊﾝﾄﾞｽｷｬﾅ</v>
          </cell>
          <cell r="E87" t="str">
            <v>LS550(M3551､M3553､M3554)､XEN-PC(ﾓﾃﾞﾙにより､制限あり｡)､
XEN-LSⅡ(ﾓﾃﾞﾙにより､制限あり｡)､SX(M3423-Aﾓﾃﾞﾙ､M3423C)､
FX(M3474､M3484-A/Bﾓﾃﾞﾙ)､GX(M3464-B/Cﾓﾃﾞﾙ)､SV､NS用｡
ﾊﾞｰｺｰﾄﾞﾃﾞｰﾀ(NW-7､JAN､CODE39､2OF5)の読み取り｡</v>
          </cell>
          <cell r="F87">
            <v>190000</v>
          </cell>
          <cell r="G87">
            <v>123500</v>
          </cell>
          <cell r="H87">
            <v>11400</v>
          </cell>
          <cell r="I87">
            <v>9700</v>
          </cell>
          <cell r="J87" t="str">
            <v>N/A</v>
          </cell>
          <cell r="K87" t="str">
            <v>N/A</v>
          </cell>
          <cell r="L87" t="str">
            <v>N/A</v>
          </cell>
          <cell r="M87" t="str">
            <v>N/A</v>
          </cell>
          <cell r="N87">
            <v>9405</v>
          </cell>
          <cell r="O87" t="str">
            <v>MI</v>
          </cell>
          <cell r="P87" t="str">
            <v>受注生産</v>
          </cell>
          <cell r="Q87">
            <v>0</v>
          </cell>
          <cell r="R87">
            <v>0</v>
          </cell>
          <cell r="S87">
            <v>0</v>
          </cell>
          <cell r="T87">
            <v>0</v>
          </cell>
          <cell r="U87">
            <v>0</v>
          </cell>
          <cell r="V87">
            <v>0</v>
          </cell>
          <cell r="W87">
            <v>0</v>
          </cell>
          <cell r="X87">
            <v>0</v>
          </cell>
          <cell r="Y87">
            <v>0</v>
          </cell>
          <cell r="Z87">
            <v>0</v>
          </cell>
          <cell r="AA87">
            <v>0</v>
          </cell>
          <cell r="AB87">
            <v>0</v>
          </cell>
          <cell r="AC87">
            <v>0</v>
          </cell>
          <cell r="AD87">
            <v>190000</v>
          </cell>
          <cell r="AE87">
            <v>0</v>
          </cell>
          <cell r="AF87">
            <v>0</v>
          </cell>
          <cell r="AG87">
            <v>123500</v>
          </cell>
          <cell r="AH87">
            <v>0</v>
          </cell>
          <cell r="AI87">
            <v>11400</v>
          </cell>
          <cell r="AJ87">
            <v>0</v>
          </cell>
          <cell r="AK87">
            <v>9700</v>
          </cell>
          <cell r="AL87">
            <v>0</v>
          </cell>
          <cell r="AM87" t="str">
            <v>N/A</v>
          </cell>
          <cell r="AN87">
            <v>0</v>
          </cell>
          <cell r="AO87" t="str">
            <v>N/A</v>
          </cell>
          <cell r="AP87">
            <v>0</v>
          </cell>
          <cell r="AQ87" t="str">
            <v>N/A</v>
          </cell>
          <cell r="AR87">
            <v>0</v>
          </cell>
          <cell r="AS87" t="str">
            <v>N/A</v>
          </cell>
          <cell r="AT87">
            <v>0</v>
          </cell>
          <cell r="AU87">
            <v>0</v>
          </cell>
          <cell r="AV87">
            <v>0</v>
          </cell>
          <cell r="AW87">
            <v>0</v>
          </cell>
          <cell r="AX87">
            <v>0</v>
          </cell>
          <cell r="AY87">
            <v>0</v>
          </cell>
          <cell r="AZ87">
            <v>0</v>
          </cell>
          <cell r="BA87">
            <v>0</v>
          </cell>
          <cell r="BB87">
            <v>9405</v>
          </cell>
          <cell r="BC87" t="str">
            <v>MI</v>
          </cell>
          <cell r="BD87" t="str">
            <v>受注生産</v>
          </cell>
        </row>
        <row r="88">
          <cell r="B88" t="str">
            <v>AX-HOCR</v>
          </cell>
          <cell r="C88" t="str">
            <v>M6987-1</v>
          </cell>
          <cell r="D88" t="str">
            <v>ﾊﾝﾄﾞOCR</v>
          </cell>
          <cell r="E88" t="str">
            <v>LS550(M3551､M3553､M3554)､XEN-PC(ﾓﾃﾞﾙにより､制限あり｡)､
XEN-LSⅡ(ﾓﾃﾞﾙにより､制限あり｡)､SX(M3423-Aﾓﾃﾞﾙ､M3423C)､
FX(M3474､M3484-A/Bﾓﾃﾞﾙ)､GX(M3464-B/Cﾓﾃﾞﾙ)､SV用｡
OCR文字(OCR-Bﾌｫﾝﾄ･ｻｲｽﾞⅠの文字28種類)の読み取り｡</v>
          </cell>
          <cell r="F88">
            <v>580000</v>
          </cell>
          <cell r="G88">
            <v>377000</v>
          </cell>
          <cell r="H88">
            <v>34800</v>
          </cell>
          <cell r="I88">
            <v>29600</v>
          </cell>
          <cell r="J88" t="str">
            <v>N/A</v>
          </cell>
          <cell r="K88" t="str">
            <v>N/A</v>
          </cell>
          <cell r="L88" t="str">
            <v>N/A</v>
          </cell>
          <cell r="M88" t="str">
            <v>N/A</v>
          </cell>
          <cell r="N88">
            <v>9404</v>
          </cell>
          <cell r="O88" t="str">
            <v>MI</v>
          </cell>
          <cell r="P88" t="str">
            <v>受注生産</v>
          </cell>
          <cell r="Q88">
            <v>0</v>
          </cell>
          <cell r="R88">
            <v>0</v>
          </cell>
          <cell r="S88">
            <v>0</v>
          </cell>
          <cell r="T88">
            <v>0</v>
          </cell>
          <cell r="U88">
            <v>0</v>
          </cell>
          <cell r="V88">
            <v>0</v>
          </cell>
          <cell r="W88">
            <v>0</v>
          </cell>
          <cell r="X88">
            <v>0</v>
          </cell>
          <cell r="Y88">
            <v>0</v>
          </cell>
          <cell r="Z88">
            <v>0</v>
          </cell>
          <cell r="AA88">
            <v>0</v>
          </cell>
          <cell r="AB88">
            <v>0</v>
          </cell>
          <cell r="AC88">
            <v>0</v>
          </cell>
          <cell r="AD88">
            <v>580000</v>
          </cell>
          <cell r="AE88">
            <v>0</v>
          </cell>
          <cell r="AF88">
            <v>0</v>
          </cell>
          <cell r="AG88">
            <v>377000</v>
          </cell>
          <cell r="AH88">
            <v>0</v>
          </cell>
          <cell r="AI88">
            <v>34800</v>
          </cell>
          <cell r="AJ88">
            <v>0</v>
          </cell>
          <cell r="AK88">
            <v>29600</v>
          </cell>
          <cell r="AL88">
            <v>0</v>
          </cell>
          <cell r="AM88" t="str">
            <v>N/A</v>
          </cell>
          <cell r="AN88">
            <v>0</v>
          </cell>
          <cell r="AO88" t="str">
            <v>N/A</v>
          </cell>
          <cell r="AP88">
            <v>0</v>
          </cell>
          <cell r="AQ88" t="str">
            <v>N/A</v>
          </cell>
          <cell r="AR88">
            <v>0</v>
          </cell>
          <cell r="AS88" t="str">
            <v>N/A</v>
          </cell>
          <cell r="AT88">
            <v>0</v>
          </cell>
          <cell r="AU88">
            <v>0</v>
          </cell>
          <cell r="AV88">
            <v>0</v>
          </cell>
          <cell r="AW88">
            <v>0</v>
          </cell>
          <cell r="AX88">
            <v>0</v>
          </cell>
          <cell r="AY88">
            <v>0</v>
          </cell>
          <cell r="AZ88">
            <v>0</v>
          </cell>
          <cell r="BA88">
            <v>0</v>
          </cell>
          <cell r="BB88">
            <v>9404</v>
          </cell>
          <cell r="BC88" t="str">
            <v>MI</v>
          </cell>
          <cell r="BD88" t="str">
            <v>受注生産</v>
          </cell>
        </row>
        <row r="89">
          <cell r="B89" t="str">
            <v>ACN-TAB-PT</v>
          </cell>
          <cell r="C89" t="str">
            <v>M6098</v>
          </cell>
          <cell r="D89" t="str">
            <v>内蔵ﾀﾌﾞﾚｯﾄﾎﾟｲﾝﾀ</v>
          </cell>
          <cell r="E89" t="str">
            <v>SV用｡</v>
          </cell>
          <cell r="F89">
            <v>15000</v>
          </cell>
          <cell r="G89">
            <v>3500</v>
          </cell>
          <cell r="H89" t="str">
            <v>N/A</v>
          </cell>
          <cell r="I89" t="str">
            <v>N/A</v>
          </cell>
          <cell r="J89" t="str">
            <v>N/A</v>
          </cell>
          <cell r="K89" t="str">
            <v>N/A</v>
          </cell>
          <cell r="L89" t="str">
            <v>N/A</v>
          </cell>
          <cell r="M89" t="str">
            <v>N/A</v>
          </cell>
          <cell r="N89">
            <v>9411</v>
          </cell>
          <cell r="O89" t="str">
            <v>AC</v>
          </cell>
          <cell r="P89" t="str">
            <v>在庫終了次第、
販売終了</v>
          </cell>
          <cell r="Q89">
            <v>0</v>
          </cell>
          <cell r="R89">
            <v>0</v>
          </cell>
          <cell r="S89">
            <v>0</v>
          </cell>
          <cell r="T89">
            <v>0</v>
          </cell>
          <cell r="U89">
            <v>0</v>
          </cell>
          <cell r="V89">
            <v>0</v>
          </cell>
          <cell r="W89">
            <v>0</v>
          </cell>
          <cell r="X89">
            <v>0</v>
          </cell>
          <cell r="Y89">
            <v>0</v>
          </cell>
          <cell r="Z89">
            <v>0</v>
          </cell>
          <cell r="AA89">
            <v>0</v>
          </cell>
          <cell r="AB89">
            <v>0</v>
          </cell>
          <cell r="AC89">
            <v>0</v>
          </cell>
          <cell r="AD89">
            <v>15000</v>
          </cell>
          <cell r="AE89">
            <v>0</v>
          </cell>
          <cell r="AF89">
            <v>0</v>
          </cell>
          <cell r="AG89">
            <v>3500</v>
          </cell>
          <cell r="AH89">
            <v>0</v>
          </cell>
          <cell r="AI89" t="str">
            <v>N/A</v>
          </cell>
          <cell r="AJ89">
            <v>0</v>
          </cell>
          <cell r="AK89" t="str">
            <v>N/A</v>
          </cell>
          <cell r="AL89">
            <v>0</v>
          </cell>
          <cell r="AM89" t="str">
            <v>N/A</v>
          </cell>
          <cell r="AN89">
            <v>0</v>
          </cell>
          <cell r="AO89" t="str">
            <v>N/A</v>
          </cell>
          <cell r="AP89">
            <v>0</v>
          </cell>
          <cell r="AQ89" t="str">
            <v>N/A</v>
          </cell>
          <cell r="AR89">
            <v>0</v>
          </cell>
          <cell r="AS89" t="str">
            <v>N/A</v>
          </cell>
          <cell r="AT89">
            <v>0</v>
          </cell>
          <cell r="AU89">
            <v>0</v>
          </cell>
          <cell r="AV89">
            <v>0</v>
          </cell>
          <cell r="AW89">
            <v>0</v>
          </cell>
          <cell r="AX89">
            <v>0</v>
          </cell>
          <cell r="AY89">
            <v>0</v>
          </cell>
          <cell r="AZ89">
            <v>0</v>
          </cell>
          <cell r="BA89">
            <v>0</v>
          </cell>
          <cell r="BB89">
            <v>9411</v>
          </cell>
          <cell r="BC89" t="str">
            <v>AC</v>
          </cell>
          <cell r="BD89" t="str">
            <v>在庫終了次第、
販売終了</v>
          </cell>
        </row>
        <row r="90">
          <cell r="B90" t="str">
            <v>ACN-TBALL</v>
          </cell>
          <cell r="C90" t="str">
            <v>TBL-201</v>
          </cell>
          <cell r="D90" t="str">
            <v>内蔵ﾄﾗｯｸﾎﾞ-ﾙ</v>
          </cell>
          <cell r="E90" t="str">
            <v>NS用｡</v>
          </cell>
          <cell r="F90">
            <v>15000</v>
          </cell>
          <cell r="G90">
            <v>10500</v>
          </cell>
          <cell r="H90" t="str">
            <v>N/A</v>
          </cell>
          <cell r="I90" t="str">
            <v>N/A</v>
          </cell>
          <cell r="J90" t="str">
            <v>N/A</v>
          </cell>
          <cell r="K90" t="str">
            <v>N/A</v>
          </cell>
          <cell r="L90" t="str">
            <v>N/A</v>
          </cell>
          <cell r="M90" t="str">
            <v>N/A</v>
          </cell>
          <cell r="N90" t="str">
            <v>9307</v>
          </cell>
          <cell r="O90" t="str">
            <v>AC</v>
          </cell>
          <cell r="P90" t="str">
            <v>在庫終了次第、
販売終了</v>
          </cell>
          <cell r="Q90">
            <v>0</v>
          </cell>
          <cell r="R90">
            <v>0</v>
          </cell>
          <cell r="S90">
            <v>0</v>
          </cell>
          <cell r="T90">
            <v>0</v>
          </cell>
          <cell r="U90">
            <v>0</v>
          </cell>
          <cell r="V90">
            <v>0</v>
          </cell>
          <cell r="W90">
            <v>0</v>
          </cell>
          <cell r="X90">
            <v>0</v>
          </cell>
          <cell r="Y90">
            <v>0</v>
          </cell>
          <cell r="Z90">
            <v>0</v>
          </cell>
          <cell r="AA90">
            <v>0</v>
          </cell>
          <cell r="AB90">
            <v>0</v>
          </cell>
          <cell r="AC90">
            <v>0</v>
          </cell>
          <cell r="AD90">
            <v>15000</v>
          </cell>
          <cell r="AE90">
            <v>0</v>
          </cell>
          <cell r="AF90">
            <v>0</v>
          </cell>
          <cell r="AG90">
            <v>10500</v>
          </cell>
          <cell r="AH90">
            <v>0</v>
          </cell>
          <cell r="AI90" t="str">
            <v>N/A</v>
          </cell>
          <cell r="AJ90">
            <v>0</v>
          </cell>
          <cell r="AK90" t="str">
            <v>N/A</v>
          </cell>
          <cell r="AL90">
            <v>0</v>
          </cell>
          <cell r="AM90" t="str">
            <v>N/A</v>
          </cell>
          <cell r="AN90">
            <v>0</v>
          </cell>
          <cell r="AO90" t="str">
            <v>N/A</v>
          </cell>
          <cell r="AP90">
            <v>0</v>
          </cell>
          <cell r="AQ90" t="str">
            <v>N/A</v>
          </cell>
          <cell r="AR90">
            <v>0</v>
          </cell>
          <cell r="AS90" t="str">
            <v>N/A</v>
          </cell>
          <cell r="AT90">
            <v>0</v>
          </cell>
          <cell r="AU90">
            <v>0</v>
          </cell>
          <cell r="AV90">
            <v>0</v>
          </cell>
          <cell r="AW90">
            <v>0</v>
          </cell>
          <cell r="AX90">
            <v>0</v>
          </cell>
          <cell r="AY90">
            <v>0</v>
          </cell>
          <cell r="AZ90">
            <v>0</v>
          </cell>
          <cell r="BA90">
            <v>0</v>
          </cell>
          <cell r="BB90" t="str">
            <v>9307</v>
          </cell>
          <cell r="BC90" t="str">
            <v>AC</v>
          </cell>
          <cell r="BD90" t="str">
            <v>在庫終了次第、
販売終了</v>
          </cell>
        </row>
        <row r="91">
          <cell r="B91" t="str">
            <v>ディスプレイ</v>
          </cell>
        </row>
        <row r="92">
          <cell r="B92" t="str">
            <v>AC-CRT-15C2</v>
          </cell>
          <cell r="C92" t="str">
            <v>M6338</v>
          </cell>
          <cell r="D92" t="str">
            <v>15ｲﾝﾁ高解像度ｶﾗｰﾃﾞｨｽﾌﾟﾚｲ</v>
          </cell>
          <cell r="E92" t="str">
            <v>FT486-66S/66E､FT//s､FT//e､FT//ex､FT1200､FT2200､LS660､LS550､
XEN-PC､XEN-LSⅡ､SX､FX､GX､SV､NS用｡</v>
          </cell>
          <cell r="F92">
            <v>60000</v>
          </cell>
          <cell r="G92">
            <v>39000</v>
          </cell>
          <cell r="H92">
            <v>4200</v>
          </cell>
          <cell r="I92">
            <v>3600</v>
          </cell>
          <cell r="J92">
            <v>1500</v>
          </cell>
          <cell r="K92">
            <v>2800</v>
          </cell>
          <cell r="L92">
            <v>2400</v>
          </cell>
          <cell r="M92">
            <v>1500</v>
          </cell>
          <cell r="N92">
            <v>9511</v>
          </cell>
          <cell r="O92" t="str">
            <v>AC</v>
          </cell>
          <cell r="P92" t="str">
            <v>9701販売終了</v>
          </cell>
          <cell r="Q92">
            <v>0</v>
          </cell>
          <cell r="R92">
            <v>0</v>
          </cell>
          <cell r="S92">
            <v>0</v>
          </cell>
          <cell r="T92">
            <v>0</v>
          </cell>
          <cell r="U92">
            <v>0</v>
          </cell>
          <cell r="V92">
            <v>0</v>
          </cell>
          <cell r="W92">
            <v>0</v>
          </cell>
          <cell r="X92">
            <v>0</v>
          </cell>
          <cell r="Y92">
            <v>0</v>
          </cell>
          <cell r="Z92">
            <v>0</v>
          </cell>
          <cell r="AA92">
            <v>0</v>
          </cell>
          <cell r="AB92">
            <v>0</v>
          </cell>
          <cell r="AC92">
            <v>0</v>
          </cell>
          <cell r="AD92">
            <v>60000</v>
          </cell>
          <cell r="AE92">
            <v>0</v>
          </cell>
          <cell r="AF92">
            <v>0</v>
          </cell>
          <cell r="AG92">
            <v>39000</v>
          </cell>
          <cell r="AH92">
            <v>0</v>
          </cell>
          <cell r="AI92">
            <v>4200</v>
          </cell>
          <cell r="AJ92">
            <v>0</v>
          </cell>
          <cell r="AK92">
            <v>3600</v>
          </cell>
          <cell r="AL92">
            <v>0</v>
          </cell>
          <cell r="AM92">
            <v>1500</v>
          </cell>
          <cell r="AN92">
            <v>0</v>
          </cell>
          <cell r="AO92">
            <v>2800</v>
          </cell>
          <cell r="AP92">
            <v>0</v>
          </cell>
          <cell r="AQ92">
            <v>2400</v>
          </cell>
          <cell r="AR92">
            <v>0</v>
          </cell>
          <cell r="AS92">
            <v>1500</v>
          </cell>
          <cell r="AT92">
            <v>0</v>
          </cell>
          <cell r="AU92">
            <v>0</v>
          </cell>
          <cell r="AV92">
            <v>0</v>
          </cell>
          <cell r="AW92">
            <v>0</v>
          </cell>
          <cell r="AX92">
            <v>0</v>
          </cell>
          <cell r="AY92">
            <v>0</v>
          </cell>
          <cell r="AZ92">
            <v>0</v>
          </cell>
          <cell r="BA92">
            <v>0</v>
          </cell>
          <cell r="BB92">
            <v>9511</v>
          </cell>
          <cell r="BC92" t="str">
            <v>AC</v>
          </cell>
          <cell r="BD92" t="str">
            <v>9701販売終了</v>
          </cell>
        </row>
        <row r="93">
          <cell r="B93" t="str">
            <v>AC-CRT-15C5</v>
          </cell>
          <cell r="C93" t="str">
            <v>M6346-1</v>
          </cell>
          <cell r="D93" t="str">
            <v>15ｲﾝﾁ高解像度ｶﾗｰﾃﾞｨｽﾌﾟﾚｲ</v>
          </cell>
          <cell r="E93" t="str">
            <v>FT//ex､FT1200､FT2200､FT2400､LS660､LS550､AL､EL､
SX(M3423-Cﾓﾃﾞﾙ､M3423C-A3C0/B181)､FX､GX用｡</v>
          </cell>
          <cell r="F93">
            <v>56000</v>
          </cell>
          <cell r="G93">
            <v>39000</v>
          </cell>
          <cell r="H93">
            <v>3400</v>
          </cell>
          <cell r="I93">
            <v>2900</v>
          </cell>
          <cell r="J93">
            <v>1200</v>
          </cell>
          <cell r="K93">
            <v>2200</v>
          </cell>
          <cell r="L93">
            <v>1900</v>
          </cell>
          <cell r="M93">
            <v>1200</v>
          </cell>
          <cell r="N93">
            <v>9702</v>
          </cell>
          <cell r="O93" t="str">
            <v>AC</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56000</v>
          </cell>
          <cell r="AE93">
            <v>0</v>
          </cell>
          <cell r="AF93">
            <v>0</v>
          </cell>
          <cell r="AG93">
            <v>39000</v>
          </cell>
          <cell r="AH93">
            <v>0</v>
          </cell>
          <cell r="AI93">
            <v>3400</v>
          </cell>
          <cell r="AJ93">
            <v>0</v>
          </cell>
          <cell r="AK93">
            <v>2900</v>
          </cell>
          <cell r="AL93">
            <v>0</v>
          </cell>
          <cell r="AM93">
            <v>1200</v>
          </cell>
          <cell r="AN93">
            <v>0</v>
          </cell>
          <cell r="AO93">
            <v>2200</v>
          </cell>
          <cell r="AP93">
            <v>0</v>
          </cell>
          <cell r="AQ93">
            <v>1900</v>
          </cell>
          <cell r="AR93">
            <v>0</v>
          </cell>
          <cell r="AS93">
            <v>1200</v>
          </cell>
          <cell r="AT93">
            <v>0</v>
          </cell>
          <cell r="AU93">
            <v>0</v>
          </cell>
          <cell r="AV93">
            <v>0</v>
          </cell>
          <cell r="AW93">
            <v>0</v>
          </cell>
          <cell r="AX93">
            <v>0</v>
          </cell>
          <cell r="AY93">
            <v>0</v>
          </cell>
          <cell r="AZ93">
            <v>0</v>
          </cell>
          <cell r="BA93">
            <v>0</v>
          </cell>
          <cell r="BB93">
            <v>9702</v>
          </cell>
          <cell r="BC93" t="str">
            <v>AC</v>
          </cell>
        </row>
        <row r="94">
          <cell r="B94" t="str">
            <v>AC-CRT-15C4</v>
          </cell>
          <cell r="C94" t="str">
            <v>M6345-1</v>
          </cell>
          <cell r="D94" t="str">
            <v>15ｲﾝﾁ高解像度ｶﾗｰﾃﾞｨｽﾌﾟﾚｲ</v>
          </cell>
          <cell r="E94" t="str">
            <v>FT486-66S/66E､FT//s､FT//e､FT//ex､FT1200､FT2200､LS660､LS550､
XEN-PC､XEN-LSⅡ､SX､FX､GX､SV､NS用｡</v>
          </cell>
          <cell r="F94">
            <v>60000</v>
          </cell>
          <cell r="G94">
            <v>39000</v>
          </cell>
          <cell r="H94">
            <v>4200</v>
          </cell>
          <cell r="I94">
            <v>3600</v>
          </cell>
          <cell r="J94">
            <v>1500</v>
          </cell>
          <cell r="K94">
            <v>2800</v>
          </cell>
          <cell r="L94">
            <v>2400</v>
          </cell>
          <cell r="M94">
            <v>1500</v>
          </cell>
          <cell r="N94">
            <v>9512</v>
          </cell>
          <cell r="O94" t="str">
            <v>AC</v>
          </cell>
          <cell r="P94" t="str">
            <v>9608販売終了</v>
          </cell>
          <cell r="Q94">
            <v>0</v>
          </cell>
          <cell r="R94">
            <v>0</v>
          </cell>
          <cell r="S94">
            <v>0</v>
          </cell>
          <cell r="T94">
            <v>0</v>
          </cell>
          <cell r="U94">
            <v>0</v>
          </cell>
          <cell r="V94">
            <v>0</v>
          </cell>
          <cell r="W94">
            <v>0</v>
          </cell>
          <cell r="X94">
            <v>0</v>
          </cell>
          <cell r="Y94">
            <v>0</v>
          </cell>
          <cell r="Z94">
            <v>0</v>
          </cell>
          <cell r="AA94">
            <v>0</v>
          </cell>
          <cell r="AB94">
            <v>0</v>
          </cell>
          <cell r="AC94">
            <v>0</v>
          </cell>
          <cell r="AD94">
            <v>60000</v>
          </cell>
          <cell r="AE94">
            <v>0</v>
          </cell>
          <cell r="AF94">
            <v>0</v>
          </cell>
          <cell r="AG94">
            <v>39000</v>
          </cell>
          <cell r="AH94">
            <v>0</v>
          </cell>
          <cell r="AI94">
            <v>4200</v>
          </cell>
          <cell r="AJ94">
            <v>0</v>
          </cell>
          <cell r="AK94">
            <v>3600</v>
          </cell>
          <cell r="AL94">
            <v>0</v>
          </cell>
          <cell r="AM94">
            <v>1500</v>
          </cell>
          <cell r="AN94">
            <v>0</v>
          </cell>
          <cell r="AO94">
            <v>2800</v>
          </cell>
          <cell r="AP94">
            <v>0</v>
          </cell>
          <cell r="AQ94">
            <v>2400</v>
          </cell>
          <cell r="AR94">
            <v>0</v>
          </cell>
          <cell r="AS94">
            <v>1500</v>
          </cell>
          <cell r="AT94">
            <v>0</v>
          </cell>
          <cell r="AU94">
            <v>0</v>
          </cell>
          <cell r="AV94">
            <v>0</v>
          </cell>
          <cell r="AW94">
            <v>0</v>
          </cell>
          <cell r="AX94">
            <v>0</v>
          </cell>
          <cell r="AY94">
            <v>0</v>
          </cell>
          <cell r="AZ94">
            <v>0</v>
          </cell>
          <cell r="BA94">
            <v>0</v>
          </cell>
          <cell r="BB94">
            <v>9512</v>
          </cell>
          <cell r="BC94" t="str">
            <v>AC</v>
          </cell>
          <cell r="BD94" t="str">
            <v>9608販売終了</v>
          </cell>
        </row>
        <row r="95">
          <cell r="B95" t="str">
            <v>AC-CRT-17C3</v>
          </cell>
          <cell r="C95" t="str">
            <v>M6337-1</v>
          </cell>
          <cell r="D95" t="str">
            <v>17ｲﾝﾁ高解像度ｶﾗｰﾃﾞｨｽﾌﾟﾚｲ</v>
          </cell>
          <cell r="E95" t="str">
            <v>FT1200､FT2200､LS660､LS550､XEN-PC､XEN-LSⅡ(B/C/Dﾓﾃﾞﾙ)､SX､
FX､GX､SV､NS用｡</v>
          </cell>
          <cell r="F95">
            <v>110000</v>
          </cell>
          <cell r="G95">
            <v>70000</v>
          </cell>
          <cell r="H95">
            <v>11900</v>
          </cell>
          <cell r="I95">
            <v>10100</v>
          </cell>
          <cell r="J95">
            <v>4200</v>
          </cell>
          <cell r="K95">
            <v>7900</v>
          </cell>
          <cell r="L95">
            <v>6700</v>
          </cell>
          <cell r="M95">
            <v>4200</v>
          </cell>
          <cell r="N95" t="str">
            <v>9512</v>
          </cell>
          <cell r="O95" t="str">
            <v>AC</v>
          </cell>
          <cell r="P95" t="str">
            <v>販売終了</v>
          </cell>
          <cell r="Q95">
            <v>0</v>
          </cell>
          <cell r="R95">
            <v>0</v>
          </cell>
          <cell r="S95">
            <v>0</v>
          </cell>
          <cell r="T95">
            <v>0</v>
          </cell>
          <cell r="U95">
            <v>0</v>
          </cell>
          <cell r="V95">
            <v>0</v>
          </cell>
          <cell r="W95">
            <v>0</v>
          </cell>
          <cell r="X95">
            <v>0</v>
          </cell>
          <cell r="Y95">
            <v>0</v>
          </cell>
          <cell r="Z95">
            <v>0</v>
          </cell>
          <cell r="AA95">
            <v>0</v>
          </cell>
          <cell r="AB95">
            <v>0</v>
          </cell>
          <cell r="AC95">
            <v>0</v>
          </cell>
          <cell r="AD95">
            <v>110000</v>
          </cell>
          <cell r="AE95">
            <v>0</v>
          </cell>
          <cell r="AF95">
            <v>0</v>
          </cell>
          <cell r="AG95">
            <v>70000</v>
          </cell>
          <cell r="AH95">
            <v>0</v>
          </cell>
          <cell r="AI95">
            <v>11900</v>
          </cell>
          <cell r="AJ95">
            <v>0</v>
          </cell>
          <cell r="AK95">
            <v>10100</v>
          </cell>
          <cell r="AL95">
            <v>0</v>
          </cell>
          <cell r="AM95">
            <v>4200</v>
          </cell>
          <cell r="AN95">
            <v>0</v>
          </cell>
          <cell r="AO95">
            <v>7900</v>
          </cell>
          <cell r="AP95">
            <v>0</v>
          </cell>
          <cell r="AQ95">
            <v>6700</v>
          </cell>
          <cell r="AR95">
            <v>0</v>
          </cell>
          <cell r="AS95">
            <v>4200</v>
          </cell>
          <cell r="AT95">
            <v>0</v>
          </cell>
          <cell r="AU95">
            <v>0</v>
          </cell>
          <cell r="AV95">
            <v>0</v>
          </cell>
          <cell r="AW95">
            <v>0</v>
          </cell>
          <cell r="AX95">
            <v>0</v>
          </cell>
          <cell r="AY95">
            <v>0</v>
          </cell>
          <cell r="AZ95">
            <v>0</v>
          </cell>
          <cell r="BA95">
            <v>0</v>
          </cell>
          <cell r="BB95" t="str">
            <v>9512</v>
          </cell>
          <cell r="BC95" t="str">
            <v>AC</v>
          </cell>
          <cell r="BD95" t="str">
            <v>販売終了</v>
          </cell>
        </row>
        <row r="96">
          <cell r="B96" t="str">
            <v>AC-CRT-17C5</v>
          </cell>
          <cell r="C96" t="str">
            <v>M6339</v>
          </cell>
          <cell r="D96" t="str">
            <v>17ｲﾝﾁ高解像度ｶﾗｰﾃﾞｨｽﾌﾟﾚｲ</v>
          </cell>
          <cell r="E96" t="str">
            <v>FT1200､FT2200､LS660､LS550､XEN-PC､XEN-LSⅡ､SX､FX､GX､SV､
NS用｡</v>
          </cell>
          <cell r="F96">
            <v>110000</v>
          </cell>
          <cell r="G96">
            <v>70000</v>
          </cell>
          <cell r="H96">
            <v>7200</v>
          </cell>
          <cell r="I96">
            <v>6100</v>
          </cell>
          <cell r="J96">
            <v>2500</v>
          </cell>
          <cell r="K96">
            <v>4800</v>
          </cell>
          <cell r="L96">
            <v>4100</v>
          </cell>
          <cell r="M96">
            <v>2500</v>
          </cell>
          <cell r="N96">
            <v>9511</v>
          </cell>
          <cell r="O96" t="str">
            <v>AC</v>
          </cell>
          <cell r="P96" t="str">
            <v>販売終了</v>
          </cell>
          <cell r="Q96">
            <v>0</v>
          </cell>
          <cell r="R96">
            <v>0</v>
          </cell>
          <cell r="S96">
            <v>0</v>
          </cell>
          <cell r="T96">
            <v>0</v>
          </cell>
          <cell r="U96">
            <v>0</v>
          </cell>
          <cell r="V96">
            <v>0</v>
          </cell>
          <cell r="W96">
            <v>0</v>
          </cell>
          <cell r="X96">
            <v>0</v>
          </cell>
          <cell r="Y96">
            <v>0</v>
          </cell>
          <cell r="Z96">
            <v>0</v>
          </cell>
          <cell r="AA96">
            <v>0</v>
          </cell>
          <cell r="AB96">
            <v>0</v>
          </cell>
          <cell r="AC96">
            <v>0</v>
          </cell>
          <cell r="AD96">
            <v>110000</v>
          </cell>
          <cell r="AE96">
            <v>0</v>
          </cell>
          <cell r="AF96">
            <v>0</v>
          </cell>
          <cell r="AG96">
            <v>70000</v>
          </cell>
          <cell r="AH96">
            <v>0</v>
          </cell>
          <cell r="AI96">
            <v>7200</v>
          </cell>
          <cell r="AJ96">
            <v>0</v>
          </cell>
          <cell r="AK96">
            <v>6100</v>
          </cell>
          <cell r="AL96">
            <v>0</v>
          </cell>
          <cell r="AM96">
            <v>2500</v>
          </cell>
          <cell r="AN96">
            <v>0</v>
          </cell>
          <cell r="AO96">
            <v>4800</v>
          </cell>
          <cell r="AP96">
            <v>0</v>
          </cell>
          <cell r="AQ96">
            <v>4100</v>
          </cell>
          <cell r="AR96">
            <v>0</v>
          </cell>
          <cell r="AS96">
            <v>2500</v>
          </cell>
          <cell r="AT96">
            <v>0</v>
          </cell>
          <cell r="AU96">
            <v>0</v>
          </cell>
          <cell r="AV96">
            <v>0</v>
          </cell>
          <cell r="AW96">
            <v>0</v>
          </cell>
          <cell r="AX96">
            <v>0</v>
          </cell>
          <cell r="AY96">
            <v>0</v>
          </cell>
          <cell r="AZ96">
            <v>0</v>
          </cell>
          <cell r="BA96">
            <v>0</v>
          </cell>
          <cell r="BB96">
            <v>9511</v>
          </cell>
          <cell r="BC96" t="str">
            <v>AC</v>
          </cell>
          <cell r="BD96" t="str">
            <v>販売終了</v>
          </cell>
        </row>
        <row r="97">
          <cell r="B97" t="str">
            <v>AC-CRT-17C6</v>
          </cell>
          <cell r="C97" t="str">
            <v>M6347-1</v>
          </cell>
          <cell r="D97" t="str">
            <v>17ｲﾝﾁ高解像度ｶﾗｰﾃﾞｨｽﾌﾟﾚｲ</v>
          </cell>
          <cell r="E97" t="str">
            <v>FT//ex､FT1200､FT2200､FT2400､LS660､LS550､AL､EL､SX(M3423-Cﾓﾃﾞﾙ､
M3423C-A3C0/B181)､FX､GX用｡ﾀﾞｲﾔﾓﾝﾄﾞﾄﾛﾝ｡</v>
          </cell>
          <cell r="F97">
            <v>98000</v>
          </cell>
          <cell r="G97">
            <v>68000</v>
          </cell>
          <cell r="H97">
            <v>5900</v>
          </cell>
          <cell r="I97">
            <v>5000</v>
          </cell>
          <cell r="J97">
            <v>2100</v>
          </cell>
          <cell r="K97">
            <v>3900</v>
          </cell>
          <cell r="L97">
            <v>3300</v>
          </cell>
          <cell r="M97">
            <v>2100</v>
          </cell>
          <cell r="N97">
            <v>9702</v>
          </cell>
          <cell r="O97" t="str">
            <v>AC</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98000</v>
          </cell>
          <cell r="AE97">
            <v>0</v>
          </cell>
          <cell r="AF97">
            <v>0</v>
          </cell>
          <cell r="AG97">
            <v>68000</v>
          </cell>
          <cell r="AH97">
            <v>0</v>
          </cell>
          <cell r="AI97">
            <v>5900</v>
          </cell>
          <cell r="AJ97">
            <v>0</v>
          </cell>
          <cell r="AK97">
            <v>5000</v>
          </cell>
          <cell r="AL97">
            <v>0</v>
          </cell>
          <cell r="AM97">
            <v>2100</v>
          </cell>
          <cell r="AN97">
            <v>0</v>
          </cell>
          <cell r="AO97">
            <v>3900</v>
          </cell>
          <cell r="AP97">
            <v>0</v>
          </cell>
          <cell r="AQ97">
            <v>3300</v>
          </cell>
          <cell r="AR97">
            <v>0</v>
          </cell>
          <cell r="AS97">
            <v>2100</v>
          </cell>
          <cell r="AT97">
            <v>0</v>
          </cell>
          <cell r="AU97">
            <v>0</v>
          </cell>
          <cell r="AV97">
            <v>0</v>
          </cell>
          <cell r="AW97">
            <v>0</v>
          </cell>
          <cell r="AX97">
            <v>0</v>
          </cell>
          <cell r="AY97">
            <v>0</v>
          </cell>
          <cell r="AZ97">
            <v>0</v>
          </cell>
          <cell r="BA97">
            <v>0</v>
          </cell>
          <cell r="BB97">
            <v>9702</v>
          </cell>
          <cell r="BC97" t="str">
            <v>AC</v>
          </cell>
        </row>
        <row r="98">
          <cell r="B98" t="str">
            <v>AC-CRT-CBL</v>
          </cell>
          <cell r="C98" t="str">
            <v>B4040</v>
          </cell>
          <cell r="D98" t="str">
            <v>CRT補助ｹ-ﾌﾞﾙ</v>
          </cell>
          <cell r="E98" t="str">
            <v>FT486-66S､FT//s､LS660､LS550､XEN-PC､XEN-LSⅡ用｡14ｲﾝﾁCRT､
15ｲﾝﾁCRTの電源を本体から供給する場合に使用｡</v>
          </cell>
          <cell r="F98">
            <v>5000</v>
          </cell>
          <cell r="G98">
            <v>3500</v>
          </cell>
          <cell r="H98" t="str">
            <v>N/A</v>
          </cell>
          <cell r="I98" t="str">
            <v>N/A</v>
          </cell>
          <cell r="J98" t="str">
            <v>N/A</v>
          </cell>
          <cell r="K98" t="str">
            <v>N/A</v>
          </cell>
          <cell r="L98" t="str">
            <v>N/A</v>
          </cell>
          <cell r="M98" t="str">
            <v>N/A</v>
          </cell>
          <cell r="N98" t="str">
            <v>9106</v>
          </cell>
          <cell r="O98" t="str">
            <v>AC</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5000</v>
          </cell>
          <cell r="AE98">
            <v>0</v>
          </cell>
          <cell r="AF98">
            <v>0</v>
          </cell>
          <cell r="AG98">
            <v>3500</v>
          </cell>
          <cell r="AH98">
            <v>0</v>
          </cell>
          <cell r="AI98" t="str">
            <v>N/A</v>
          </cell>
          <cell r="AJ98">
            <v>0</v>
          </cell>
          <cell r="AK98" t="str">
            <v>N/A</v>
          </cell>
          <cell r="AL98">
            <v>0</v>
          </cell>
          <cell r="AM98" t="str">
            <v>N/A</v>
          </cell>
          <cell r="AN98">
            <v>0</v>
          </cell>
          <cell r="AO98" t="str">
            <v>N/A</v>
          </cell>
          <cell r="AP98">
            <v>0</v>
          </cell>
          <cell r="AQ98" t="str">
            <v>N/A</v>
          </cell>
          <cell r="AR98">
            <v>0</v>
          </cell>
          <cell r="AS98" t="str">
            <v>N/A</v>
          </cell>
          <cell r="AT98">
            <v>0</v>
          </cell>
          <cell r="AU98">
            <v>0</v>
          </cell>
          <cell r="AV98">
            <v>0</v>
          </cell>
          <cell r="AW98">
            <v>0</v>
          </cell>
          <cell r="AX98">
            <v>0</v>
          </cell>
          <cell r="AY98">
            <v>0</v>
          </cell>
          <cell r="AZ98">
            <v>0</v>
          </cell>
          <cell r="BA98">
            <v>0</v>
          </cell>
          <cell r="BB98" t="str">
            <v>9106</v>
          </cell>
          <cell r="BC98" t="str">
            <v>AC</v>
          </cell>
        </row>
        <row r="99">
          <cell r="B99" t="str">
            <v>ＨＤＤ、その他補助記憶装置</v>
          </cell>
        </row>
        <row r="100">
          <cell r="B100" t="str">
            <v>ACS-HD3-40S</v>
          </cell>
          <cell r="C100" t="str">
            <v>M6846-48</v>
          </cell>
          <cell r="D100" t="str">
            <v>内蔵3.5ｲﾝﾁﾊｰﾄﾞﾃﾞｨｽｸ装置(4GB)</v>
          </cell>
          <cell r="E100" t="str">
            <v>FT2400用｡Ultra Wide SCSI(SCA)｡</v>
          </cell>
          <cell r="F100">
            <v>230000</v>
          </cell>
          <cell r="G100">
            <v>150000</v>
          </cell>
          <cell r="H100">
            <v>15000</v>
          </cell>
          <cell r="I100">
            <v>12800</v>
          </cell>
          <cell r="J100">
            <v>5300</v>
          </cell>
          <cell r="K100">
            <v>9200</v>
          </cell>
          <cell r="L100">
            <v>7800</v>
          </cell>
          <cell r="M100">
            <v>5300</v>
          </cell>
          <cell r="N100">
            <v>9706</v>
          </cell>
          <cell r="O100" t="str">
            <v>AC</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230000</v>
          </cell>
          <cell r="AE100">
            <v>0</v>
          </cell>
          <cell r="AF100">
            <v>0</v>
          </cell>
          <cell r="AG100">
            <v>150000</v>
          </cell>
          <cell r="AH100">
            <v>0</v>
          </cell>
          <cell r="AI100">
            <v>15000</v>
          </cell>
          <cell r="AJ100">
            <v>0</v>
          </cell>
          <cell r="AK100">
            <v>12800</v>
          </cell>
          <cell r="AL100">
            <v>0</v>
          </cell>
          <cell r="AM100">
            <v>5300</v>
          </cell>
          <cell r="AN100">
            <v>0</v>
          </cell>
          <cell r="AO100">
            <v>9200</v>
          </cell>
          <cell r="AP100">
            <v>0</v>
          </cell>
          <cell r="AQ100">
            <v>7800</v>
          </cell>
          <cell r="AR100">
            <v>0</v>
          </cell>
          <cell r="AS100">
            <v>5300</v>
          </cell>
          <cell r="AT100">
            <v>0</v>
          </cell>
          <cell r="AU100">
            <v>0</v>
          </cell>
          <cell r="AV100">
            <v>0</v>
          </cell>
          <cell r="AW100">
            <v>0</v>
          </cell>
          <cell r="AX100">
            <v>0</v>
          </cell>
          <cell r="AY100">
            <v>0</v>
          </cell>
          <cell r="AZ100">
            <v>0</v>
          </cell>
          <cell r="BA100">
            <v>0</v>
          </cell>
          <cell r="BB100">
            <v>9706</v>
          </cell>
          <cell r="BC100" t="str">
            <v>AC</v>
          </cell>
        </row>
        <row r="101">
          <cell r="B101" t="str">
            <v>ACS-HD3-40W</v>
          </cell>
          <cell r="C101" t="str">
            <v>M6846-38</v>
          </cell>
          <cell r="D101" t="str">
            <v>内蔵3.5ｲﾝﾁﾊｰﾄﾞﾃﾞｨｽｸ装置(4GB)</v>
          </cell>
          <cell r="E101" t="str">
            <v>FT2200用｡Ultra Wide SCSI｡</v>
          </cell>
          <cell r="F101">
            <v>230000</v>
          </cell>
          <cell r="G101">
            <v>150000</v>
          </cell>
          <cell r="H101">
            <v>15000</v>
          </cell>
          <cell r="I101">
            <v>12800</v>
          </cell>
          <cell r="J101">
            <v>5300</v>
          </cell>
          <cell r="K101">
            <v>9200</v>
          </cell>
          <cell r="L101">
            <v>7800</v>
          </cell>
          <cell r="M101">
            <v>5300</v>
          </cell>
          <cell r="N101">
            <v>9703</v>
          </cell>
          <cell r="O101" t="str">
            <v>AC</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230000</v>
          </cell>
          <cell r="AE101">
            <v>0</v>
          </cell>
          <cell r="AF101">
            <v>0</v>
          </cell>
          <cell r="AG101">
            <v>150000</v>
          </cell>
          <cell r="AH101">
            <v>0</v>
          </cell>
          <cell r="AI101">
            <v>15000</v>
          </cell>
          <cell r="AJ101">
            <v>0</v>
          </cell>
          <cell r="AK101">
            <v>12800</v>
          </cell>
          <cell r="AL101">
            <v>0</v>
          </cell>
          <cell r="AM101">
            <v>5300</v>
          </cell>
          <cell r="AN101">
            <v>0</v>
          </cell>
          <cell r="AO101">
            <v>9200</v>
          </cell>
          <cell r="AP101">
            <v>0</v>
          </cell>
          <cell r="AQ101">
            <v>7800</v>
          </cell>
          <cell r="AR101">
            <v>0</v>
          </cell>
          <cell r="AS101">
            <v>5300</v>
          </cell>
          <cell r="AT101">
            <v>0</v>
          </cell>
          <cell r="AU101">
            <v>0</v>
          </cell>
          <cell r="AV101">
            <v>0</v>
          </cell>
          <cell r="AW101">
            <v>0</v>
          </cell>
          <cell r="AX101">
            <v>0</v>
          </cell>
          <cell r="AY101">
            <v>0</v>
          </cell>
          <cell r="AZ101">
            <v>0</v>
          </cell>
          <cell r="BA101">
            <v>0</v>
          </cell>
          <cell r="BB101">
            <v>9703</v>
          </cell>
          <cell r="BC101" t="str">
            <v>AC</v>
          </cell>
        </row>
        <row r="102">
          <cell r="B102" t="str">
            <v>ACS-HD3-40U</v>
          </cell>
          <cell r="C102" t="str">
            <v>M6846-47</v>
          </cell>
          <cell r="D102" t="str">
            <v>内蔵3.5ｲﾝﾁﾊｰﾄﾞﾃﾞｨｽｸ装置(4GB)</v>
          </cell>
          <cell r="E102" t="str">
            <v>FT1200用｡Ultra Wide SCSI｡</v>
          </cell>
          <cell r="F102">
            <v>200000</v>
          </cell>
          <cell r="G102">
            <v>130000</v>
          </cell>
          <cell r="H102">
            <v>13000</v>
          </cell>
          <cell r="I102">
            <v>11100</v>
          </cell>
          <cell r="J102">
            <v>4600</v>
          </cell>
          <cell r="K102">
            <v>8000</v>
          </cell>
          <cell r="L102">
            <v>6800</v>
          </cell>
          <cell r="M102">
            <v>4600</v>
          </cell>
          <cell r="N102">
            <v>9704</v>
          </cell>
          <cell r="O102" t="str">
            <v>AC</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200000</v>
          </cell>
          <cell r="AE102">
            <v>0</v>
          </cell>
          <cell r="AF102">
            <v>0</v>
          </cell>
          <cell r="AG102">
            <v>130000</v>
          </cell>
          <cell r="AH102">
            <v>0</v>
          </cell>
          <cell r="AI102">
            <v>13000</v>
          </cell>
          <cell r="AJ102">
            <v>0</v>
          </cell>
          <cell r="AK102">
            <v>11100</v>
          </cell>
          <cell r="AL102">
            <v>0</v>
          </cell>
          <cell r="AM102">
            <v>4600</v>
          </cell>
          <cell r="AN102">
            <v>0</v>
          </cell>
          <cell r="AO102">
            <v>8000</v>
          </cell>
          <cell r="AP102">
            <v>0</v>
          </cell>
          <cell r="AQ102">
            <v>6800</v>
          </cell>
          <cell r="AR102">
            <v>0</v>
          </cell>
          <cell r="AS102">
            <v>4600</v>
          </cell>
          <cell r="AT102">
            <v>0</v>
          </cell>
          <cell r="AU102">
            <v>0</v>
          </cell>
          <cell r="AV102">
            <v>0</v>
          </cell>
          <cell r="AW102">
            <v>0</v>
          </cell>
          <cell r="AX102">
            <v>0</v>
          </cell>
          <cell r="AY102">
            <v>0</v>
          </cell>
          <cell r="AZ102">
            <v>0</v>
          </cell>
          <cell r="BA102">
            <v>0</v>
          </cell>
          <cell r="BB102">
            <v>9704</v>
          </cell>
          <cell r="BC102" t="str">
            <v>AC</v>
          </cell>
        </row>
        <row r="103">
          <cell r="B103" t="str">
            <v>ACS-HD3-20W</v>
          </cell>
          <cell r="C103" t="str">
            <v>M6846-39</v>
          </cell>
          <cell r="D103" t="str">
            <v>内蔵3.5ｲﾝﾁﾊｰﾄﾞﾃﾞｨｽｸ装置(2GB)</v>
          </cell>
          <cell r="E103" t="str">
            <v>FT2200用｡Fast Wide SCSI｡</v>
          </cell>
          <cell r="F103">
            <v>180000</v>
          </cell>
          <cell r="G103">
            <v>117000</v>
          </cell>
          <cell r="H103">
            <v>11700</v>
          </cell>
          <cell r="I103">
            <v>9900</v>
          </cell>
          <cell r="J103">
            <v>4100</v>
          </cell>
          <cell r="K103">
            <v>7200</v>
          </cell>
          <cell r="L103">
            <v>6100</v>
          </cell>
          <cell r="M103">
            <v>4100</v>
          </cell>
          <cell r="N103">
            <v>9609</v>
          </cell>
          <cell r="O103" t="str">
            <v>AC</v>
          </cell>
          <cell r="P103" t="str">
            <v>9704販売終了</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180000</v>
          </cell>
          <cell r="AE103">
            <v>0</v>
          </cell>
          <cell r="AF103">
            <v>0</v>
          </cell>
          <cell r="AG103">
            <v>117000</v>
          </cell>
          <cell r="AH103">
            <v>0</v>
          </cell>
          <cell r="AI103">
            <v>11700</v>
          </cell>
          <cell r="AJ103">
            <v>0</v>
          </cell>
          <cell r="AK103">
            <v>9900</v>
          </cell>
          <cell r="AL103">
            <v>0</v>
          </cell>
          <cell r="AM103">
            <v>4100</v>
          </cell>
          <cell r="AN103">
            <v>0</v>
          </cell>
          <cell r="AO103">
            <v>7200</v>
          </cell>
          <cell r="AP103">
            <v>0</v>
          </cell>
          <cell r="AQ103">
            <v>6100</v>
          </cell>
          <cell r="AR103">
            <v>0</v>
          </cell>
          <cell r="AS103">
            <v>4100</v>
          </cell>
          <cell r="AT103">
            <v>0</v>
          </cell>
          <cell r="AU103">
            <v>0</v>
          </cell>
          <cell r="AV103">
            <v>0</v>
          </cell>
          <cell r="AW103">
            <v>0</v>
          </cell>
          <cell r="AX103">
            <v>0</v>
          </cell>
          <cell r="AY103">
            <v>0</v>
          </cell>
          <cell r="AZ103">
            <v>0</v>
          </cell>
          <cell r="BA103">
            <v>0</v>
          </cell>
          <cell r="BB103">
            <v>9609</v>
          </cell>
          <cell r="BC103" t="str">
            <v>AC</v>
          </cell>
          <cell r="BD103" t="str">
            <v>9704販売終了</v>
          </cell>
        </row>
        <row r="104">
          <cell r="B104" t="str">
            <v>ACS-HD3-20U</v>
          </cell>
          <cell r="C104" t="str">
            <v>M6846-46</v>
          </cell>
          <cell r="D104" t="str">
            <v>内蔵3.5ｲﾝﾁﾊｰﾄﾞﾃﾞｨｽｸ装置(2GB)</v>
          </cell>
          <cell r="E104" t="str">
            <v>FT1200(M3522-A120/A12N)用｡Ultra Wide SCSI｡</v>
          </cell>
          <cell r="F104">
            <v>150000</v>
          </cell>
          <cell r="G104">
            <v>97000</v>
          </cell>
          <cell r="H104">
            <v>9800</v>
          </cell>
          <cell r="I104">
            <v>8300</v>
          </cell>
          <cell r="J104">
            <v>3400</v>
          </cell>
          <cell r="K104">
            <v>6000</v>
          </cell>
          <cell r="L104">
            <v>5100</v>
          </cell>
          <cell r="M104">
            <v>3400</v>
          </cell>
          <cell r="N104">
            <v>9701</v>
          </cell>
          <cell r="O104" t="str">
            <v>AC</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150000</v>
          </cell>
          <cell r="AE104">
            <v>0</v>
          </cell>
          <cell r="AF104">
            <v>0</v>
          </cell>
          <cell r="AG104">
            <v>97000</v>
          </cell>
          <cell r="AH104">
            <v>0</v>
          </cell>
          <cell r="AI104">
            <v>9800</v>
          </cell>
          <cell r="AJ104">
            <v>0</v>
          </cell>
          <cell r="AK104">
            <v>8300</v>
          </cell>
          <cell r="AL104">
            <v>0</v>
          </cell>
          <cell r="AM104">
            <v>3400</v>
          </cell>
          <cell r="AN104">
            <v>0</v>
          </cell>
          <cell r="AO104">
            <v>6000</v>
          </cell>
          <cell r="AP104">
            <v>0</v>
          </cell>
          <cell r="AQ104">
            <v>5100</v>
          </cell>
          <cell r="AR104">
            <v>0</v>
          </cell>
          <cell r="AS104">
            <v>3400</v>
          </cell>
          <cell r="AT104">
            <v>0</v>
          </cell>
          <cell r="AU104">
            <v>0</v>
          </cell>
          <cell r="AV104">
            <v>0</v>
          </cell>
          <cell r="AW104">
            <v>0</v>
          </cell>
          <cell r="AX104">
            <v>0</v>
          </cell>
          <cell r="AY104">
            <v>0</v>
          </cell>
          <cell r="AZ104">
            <v>0</v>
          </cell>
          <cell r="BA104">
            <v>0</v>
          </cell>
          <cell r="BB104">
            <v>9701</v>
          </cell>
          <cell r="BC104" t="str">
            <v>AC</v>
          </cell>
        </row>
        <row r="105">
          <cell r="B105" t="str">
            <v>ACS-HD3-200</v>
          </cell>
          <cell r="C105" t="str">
            <v>M6846-31</v>
          </cell>
          <cell r="D105" t="str">
            <v>内蔵3.5ｲﾝﾁﾊｰﾄﾞﾃﾞｨｽｸ装置(2GB)</v>
          </cell>
          <cell r="E105" t="str">
            <v>FT//ex(M3519-16R)用｡SCSI-2｡</v>
          </cell>
          <cell r="F105" t="str">
            <v>OPEN価格</v>
          </cell>
          <cell r="G105">
            <v>30000</v>
          </cell>
          <cell r="H105">
            <v>18200</v>
          </cell>
          <cell r="I105">
            <v>15500</v>
          </cell>
          <cell r="J105">
            <v>6400</v>
          </cell>
          <cell r="K105">
            <v>11200</v>
          </cell>
          <cell r="L105">
            <v>9500</v>
          </cell>
          <cell r="M105">
            <v>6400</v>
          </cell>
          <cell r="N105">
            <v>9509</v>
          </cell>
          <cell r="O105" t="str">
            <v>AC</v>
          </cell>
          <cell r="P105" t="str">
            <v>ｷｬﾝﾍﾟｰﾝ実施中</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str">
            <v>OPEN価格</v>
          </cell>
          <cell r="AE105">
            <v>0</v>
          </cell>
          <cell r="AF105">
            <v>0</v>
          </cell>
          <cell r="AG105">
            <v>30000</v>
          </cell>
          <cell r="AH105">
            <v>0</v>
          </cell>
          <cell r="AI105">
            <v>18200</v>
          </cell>
          <cell r="AJ105">
            <v>0</v>
          </cell>
          <cell r="AK105">
            <v>15500</v>
          </cell>
          <cell r="AL105">
            <v>0</v>
          </cell>
          <cell r="AM105">
            <v>6400</v>
          </cell>
          <cell r="AN105">
            <v>0</v>
          </cell>
          <cell r="AO105">
            <v>11200</v>
          </cell>
          <cell r="AP105">
            <v>0</v>
          </cell>
          <cell r="AQ105">
            <v>9500</v>
          </cell>
          <cell r="AR105">
            <v>0</v>
          </cell>
          <cell r="AS105">
            <v>6400</v>
          </cell>
          <cell r="AT105">
            <v>0</v>
          </cell>
          <cell r="AU105">
            <v>0</v>
          </cell>
          <cell r="AV105">
            <v>0</v>
          </cell>
          <cell r="AW105">
            <v>0</v>
          </cell>
          <cell r="AX105">
            <v>0</v>
          </cell>
          <cell r="AY105">
            <v>0</v>
          </cell>
          <cell r="AZ105">
            <v>0</v>
          </cell>
          <cell r="BA105">
            <v>0</v>
          </cell>
          <cell r="BB105">
            <v>9509</v>
          </cell>
          <cell r="BC105" t="str">
            <v>AC</v>
          </cell>
          <cell r="BD105" t="str">
            <v>ｷｬﾝﾍﾟｰﾝ実施中</v>
          </cell>
        </row>
        <row r="106">
          <cell r="B106" t="str">
            <v>ACS-HD3-100</v>
          </cell>
          <cell r="C106" t="str">
            <v>M6846-26</v>
          </cell>
          <cell r="D106" t="str">
            <v>内蔵3.5ｲﾝﾁﾊｰﾄﾞﾃﾞｨｽｸ装置(1GB)</v>
          </cell>
          <cell r="E106" t="str">
            <v>FT//ex(M3517､M3518)用｡SCSI-2｡</v>
          </cell>
          <cell r="F106" t="str">
            <v>OPEN価格</v>
          </cell>
          <cell r="G106">
            <v>20000</v>
          </cell>
          <cell r="H106">
            <v>12400</v>
          </cell>
          <cell r="I106">
            <v>10500</v>
          </cell>
          <cell r="J106">
            <v>4300</v>
          </cell>
          <cell r="K106">
            <v>7600</v>
          </cell>
          <cell r="L106">
            <v>6500</v>
          </cell>
          <cell r="M106">
            <v>4300</v>
          </cell>
          <cell r="N106">
            <v>9503</v>
          </cell>
          <cell r="O106" t="str">
            <v>AC</v>
          </cell>
          <cell r="P106" t="str">
            <v>ｷｬﾝﾍﾟｰﾝ実施中</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t="str">
            <v>OPEN価格</v>
          </cell>
          <cell r="AE106">
            <v>0</v>
          </cell>
          <cell r="AF106">
            <v>0</v>
          </cell>
          <cell r="AG106">
            <v>20000</v>
          </cell>
          <cell r="AH106">
            <v>0</v>
          </cell>
          <cell r="AI106">
            <v>12400</v>
          </cell>
          <cell r="AJ106">
            <v>0</v>
          </cell>
          <cell r="AK106">
            <v>10500</v>
          </cell>
          <cell r="AL106">
            <v>0</v>
          </cell>
          <cell r="AM106">
            <v>4300</v>
          </cell>
          <cell r="AN106">
            <v>0</v>
          </cell>
          <cell r="AO106">
            <v>7600</v>
          </cell>
          <cell r="AP106">
            <v>0</v>
          </cell>
          <cell r="AQ106">
            <v>6500</v>
          </cell>
          <cell r="AR106">
            <v>0</v>
          </cell>
          <cell r="AS106">
            <v>4300</v>
          </cell>
          <cell r="AT106">
            <v>0</v>
          </cell>
          <cell r="AU106">
            <v>0</v>
          </cell>
          <cell r="AV106">
            <v>0</v>
          </cell>
          <cell r="AW106">
            <v>0</v>
          </cell>
          <cell r="AX106">
            <v>0</v>
          </cell>
          <cell r="AY106">
            <v>0</v>
          </cell>
          <cell r="AZ106">
            <v>0</v>
          </cell>
          <cell r="BA106">
            <v>0</v>
          </cell>
          <cell r="BB106">
            <v>9503</v>
          </cell>
          <cell r="BC106" t="str">
            <v>AC</v>
          </cell>
          <cell r="BD106" t="str">
            <v>ｷｬﾝﾍﾟｰﾝ実施中</v>
          </cell>
        </row>
        <row r="107">
          <cell r="B107" t="str">
            <v>ACS-FXD3-2GB</v>
          </cell>
          <cell r="C107" t="str">
            <v>M6846-34</v>
          </cell>
          <cell r="D107" t="str">
            <v>内蔵3.5ｲﾝﾁﾊｰﾄﾞﾃﾞｨｽｸ装置(2GB)</v>
          </cell>
          <cell r="E107" t="str">
            <v>FT486-66E､FT//e､FT//ex(M3517-A110､M3518-A110､M3519-A120､
M3520)､LS550(M3557-Aﾓﾃﾞﾙ)用｡SCSI-2｡</v>
          </cell>
          <cell r="F107">
            <v>180000</v>
          </cell>
          <cell r="G107">
            <v>117000</v>
          </cell>
          <cell r="H107">
            <v>18200</v>
          </cell>
          <cell r="I107">
            <v>15500</v>
          </cell>
          <cell r="J107">
            <v>6400</v>
          </cell>
          <cell r="K107">
            <v>11200</v>
          </cell>
          <cell r="L107">
            <v>9500</v>
          </cell>
          <cell r="M107">
            <v>6400</v>
          </cell>
          <cell r="N107">
            <v>9601</v>
          </cell>
          <cell r="O107" t="str">
            <v>AC</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180000</v>
          </cell>
          <cell r="AE107">
            <v>0</v>
          </cell>
          <cell r="AF107">
            <v>0</v>
          </cell>
          <cell r="AG107">
            <v>117000</v>
          </cell>
          <cell r="AH107">
            <v>0</v>
          </cell>
          <cell r="AI107">
            <v>18200</v>
          </cell>
          <cell r="AJ107">
            <v>0</v>
          </cell>
          <cell r="AK107">
            <v>15500</v>
          </cell>
          <cell r="AL107">
            <v>0</v>
          </cell>
          <cell r="AM107">
            <v>6400</v>
          </cell>
          <cell r="AN107">
            <v>0</v>
          </cell>
          <cell r="AO107">
            <v>11200</v>
          </cell>
          <cell r="AP107">
            <v>0</v>
          </cell>
          <cell r="AQ107">
            <v>9500</v>
          </cell>
          <cell r="AR107">
            <v>0</v>
          </cell>
          <cell r="AS107">
            <v>6400</v>
          </cell>
          <cell r="AT107">
            <v>0</v>
          </cell>
          <cell r="AU107">
            <v>0</v>
          </cell>
          <cell r="AV107">
            <v>0</v>
          </cell>
          <cell r="AW107">
            <v>0</v>
          </cell>
          <cell r="AX107">
            <v>0</v>
          </cell>
          <cell r="AY107">
            <v>0</v>
          </cell>
          <cell r="AZ107">
            <v>0</v>
          </cell>
          <cell r="BA107">
            <v>0</v>
          </cell>
          <cell r="BB107">
            <v>9601</v>
          </cell>
          <cell r="BC107" t="str">
            <v>AC</v>
          </cell>
        </row>
        <row r="108">
          <cell r="B108" t="str">
            <v>ACS-FXD3-2GS</v>
          </cell>
          <cell r="C108" t="str">
            <v>M6846-34</v>
          </cell>
          <cell r="D108" t="str">
            <v>内蔵3.5ｲﾝﾁﾊｰﾄﾞﾃﾞｨｽｸ装置(2GB)</v>
          </cell>
          <cell r="E108" t="str">
            <v>FT486-66S､FT//s用｡SCSI-2｡</v>
          </cell>
          <cell r="F108">
            <v>180000</v>
          </cell>
          <cell r="G108">
            <v>117000</v>
          </cell>
          <cell r="H108">
            <v>18200</v>
          </cell>
          <cell r="I108">
            <v>15500</v>
          </cell>
          <cell r="J108">
            <v>6400</v>
          </cell>
          <cell r="K108">
            <v>11200</v>
          </cell>
          <cell r="L108">
            <v>9500</v>
          </cell>
          <cell r="M108">
            <v>6400</v>
          </cell>
          <cell r="N108">
            <v>9606</v>
          </cell>
          <cell r="O108" t="str">
            <v>AC</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180000</v>
          </cell>
          <cell r="AE108">
            <v>0</v>
          </cell>
          <cell r="AF108">
            <v>0</v>
          </cell>
          <cell r="AG108">
            <v>117000</v>
          </cell>
          <cell r="AH108">
            <v>0</v>
          </cell>
          <cell r="AI108">
            <v>18200</v>
          </cell>
          <cell r="AJ108">
            <v>0</v>
          </cell>
          <cell r="AK108">
            <v>15500</v>
          </cell>
          <cell r="AL108">
            <v>0</v>
          </cell>
          <cell r="AM108">
            <v>6400</v>
          </cell>
          <cell r="AN108">
            <v>0</v>
          </cell>
          <cell r="AO108">
            <v>11200</v>
          </cell>
          <cell r="AP108">
            <v>0</v>
          </cell>
          <cell r="AQ108">
            <v>9500</v>
          </cell>
          <cell r="AR108">
            <v>0</v>
          </cell>
          <cell r="AS108">
            <v>6400</v>
          </cell>
          <cell r="AT108">
            <v>0</v>
          </cell>
          <cell r="AU108">
            <v>0</v>
          </cell>
          <cell r="AV108">
            <v>0</v>
          </cell>
          <cell r="AW108">
            <v>0</v>
          </cell>
          <cell r="AX108">
            <v>0</v>
          </cell>
          <cell r="AY108">
            <v>0</v>
          </cell>
          <cell r="AZ108">
            <v>0</v>
          </cell>
          <cell r="BA108">
            <v>0</v>
          </cell>
          <cell r="BB108">
            <v>9606</v>
          </cell>
          <cell r="BC108" t="str">
            <v>AC</v>
          </cell>
        </row>
        <row r="109">
          <cell r="B109" t="str">
            <v>ACW-FXD3-17</v>
          </cell>
          <cell r="C109" t="str">
            <v>M6846-22</v>
          </cell>
          <cell r="D109" t="str">
            <v>内蔵3.5ｲﾝﾁﾊｰﾄﾞﾃﾞｨｽｸ装置(170MB)</v>
          </cell>
          <cell r="E109" t="str">
            <v>XEN-LSⅡ用｡但し､XEN-LSⅡ(B/Cﾓﾃﾞﾙ)の場合はHDD増設用
BIOS-ROM(B4026)が必要｡</v>
          </cell>
          <cell r="F109">
            <v>70000</v>
          </cell>
          <cell r="G109">
            <v>49000</v>
          </cell>
          <cell r="H109">
            <v>4200</v>
          </cell>
          <cell r="I109">
            <v>3600</v>
          </cell>
          <cell r="J109">
            <v>1500</v>
          </cell>
          <cell r="K109">
            <v>2800</v>
          </cell>
          <cell r="L109">
            <v>2400</v>
          </cell>
          <cell r="M109">
            <v>1500</v>
          </cell>
          <cell r="N109">
            <v>9405</v>
          </cell>
          <cell r="O109" t="str">
            <v>AC</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70000</v>
          </cell>
          <cell r="AE109">
            <v>0</v>
          </cell>
          <cell r="AF109">
            <v>0</v>
          </cell>
          <cell r="AG109">
            <v>49000</v>
          </cell>
          <cell r="AH109">
            <v>0</v>
          </cell>
          <cell r="AI109">
            <v>4200</v>
          </cell>
          <cell r="AJ109">
            <v>0</v>
          </cell>
          <cell r="AK109">
            <v>3600</v>
          </cell>
          <cell r="AL109">
            <v>0</v>
          </cell>
          <cell r="AM109">
            <v>1500</v>
          </cell>
          <cell r="AN109">
            <v>0</v>
          </cell>
          <cell r="AO109">
            <v>2800</v>
          </cell>
          <cell r="AP109">
            <v>0</v>
          </cell>
          <cell r="AQ109">
            <v>2400</v>
          </cell>
          <cell r="AR109">
            <v>0</v>
          </cell>
          <cell r="AS109">
            <v>1500</v>
          </cell>
          <cell r="AT109">
            <v>0</v>
          </cell>
          <cell r="AU109">
            <v>0</v>
          </cell>
          <cell r="AV109">
            <v>0</v>
          </cell>
          <cell r="AW109">
            <v>0</v>
          </cell>
          <cell r="AX109">
            <v>0</v>
          </cell>
          <cell r="AY109">
            <v>0</v>
          </cell>
          <cell r="AZ109">
            <v>0</v>
          </cell>
          <cell r="BA109">
            <v>0</v>
          </cell>
          <cell r="BB109">
            <v>9405</v>
          </cell>
          <cell r="BC109" t="str">
            <v>AC</v>
          </cell>
        </row>
        <row r="110">
          <cell r="B110" t="str">
            <v>ACW-FXD3-52</v>
          </cell>
          <cell r="C110" t="str">
            <v>M6846-24</v>
          </cell>
          <cell r="D110" t="str">
            <v>内蔵3.5ｲﾝﾁﾊｰﾄﾞﾃﾞｨｽｸ装置(520MB)</v>
          </cell>
          <cell r="E110" t="str">
            <v>LS550(M3551-A/B/Cﾓﾃﾞﾙ､M3553-Aﾓﾃﾞﾙ､M3554-Aﾓﾃﾞﾙ)､XEN－PC､
XEN-LSⅡ用｡但し､XEN-PC(Aﾓﾃﾞﾙ)､XEN-LSⅡ(B/Cﾓﾃﾞﾙ)の場合は
HDD増設用BIOS-ROM(B4026)が必要｡</v>
          </cell>
          <cell r="F110">
            <v>40000</v>
          </cell>
          <cell r="G110">
            <v>20000</v>
          </cell>
          <cell r="H110">
            <v>17400</v>
          </cell>
          <cell r="I110">
            <v>14800</v>
          </cell>
          <cell r="J110">
            <v>6100</v>
          </cell>
          <cell r="K110">
            <v>11600</v>
          </cell>
          <cell r="L110">
            <v>9900</v>
          </cell>
          <cell r="M110">
            <v>6100</v>
          </cell>
          <cell r="N110">
            <v>9405</v>
          </cell>
          <cell r="O110" t="str">
            <v>AC</v>
          </cell>
          <cell r="P110" t="str">
            <v>9704販売終了</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40000</v>
          </cell>
          <cell r="AE110">
            <v>0</v>
          </cell>
          <cell r="AF110">
            <v>0</v>
          </cell>
          <cell r="AG110">
            <v>20000</v>
          </cell>
          <cell r="AH110">
            <v>0</v>
          </cell>
          <cell r="AI110">
            <v>17400</v>
          </cell>
          <cell r="AJ110">
            <v>0</v>
          </cell>
          <cell r="AK110">
            <v>14800</v>
          </cell>
          <cell r="AL110">
            <v>0</v>
          </cell>
          <cell r="AM110">
            <v>6100</v>
          </cell>
          <cell r="AN110">
            <v>0</v>
          </cell>
          <cell r="AO110">
            <v>11600</v>
          </cell>
          <cell r="AP110">
            <v>0</v>
          </cell>
          <cell r="AQ110">
            <v>9900</v>
          </cell>
          <cell r="AR110">
            <v>0</v>
          </cell>
          <cell r="AS110">
            <v>6100</v>
          </cell>
          <cell r="AT110">
            <v>0</v>
          </cell>
          <cell r="AU110">
            <v>0</v>
          </cell>
          <cell r="AV110">
            <v>0</v>
          </cell>
          <cell r="AW110">
            <v>0</v>
          </cell>
          <cell r="AX110">
            <v>0</v>
          </cell>
          <cell r="AY110">
            <v>0</v>
          </cell>
          <cell r="AZ110">
            <v>0</v>
          </cell>
          <cell r="BA110">
            <v>0</v>
          </cell>
          <cell r="BB110">
            <v>9405</v>
          </cell>
          <cell r="BC110" t="str">
            <v>AC</v>
          </cell>
          <cell r="BD110" t="str">
            <v>9704販売終了</v>
          </cell>
        </row>
        <row r="111">
          <cell r="B111" t="str">
            <v>ACW-FXD3-120</v>
          </cell>
          <cell r="C111" t="str">
            <v>M6846-43</v>
          </cell>
          <cell r="D111" t="str">
            <v>内蔵3.5ｲﾝﾁﾊｰﾄﾞﾃﾞｨｽｸ装置(1.2GB)</v>
          </cell>
          <cell r="E111" t="str">
            <v>LS660､LS550(M3551､M3553､M3554､M3557-Bﾓﾃﾞﾙ)用｡</v>
          </cell>
          <cell r="F111">
            <v>60000</v>
          </cell>
          <cell r="G111">
            <v>42000</v>
          </cell>
          <cell r="H111">
            <v>6600</v>
          </cell>
          <cell r="I111">
            <v>5600</v>
          </cell>
          <cell r="J111">
            <v>2300</v>
          </cell>
          <cell r="K111">
            <v>4400</v>
          </cell>
          <cell r="L111">
            <v>3700</v>
          </cell>
          <cell r="M111">
            <v>2300</v>
          </cell>
          <cell r="N111">
            <v>9701</v>
          </cell>
          <cell r="O111" t="str">
            <v>AC</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60000</v>
          </cell>
          <cell r="AE111">
            <v>0</v>
          </cell>
          <cell r="AF111">
            <v>0</v>
          </cell>
          <cell r="AG111">
            <v>42000</v>
          </cell>
          <cell r="AH111">
            <v>0</v>
          </cell>
          <cell r="AI111">
            <v>6600</v>
          </cell>
          <cell r="AJ111">
            <v>0</v>
          </cell>
          <cell r="AK111">
            <v>5600</v>
          </cell>
          <cell r="AL111">
            <v>0</v>
          </cell>
          <cell r="AM111">
            <v>2300</v>
          </cell>
          <cell r="AN111">
            <v>0</v>
          </cell>
          <cell r="AO111">
            <v>4400</v>
          </cell>
          <cell r="AP111">
            <v>0</v>
          </cell>
          <cell r="AQ111">
            <v>3700</v>
          </cell>
          <cell r="AR111">
            <v>0</v>
          </cell>
          <cell r="AS111">
            <v>2300</v>
          </cell>
          <cell r="AT111">
            <v>0</v>
          </cell>
          <cell r="AU111">
            <v>0</v>
          </cell>
          <cell r="AV111">
            <v>0</v>
          </cell>
          <cell r="AW111">
            <v>0</v>
          </cell>
          <cell r="AX111">
            <v>0</v>
          </cell>
          <cell r="AY111">
            <v>0</v>
          </cell>
          <cell r="AZ111">
            <v>0</v>
          </cell>
          <cell r="BA111">
            <v>0</v>
          </cell>
          <cell r="BB111">
            <v>9701</v>
          </cell>
          <cell r="BC111" t="str">
            <v>AC</v>
          </cell>
        </row>
        <row r="112">
          <cell r="B112" t="str">
            <v>ACW-FXD3-300</v>
          </cell>
          <cell r="C112" t="str">
            <v>M6846-33</v>
          </cell>
          <cell r="D112" t="str">
            <v>内蔵3.5ｲﾝﾁﾊｰﾄﾞﾃﾞｨｽｸ装置(3.2GB)</v>
          </cell>
          <cell r="E112" t="str">
            <v>LS660､LS550(M3551､M3553､M3554､M3557-Bﾓﾃﾞﾙ)用｡</v>
          </cell>
          <cell r="F112">
            <v>180000</v>
          </cell>
          <cell r="G112">
            <v>126000</v>
          </cell>
          <cell r="H112">
            <v>12000</v>
          </cell>
          <cell r="I112">
            <v>10200</v>
          </cell>
          <cell r="J112">
            <v>4200</v>
          </cell>
          <cell r="K112">
            <v>8000</v>
          </cell>
          <cell r="L112">
            <v>6800</v>
          </cell>
          <cell r="M112">
            <v>4200</v>
          </cell>
          <cell r="N112">
            <v>9612</v>
          </cell>
          <cell r="O112" t="str">
            <v>AC</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180000</v>
          </cell>
          <cell r="AE112">
            <v>0</v>
          </cell>
          <cell r="AF112">
            <v>0</v>
          </cell>
          <cell r="AG112">
            <v>126000</v>
          </cell>
          <cell r="AH112">
            <v>0</v>
          </cell>
          <cell r="AI112">
            <v>12000</v>
          </cell>
          <cell r="AJ112">
            <v>0</v>
          </cell>
          <cell r="AK112">
            <v>10200</v>
          </cell>
          <cell r="AL112">
            <v>0</v>
          </cell>
          <cell r="AM112">
            <v>4200</v>
          </cell>
          <cell r="AN112">
            <v>0</v>
          </cell>
          <cell r="AO112">
            <v>8000</v>
          </cell>
          <cell r="AP112">
            <v>0</v>
          </cell>
          <cell r="AQ112">
            <v>6800</v>
          </cell>
          <cell r="AR112">
            <v>0</v>
          </cell>
          <cell r="AS112">
            <v>4200</v>
          </cell>
          <cell r="AT112">
            <v>0</v>
          </cell>
          <cell r="AU112">
            <v>0</v>
          </cell>
          <cell r="AV112">
            <v>0</v>
          </cell>
          <cell r="AW112">
            <v>0</v>
          </cell>
          <cell r="AX112">
            <v>0</v>
          </cell>
          <cell r="AY112">
            <v>0</v>
          </cell>
          <cell r="AZ112">
            <v>0</v>
          </cell>
          <cell r="BA112">
            <v>0</v>
          </cell>
          <cell r="BB112">
            <v>9612</v>
          </cell>
          <cell r="BC112" t="str">
            <v>AC</v>
          </cell>
        </row>
        <row r="113">
          <cell r="B113" t="str">
            <v>ACW-HDD-ROM</v>
          </cell>
          <cell r="C113" t="str">
            <v>B4026</v>
          </cell>
          <cell r="D113" t="str">
            <v>HDD増設用BIOS-ROM</v>
          </cell>
          <cell r="E113" t="str">
            <v>XEN-PC(Aﾓﾃﾞﾙ)､XEN-LSⅡ(B/Cﾓﾃﾞﾙ)用｡</v>
          </cell>
          <cell r="F113">
            <v>0</v>
          </cell>
          <cell r="G113">
            <v>0</v>
          </cell>
          <cell r="H113" t="str">
            <v>N/A</v>
          </cell>
          <cell r="I113" t="str">
            <v>N/A</v>
          </cell>
          <cell r="J113" t="str">
            <v>N/A</v>
          </cell>
          <cell r="K113" t="str">
            <v>N/A</v>
          </cell>
          <cell r="L113" t="str">
            <v>N/A</v>
          </cell>
          <cell r="M113" t="str">
            <v>N/A</v>
          </cell>
          <cell r="N113">
            <v>9406</v>
          </cell>
          <cell r="O113" t="str">
            <v>AC</v>
          </cell>
          <cell r="P113" t="str">
            <v>非売品</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t="str">
            <v>N/A</v>
          </cell>
          <cell r="AJ113">
            <v>0</v>
          </cell>
          <cell r="AK113" t="str">
            <v>N/A</v>
          </cell>
          <cell r="AL113">
            <v>0</v>
          </cell>
          <cell r="AM113" t="str">
            <v>N/A</v>
          </cell>
          <cell r="AN113">
            <v>0</v>
          </cell>
          <cell r="AO113" t="str">
            <v>N/A</v>
          </cell>
          <cell r="AP113">
            <v>0</v>
          </cell>
          <cell r="AQ113" t="str">
            <v>N/A</v>
          </cell>
          <cell r="AR113">
            <v>0</v>
          </cell>
          <cell r="AS113" t="str">
            <v>N/A</v>
          </cell>
          <cell r="AT113">
            <v>0</v>
          </cell>
          <cell r="AU113">
            <v>0</v>
          </cell>
          <cell r="AV113">
            <v>0</v>
          </cell>
          <cell r="AW113">
            <v>0</v>
          </cell>
          <cell r="AX113">
            <v>0</v>
          </cell>
          <cell r="AY113">
            <v>0</v>
          </cell>
          <cell r="AZ113">
            <v>0</v>
          </cell>
          <cell r="BA113">
            <v>0</v>
          </cell>
          <cell r="BB113">
            <v>9406</v>
          </cell>
          <cell r="BC113" t="str">
            <v>AC</v>
          </cell>
          <cell r="BD113" t="str">
            <v>非売品</v>
          </cell>
        </row>
        <row r="114">
          <cell r="B114" t="str">
            <v>ACS-FXD-K</v>
          </cell>
          <cell r="C114" t="str">
            <v>M6916-3</v>
          </cell>
          <cell r="D114" t="str">
            <v>ﾊｰﾄﾞﾃﾞｨｽｸ増設ｷｯﾄ</v>
          </cell>
          <cell r="E114" t="str">
            <v>FT486-66S､FT//s用｡内蔵3.5ｲﾝﾁﾊｰﾄﾞﾃﾞｨｽｸ装置増設用金具｡</v>
          </cell>
          <cell r="F114">
            <v>20000</v>
          </cell>
          <cell r="G114">
            <v>13000</v>
          </cell>
          <cell r="H114" t="str">
            <v>N/A</v>
          </cell>
          <cell r="I114" t="str">
            <v>N/A</v>
          </cell>
          <cell r="J114" t="str">
            <v>N/A</v>
          </cell>
          <cell r="K114" t="str">
            <v>N/A</v>
          </cell>
          <cell r="L114" t="str">
            <v>N/A</v>
          </cell>
          <cell r="M114" t="str">
            <v>N/A</v>
          </cell>
          <cell r="N114" t="str">
            <v>9106</v>
          </cell>
          <cell r="O114" t="str">
            <v>AC</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20000</v>
          </cell>
          <cell r="AE114">
            <v>0</v>
          </cell>
          <cell r="AF114">
            <v>0</v>
          </cell>
          <cell r="AG114">
            <v>13000</v>
          </cell>
          <cell r="AH114">
            <v>0</v>
          </cell>
          <cell r="AI114" t="str">
            <v>N/A</v>
          </cell>
          <cell r="AJ114">
            <v>0</v>
          </cell>
          <cell r="AK114" t="str">
            <v>N/A</v>
          </cell>
          <cell r="AL114">
            <v>0</v>
          </cell>
          <cell r="AM114" t="str">
            <v>N/A</v>
          </cell>
          <cell r="AN114">
            <v>0</v>
          </cell>
          <cell r="AO114" t="str">
            <v>N/A</v>
          </cell>
          <cell r="AP114">
            <v>0</v>
          </cell>
          <cell r="AQ114" t="str">
            <v>N/A</v>
          </cell>
          <cell r="AR114">
            <v>0</v>
          </cell>
          <cell r="AS114" t="str">
            <v>N/A</v>
          </cell>
          <cell r="AT114">
            <v>0</v>
          </cell>
          <cell r="AU114">
            <v>0</v>
          </cell>
          <cell r="AV114">
            <v>0</v>
          </cell>
          <cell r="AW114">
            <v>0</v>
          </cell>
          <cell r="AX114">
            <v>0</v>
          </cell>
          <cell r="AY114">
            <v>0</v>
          </cell>
          <cell r="AZ114">
            <v>0</v>
          </cell>
          <cell r="BA114">
            <v>0</v>
          </cell>
          <cell r="BB114" t="str">
            <v>9106</v>
          </cell>
          <cell r="BC114" t="str">
            <v>AC</v>
          </cell>
        </row>
        <row r="115">
          <cell r="B115" t="str">
            <v>ACS-FXD-K2</v>
          </cell>
          <cell r="C115" t="str">
            <v>M6916-6</v>
          </cell>
          <cell r="D115" t="str">
            <v>ﾊｰﾄﾞﾃﾞｨｽｸ増設ｷｯﾄ2</v>
          </cell>
          <cell r="E115" t="str">
            <v>FT//s用｡内蔵3.5ｲﾝﾁﾊｰﾄﾞﾃﾞｨｽｸ装置増設用金具｡</v>
          </cell>
          <cell r="F115">
            <v>20000</v>
          </cell>
          <cell r="G115">
            <v>13000</v>
          </cell>
          <cell r="H115" t="str">
            <v>N/A</v>
          </cell>
          <cell r="I115" t="str">
            <v>N/A</v>
          </cell>
          <cell r="J115" t="str">
            <v>N/A</v>
          </cell>
          <cell r="K115" t="str">
            <v>N/A</v>
          </cell>
          <cell r="L115" t="str">
            <v>N/A</v>
          </cell>
          <cell r="M115" t="str">
            <v>N/A</v>
          </cell>
          <cell r="N115">
            <v>9401</v>
          </cell>
          <cell r="O115" t="str">
            <v>AC</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20000</v>
          </cell>
          <cell r="AE115">
            <v>0</v>
          </cell>
          <cell r="AF115">
            <v>0</v>
          </cell>
          <cell r="AG115">
            <v>13000</v>
          </cell>
          <cell r="AH115">
            <v>0</v>
          </cell>
          <cell r="AI115" t="str">
            <v>N/A</v>
          </cell>
          <cell r="AJ115">
            <v>0</v>
          </cell>
          <cell r="AK115" t="str">
            <v>N/A</v>
          </cell>
          <cell r="AL115">
            <v>0</v>
          </cell>
          <cell r="AM115" t="str">
            <v>N/A</v>
          </cell>
          <cell r="AN115">
            <v>0</v>
          </cell>
          <cell r="AO115" t="str">
            <v>N/A</v>
          </cell>
          <cell r="AP115">
            <v>0</v>
          </cell>
          <cell r="AQ115" t="str">
            <v>N/A</v>
          </cell>
          <cell r="AR115">
            <v>0</v>
          </cell>
          <cell r="AS115" t="str">
            <v>N/A</v>
          </cell>
          <cell r="AT115">
            <v>0</v>
          </cell>
          <cell r="AU115">
            <v>0</v>
          </cell>
          <cell r="AV115">
            <v>0</v>
          </cell>
          <cell r="AW115">
            <v>0</v>
          </cell>
          <cell r="AX115">
            <v>0</v>
          </cell>
          <cell r="AY115">
            <v>0</v>
          </cell>
          <cell r="AZ115">
            <v>0</v>
          </cell>
          <cell r="BA115">
            <v>0</v>
          </cell>
          <cell r="BB115">
            <v>9401</v>
          </cell>
          <cell r="BC115" t="str">
            <v>AC</v>
          </cell>
        </row>
        <row r="116">
          <cell r="B116" t="str">
            <v>ACS-5SD-K</v>
          </cell>
          <cell r="C116" t="str">
            <v>M6916-8</v>
          </cell>
          <cell r="D116" t="str">
            <v>5ｲﾝﾁﾃﾞﾊﾞｲｽ増設ｷｯﾄ</v>
          </cell>
          <cell r="E116" t="str">
            <v>FT//ex(M3516､M3517､M3518､M3519､M3520､M3521)､FT2200用｡</v>
          </cell>
          <cell r="F116">
            <v>20000</v>
          </cell>
          <cell r="G116">
            <v>13000</v>
          </cell>
          <cell r="H116" t="str">
            <v>N/A</v>
          </cell>
          <cell r="I116" t="str">
            <v>N/A</v>
          </cell>
          <cell r="J116" t="str">
            <v>N/A</v>
          </cell>
          <cell r="K116" t="str">
            <v>N/A</v>
          </cell>
          <cell r="L116" t="str">
            <v>N/A</v>
          </cell>
          <cell r="M116" t="str">
            <v>N/A</v>
          </cell>
          <cell r="N116">
            <v>9406</v>
          </cell>
          <cell r="O116" t="str">
            <v>AC</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20000</v>
          </cell>
          <cell r="AE116">
            <v>0</v>
          </cell>
          <cell r="AF116">
            <v>0</v>
          </cell>
          <cell r="AG116">
            <v>13000</v>
          </cell>
          <cell r="AH116">
            <v>0</v>
          </cell>
          <cell r="AI116" t="str">
            <v>N/A</v>
          </cell>
          <cell r="AJ116">
            <v>0</v>
          </cell>
          <cell r="AK116" t="str">
            <v>N/A</v>
          </cell>
          <cell r="AL116">
            <v>0</v>
          </cell>
          <cell r="AM116" t="str">
            <v>N/A</v>
          </cell>
          <cell r="AN116">
            <v>0</v>
          </cell>
          <cell r="AO116" t="str">
            <v>N/A</v>
          </cell>
          <cell r="AP116">
            <v>0</v>
          </cell>
          <cell r="AQ116" t="str">
            <v>N/A</v>
          </cell>
          <cell r="AR116">
            <v>0</v>
          </cell>
          <cell r="AS116" t="str">
            <v>N/A</v>
          </cell>
          <cell r="AT116">
            <v>0</v>
          </cell>
          <cell r="AU116">
            <v>0</v>
          </cell>
          <cell r="AV116">
            <v>0</v>
          </cell>
          <cell r="AW116">
            <v>0</v>
          </cell>
          <cell r="AX116">
            <v>0</v>
          </cell>
          <cell r="AY116">
            <v>0</v>
          </cell>
          <cell r="AZ116">
            <v>0</v>
          </cell>
          <cell r="BA116">
            <v>0</v>
          </cell>
          <cell r="BB116">
            <v>9406</v>
          </cell>
          <cell r="BC116" t="str">
            <v>AC</v>
          </cell>
        </row>
        <row r="117">
          <cell r="B117" t="str">
            <v>ACS-HBAY-29</v>
          </cell>
          <cell r="C117" t="str">
            <v>HBAY-29</v>
          </cell>
          <cell r="D117" t="str">
            <v>増設ﾃﾞｨｽｸ･ﾍﾞｲ</v>
          </cell>
          <cell r="E117" t="str">
            <v>FT2400用｡ﾊｰﾄﾞﾃﾞｨｽｸをﾃﾞｭﾌﾟﾚｯｸｽ構成、または6台以上にする場合に
必要｡工場ｵﾌﾟｼｮﾝのため､apricot PCｻｰﾊﾞ H/Wｺﾝﾌｨｸﾞﾚｰｼｮﾝｻｰﾋﾞｽが
必要｡</v>
          </cell>
          <cell r="F117">
            <v>78000</v>
          </cell>
          <cell r="G117">
            <v>51000</v>
          </cell>
          <cell r="H117">
            <v>5000</v>
          </cell>
          <cell r="I117">
            <v>4300</v>
          </cell>
          <cell r="J117">
            <v>1800</v>
          </cell>
          <cell r="K117">
            <v>3100</v>
          </cell>
          <cell r="L117">
            <v>2600</v>
          </cell>
          <cell r="M117">
            <v>1800</v>
          </cell>
          <cell r="N117">
            <v>9706</v>
          </cell>
          <cell r="O117" t="str">
            <v>AC</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78000</v>
          </cell>
          <cell r="AE117">
            <v>0</v>
          </cell>
          <cell r="AF117">
            <v>0</v>
          </cell>
          <cell r="AG117">
            <v>51000</v>
          </cell>
          <cell r="AH117">
            <v>0</v>
          </cell>
          <cell r="AI117">
            <v>5000</v>
          </cell>
          <cell r="AJ117">
            <v>0</v>
          </cell>
          <cell r="AK117">
            <v>4300</v>
          </cell>
          <cell r="AL117">
            <v>0</v>
          </cell>
          <cell r="AM117">
            <v>1800</v>
          </cell>
          <cell r="AN117">
            <v>0</v>
          </cell>
          <cell r="AO117">
            <v>3100</v>
          </cell>
          <cell r="AP117">
            <v>0</v>
          </cell>
          <cell r="AQ117">
            <v>2600</v>
          </cell>
          <cell r="AR117">
            <v>0</v>
          </cell>
          <cell r="AS117">
            <v>1800</v>
          </cell>
          <cell r="AT117">
            <v>0</v>
          </cell>
          <cell r="AU117">
            <v>0</v>
          </cell>
          <cell r="AV117">
            <v>0</v>
          </cell>
          <cell r="AW117">
            <v>0</v>
          </cell>
          <cell r="AX117">
            <v>0</v>
          </cell>
          <cell r="AY117">
            <v>0</v>
          </cell>
          <cell r="AZ117">
            <v>0</v>
          </cell>
          <cell r="BA117">
            <v>0</v>
          </cell>
          <cell r="BB117">
            <v>9706</v>
          </cell>
          <cell r="BC117" t="str">
            <v>AC</v>
          </cell>
        </row>
        <row r="118">
          <cell r="B118" t="str">
            <v>PN-RDC-5</v>
          </cell>
          <cell r="C118" t="str">
            <v>M6886-1</v>
          </cell>
          <cell r="D118" t="str">
            <v>半導体ﾃﾞｨｽｸｶｰﾄﾞ(5MB)</v>
          </cell>
          <cell r="E118" t="str">
            <v>AL､EL､SX､FX､GX､SV､NS用｡PCMCIA TYPEⅡ｡</v>
          </cell>
          <cell r="F118">
            <v>70000</v>
          </cell>
          <cell r="G118">
            <v>49000</v>
          </cell>
          <cell r="H118" t="str">
            <v>N/A</v>
          </cell>
          <cell r="I118" t="str">
            <v>N/A</v>
          </cell>
          <cell r="J118" t="str">
            <v>N/A</v>
          </cell>
          <cell r="K118" t="str">
            <v>N/A</v>
          </cell>
          <cell r="L118" t="str">
            <v>N/A</v>
          </cell>
          <cell r="M118" t="str">
            <v>N/A</v>
          </cell>
          <cell r="N118">
            <v>9311</v>
          </cell>
          <cell r="O118" t="str">
            <v>MI</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70000</v>
          </cell>
          <cell r="AE118">
            <v>0</v>
          </cell>
          <cell r="AF118">
            <v>0</v>
          </cell>
          <cell r="AG118">
            <v>49000</v>
          </cell>
          <cell r="AH118">
            <v>0</v>
          </cell>
          <cell r="AI118" t="str">
            <v>N/A</v>
          </cell>
          <cell r="AJ118">
            <v>0</v>
          </cell>
          <cell r="AK118" t="str">
            <v>N/A</v>
          </cell>
          <cell r="AL118">
            <v>0</v>
          </cell>
          <cell r="AM118" t="str">
            <v>N/A</v>
          </cell>
          <cell r="AN118">
            <v>0</v>
          </cell>
          <cell r="AO118" t="str">
            <v>N/A</v>
          </cell>
          <cell r="AP118">
            <v>0</v>
          </cell>
          <cell r="AQ118" t="str">
            <v>N/A</v>
          </cell>
          <cell r="AR118">
            <v>0</v>
          </cell>
          <cell r="AS118" t="str">
            <v>N/A</v>
          </cell>
          <cell r="AT118">
            <v>0</v>
          </cell>
          <cell r="AU118">
            <v>0</v>
          </cell>
          <cell r="AV118">
            <v>0</v>
          </cell>
          <cell r="AW118">
            <v>0</v>
          </cell>
          <cell r="AX118">
            <v>0</v>
          </cell>
          <cell r="AY118">
            <v>0</v>
          </cell>
          <cell r="AZ118">
            <v>0</v>
          </cell>
          <cell r="BA118">
            <v>0</v>
          </cell>
          <cell r="BB118">
            <v>9311</v>
          </cell>
          <cell r="BC118" t="str">
            <v>MI</v>
          </cell>
        </row>
        <row r="119">
          <cell r="B119" t="str">
            <v>PN-RDC-10</v>
          </cell>
          <cell r="C119" t="str">
            <v>M6886-2</v>
          </cell>
          <cell r="D119" t="str">
            <v>半導体ﾃﾞｨｽｸｶｰﾄﾞ(10MB)</v>
          </cell>
          <cell r="E119" t="str">
            <v>AL､EL､SX､FX､GX､SV､NS用｡PCMCIA TYPEⅡ｡</v>
          </cell>
          <cell r="F119">
            <v>100000</v>
          </cell>
          <cell r="G119">
            <v>70000</v>
          </cell>
          <cell r="H119" t="str">
            <v>N/A</v>
          </cell>
          <cell r="I119" t="str">
            <v>N/A</v>
          </cell>
          <cell r="J119" t="str">
            <v>N/A</v>
          </cell>
          <cell r="K119" t="str">
            <v>N/A</v>
          </cell>
          <cell r="L119" t="str">
            <v>N/A</v>
          </cell>
          <cell r="M119" t="str">
            <v>N/A</v>
          </cell>
          <cell r="N119">
            <v>9311</v>
          </cell>
          <cell r="O119" t="str">
            <v>MI</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100000</v>
          </cell>
          <cell r="AE119">
            <v>0</v>
          </cell>
          <cell r="AF119">
            <v>0</v>
          </cell>
          <cell r="AG119">
            <v>70000</v>
          </cell>
          <cell r="AH119">
            <v>0</v>
          </cell>
          <cell r="AI119" t="str">
            <v>N/A</v>
          </cell>
          <cell r="AJ119">
            <v>0</v>
          </cell>
          <cell r="AK119" t="str">
            <v>N/A</v>
          </cell>
          <cell r="AL119">
            <v>0</v>
          </cell>
          <cell r="AM119" t="str">
            <v>N/A</v>
          </cell>
          <cell r="AN119">
            <v>0</v>
          </cell>
          <cell r="AO119" t="str">
            <v>N/A</v>
          </cell>
          <cell r="AP119">
            <v>0</v>
          </cell>
          <cell r="AQ119" t="str">
            <v>N/A</v>
          </cell>
          <cell r="AR119">
            <v>0</v>
          </cell>
          <cell r="AS119" t="str">
            <v>N/A</v>
          </cell>
          <cell r="AT119">
            <v>0</v>
          </cell>
          <cell r="AU119">
            <v>0</v>
          </cell>
          <cell r="AV119">
            <v>0</v>
          </cell>
          <cell r="AW119">
            <v>0</v>
          </cell>
          <cell r="AX119">
            <v>0</v>
          </cell>
          <cell r="AY119">
            <v>0</v>
          </cell>
          <cell r="AZ119">
            <v>0</v>
          </cell>
          <cell r="BA119">
            <v>0</v>
          </cell>
          <cell r="BB119">
            <v>9311</v>
          </cell>
          <cell r="BC119" t="str">
            <v>MI</v>
          </cell>
        </row>
        <row r="120">
          <cell r="B120" t="str">
            <v>PN-HDC-170</v>
          </cell>
          <cell r="C120" t="str">
            <v>M6887-3</v>
          </cell>
          <cell r="D120" t="str">
            <v>ﾊｰﾄﾞﾃﾞｨｽｸｶｰﾄﾞ(170MB)</v>
          </cell>
          <cell r="E120" t="str">
            <v>AL､EL､SX､FX､GX､SV､NS用｡PCMCIA TYPEⅢ｡</v>
          </cell>
          <cell r="F120">
            <v>55000</v>
          </cell>
          <cell r="G120">
            <v>38500</v>
          </cell>
          <cell r="H120" t="str">
            <v>N/A</v>
          </cell>
          <cell r="I120" t="str">
            <v>N/A</v>
          </cell>
          <cell r="J120" t="str">
            <v>N/A</v>
          </cell>
          <cell r="K120">
            <v>5400</v>
          </cell>
          <cell r="L120">
            <v>4800</v>
          </cell>
          <cell r="M120">
            <v>4200</v>
          </cell>
          <cell r="N120">
            <v>9506</v>
          </cell>
          <cell r="O120" t="str">
            <v>MI</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55000</v>
          </cell>
          <cell r="AE120">
            <v>0</v>
          </cell>
          <cell r="AF120">
            <v>0</v>
          </cell>
          <cell r="AG120">
            <v>38500</v>
          </cell>
          <cell r="AH120">
            <v>0</v>
          </cell>
          <cell r="AI120" t="str">
            <v>N/A</v>
          </cell>
          <cell r="AJ120">
            <v>0</v>
          </cell>
          <cell r="AK120" t="str">
            <v>N/A</v>
          </cell>
          <cell r="AL120">
            <v>0</v>
          </cell>
          <cell r="AM120" t="str">
            <v>N/A</v>
          </cell>
          <cell r="AN120">
            <v>0</v>
          </cell>
          <cell r="AO120">
            <v>5400</v>
          </cell>
          <cell r="AP120">
            <v>0</v>
          </cell>
          <cell r="AQ120">
            <v>4800</v>
          </cell>
          <cell r="AR120">
            <v>0</v>
          </cell>
          <cell r="AS120">
            <v>4200</v>
          </cell>
          <cell r="AT120">
            <v>0</v>
          </cell>
          <cell r="AU120">
            <v>0</v>
          </cell>
          <cell r="AV120">
            <v>0</v>
          </cell>
          <cell r="AW120">
            <v>0</v>
          </cell>
          <cell r="AX120">
            <v>0</v>
          </cell>
          <cell r="AY120">
            <v>0</v>
          </cell>
          <cell r="AZ120">
            <v>0</v>
          </cell>
          <cell r="BA120">
            <v>0</v>
          </cell>
          <cell r="BB120">
            <v>9506</v>
          </cell>
          <cell r="BC120" t="str">
            <v>MI</v>
          </cell>
        </row>
        <row r="121">
          <cell r="B121" t="str">
            <v>PN-HDC-340</v>
          </cell>
          <cell r="C121" t="str">
            <v>M6887-5</v>
          </cell>
          <cell r="D121" t="str">
            <v>ﾊｰﾄﾞﾃﾞｨｽｸｶｰﾄﾞ(340MB)</v>
          </cell>
          <cell r="E121" t="str">
            <v>AL､EL､SX､FX､GX､SV､NS用｡PCMCIA TYPEⅢ｡</v>
          </cell>
          <cell r="F121">
            <v>80000</v>
          </cell>
          <cell r="G121">
            <v>56000</v>
          </cell>
          <cell r="H121" t="str">
            <v>N/A</v>
          </cell>
          <cell r="I121" t="str">
            <v>N/A</v>
          </cell>
          <cell r="J121" t="str">
            <v>N/A</v>
          </cell>
          <cell r="K121">
            <v>5400</v>
          </cell>
          <cell r="L121">
            <v>4800</v>
          </cell>
          <cell r="M121">
            <v>4200</v>
          </cell>
          <cell r="N121">
            <v>9506</v>
          </cell>
          <cell r="O121" t="str">
            <v>MI</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80000</v>
          </cell>
          <cell r="AE121">
            <v>0</v>
          </cell>
          <cell r="AF121">
            <v>0</v>
          </cell>
          <cell r="AG121">
            <v>56000</v>
          </cell>
          <cell r="AH121">
            <v>0</v>
          </cell>
          <cell r="AI121" t="str">
            <v>N/A</v>
          </cell>
          <cell r="AJ121">
            <v>0</v>
          </cell>
          <cell r="AK121" t="str">
            <v>N/A</v>
          </cell>
          <cell r="AL121">
            <v>0</v>
          </cell>
          <cell r="AM121" t="str">
            <v>N/A</v>
          </cell>
          <cell r="AN121">
            <v>0</v>
          </cell>
          <cell r="AO121">
            <v>5400</v>
          </cell>
          <cell r="AP121">
            <v>0</v>
          </cell>
          <cell r="AQ121">
            <v>4800</v>
          </cell>
          <cell r="AR121">
            <v>0</v>
          </cell>
          <cell r="AS121">
            <v>4200</v>
          </cell>
          <cell r="AT121">
            <v>0</v>
          </cell>
          <cell r="AU121">
            <v>0</v>
          </cell>
          <cell r="AV121">
            <v>0</v>
          </cell>
          <cell r="AW121">
            <v>0</v>
          </cell>
          <cell r="AX121">
            <v>0</v>
          </cell>
          <cell r="AY121">
            <v>0</v>
          </cell>
          <cell r="AZ121">
            <v>0</v>
          </cell>
          <cell r="BA121">
            <v>0</v>
          </cell>
          <cell r="BB121">
            <v>9506</v>
          </cell>
          <cell r="BC121" t="str">
            <v>MI</v>
          </cell>
        </row>
        <row r="122">
          <cell r="B122" t="str">
            <v>ACS-SC2-C31</v>
          </cell>
          <cell r="C122" t="str">
            <v>B8210-6</v>
          </cell>
          <cell r="D122" t="str">
            <v>増設高速SCSI制御装置31</v>
          </cell>
          <cell r="E122" t="str">
            <v>FT//s用｡2枚目の増設高速SCSI制御装置｡SCSI-2｡</v>
          </cell>
          <cell r="F122" t="str">
            <v>OPEN価格</v>
          </cell>
          <cell r="G122">
            <v>20000</v>
          </cell>
          <cell r="H122">
            <v>12400</v>
          </cell>
          <cell r="I122">
            <v>10500</v>
          </cell>
          <cell r="J122">
            <v>4300</v>
          </cell>
          <cell r="K122">
            <v>7600</v>
          </cell>
          <cell r="L122">
            <v>6500</v>
          </cell>
          <cell r="M122">
            <v>4300</v>
          </cell>
          <cell r="N122">
            <v>9401</v>
          </cell>
          <cell r="O122" t="str">
            <v>AC</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t="str">
            <v>OPEN価格</v>
          </cell>
          <cell r="AE122">
            <v>0</v>
          </cell>
          <cell r="AF122">
            <v>0</v>
          </cell>
          <cell r="AG122">
            <v>20000</v>
          </cell>
          <cell r="AH122">
            <v>0</v>
          </cell>
          <cell r="AI122">
            <v>12400</v>
          </cell>
          <cell r="AJ122">
            <v>0</v>
          </cell>
          <cell r="AK122">
            <v>10500</v>
          </cell>
          <cell r="AL122">
            <v>0</v>
          </cell>
          <cell r="AM122">
            <v>4300</v>
          </cell>
          <cell r="AN122">
            <v>0</v>
          </cell>
          <cell r="AO122">
            <v>7600</v>
          </cell>
          <cell r="AP122">
            <v>0</v>
          </cell>
          <cell r="AQ122">
            <v>6500</v>
          </cell>
          <cell r="AR122">
            <v>0</v>
          </cell>
          <cell r="AS122">
            <v>4300</v>
          </cell>
          <cell r="AT122">
            <v>0</v>
          </cell>
          <cell r="AU122">
            <v>0</v>
          </cell>
          <cell r="AV122">
            <v>0</v>
          </cell>
          <cell r="AW122">
            <v>0</v>
          </cell>
          <cell r="AX122">
            <v>0</v>
          </cell>
          <cell r="AY122">
            <v>0</v>
          </cell>
          <cell r="AZ122">
            <v>0</v>
          </cell>
          <cell r="BA122">
            <v>0</v>
          </cell>
          <cell r="BB122">
            <v>9401</v>
          </cell>
          <cell r="BC122" t="str">
            <v>AC</v>
          </cell>
        </row>
        <row r="123">
          <cell r="B123" t="str">
            <v>ACS-SC2-C32</v>
          </cell>
          <cell r="C123" t="str">
            <v>B8210-7</v>
          </cell>
          <cell r="D123" t="str">
            <v>増設高速SCSI制御装置32</v>
          </cell>
          <cell r="E123" t="str">
            <v>FT//s用｡3枚目､4枚目の増設高速SCSI制御装置(2枚)｡SCSI-2｡</v>
          </cell>
          <cell r="F123" t="str">
            <v>OPEN価格</v>
          </cell>
          <cell r="G123">
            <v>20000</v>
          </cell>
          <cell r="H123">
            <v>22100</v>
          </cell>
          <cell r="I123">
            <v>18800</v>
          </cell>
          <cell r="J123">
            <v>7700</v>
          </cell>
          <cell r="K123">
            <v>13600</v>
          </cell>
          <cell r="L123">
            <v>11600</v>
          </cell>
          <cell r="M123">
            <v>7700</v>
          </cell>
          <cell r="N123">
            <v>9401</v>
          </cell>
          <cell r="O123" t="str">
            <v>AC</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t="str">
            <v>OPEN価格</v>
          </cell>
          <cell r="AE123">
            <v>0</v>
          </cell>
          <cell r="AF123">
            <v>0</v>
          </cell>
          <cell r="AG123">
            <v>20000</v>
          </cell>
          <cell r="AH123">
            <v>0</v>
          </cell>
          <cell r="AI123">
            <v>22100</v>
          </cell>
          <cell r="AJ123">
            <v>0</v>
          </cell>
          <cell r="AK123">
            <v>18800</v>
          </cell>
          <cell r="AL123">
            <v>0</v>
          </cell>
          <cell r="AM123">
            <v>7700</v>
          </cell>
          <cell r="AN123">
            <v>0</v>
          </cell>
          <cell r="AO123">
            <v>13600</v>
          </cell>
          <cell r="AP123">
            <v>0</v>
          </cell>
          <cell r="AQ123">
            <v>11600</v>
          </cell>
          <cell r="AR123">
            <v>0</v>
          </cell>
          <cell r="AS123">
            <v>7700</v>
          </cell>
          <cell r="AT123">
            <v>0</v>
          </cell>
          <cell r="AU123">
            <v>0</v>
          </cell>
          <cell r="AV123">
            <v>0</v>
          </cell>
          <cell r="AW123">
            <v>0</v>
          </cell>
          <cell r="AX123">
            <v>0</v>
          </cell>
          <cell r="AY123">
            <v>0</v>
          </cell>
          <cell r="AZ123">
            <v>0</v>
          </cell>
          <cell r="BA123">
            <v>0</v>
          </cell>
          <cell r="BB123">
            <v>9401</v>
          </cell>
          <cell r="BC123" t="str">
            <v>AC</v>
          </cell>
        </row>
        <row r="124">
          <cell r="B124" t="str">
            <v>ACS-SC2-C4</v>
          </cell>
          <cell r="C124" t="str">
            <v>B8210-8</v>
          </cell>
          <cell r="D124" t="str">
            <v>増設高速SCSI制御装置4</v>
          </cell>
          <cell r="E124" t="str">
            <v>FT//e用｡2枚目の増設高速SCSI制御装置｡SCSI-2｡</v>
          </cell>
          <cell r="F124" t="str">
            <v>OPEN価格</v>
          </cell>
          <cell r="G124">
            <v>20000</v>
          </cell>
          <cell r="H124">
            <v>12400</v>
          </cell>
          <cell r="I124">
            <v>10500</v>
          </cell>
          <cell r="J124">
            <v>4300</v>
          </cell>
          <cell r="K124">
            <v>7600</v>
          </cell>
          <cell r="L124">
            <v>6500</v>
          </cell>
          <cell r="M124">
            <v>4300</v>
          </cell>
          <cell r="N124">
            <v>9401</v>
          </cell>
          <cell r="O124" t="str">
            <v>AC</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t="str">
            <v>OPEN価格</v>
          </cell>
          <cell r="AE124">
            <v>0</v>
          </cell>
          <cell r="AF124">
            <v>0</v>
          </cell>
          <cell r="AG124">
            <v>20000</v>
          </cell>
          <cell r="AH124">
            <v>0</v>
          </cell>
          <cell r="AI124">
            <v>12400</v>
          </cell>
          <cell r="AJ124">
            <v>0</v>
          </cell>
          <cell r="AK124">
            <v>10500</v>
          </cell>
          <cell r="AL124">
            <v>0</v>
          </cell>
          <cell r="AM124">
            <v>4300</v>
          </cell>
          <cell r="AN124">
            <v>0</v>
          </cell>
          <cell r="AO124">
            <v>7600</v>
          </cell>
          <cell r="AP124">
            <v>0</v>
          </cell>
          <cell r="AQ124">
            <v>6500</v>
          </cell>
          <cell r="AR124">
            <v>0</v>
          </cell>
          <cell r="AS124">
            <v>4300</v>
          </cell>
          <cell r="AT124">
            <v>0</v>
          </cell>
          <cell r="AU124">
            <v>0</v>
          </cell>
          <cell r="AV124">
            <v>0</v>
          </cell>
          <cell r="AW124">
            <v>0</v>
          </cell>
          <cell r="AX124">
            <v>0</v>
          </cell>
          <cell r="AY124">
            <v>0</v>
          </cell>
          <cell r="AZ124">
            <v>0</v>
          </cell>
          <cell r="BA124">
            <v>0</v>
          </cell>
          <cell r="BB124">
            <v>9401</v>
          </cell>
          <cell r="BC124" t="str">
            <v>AC</v>
          </cell>
        </row>
        <row r="125">
          <cell r="B125" t="str">
            <v>ACS-SC2-C5</v>
          </cell>
          <cell r="C125" t="str">
            <v>B8210-9</v>
          </cell>
          <cell r="D125" t="str">
            <v>増設高速SCSI制御装置5</v>
          </cell>
          <cell r="E125" t="str">
            <v>FT//ex(M3516)用｡SCSI-2(EISA)｡</v>
          </cell>
          <cell r="F125">
            <v>190000</v>
          </cell>
          <cell r="G125">
            <v>123500</v>
          </cell>
          <cell r="H125">
            <v>12400</v>
          </cell>
          <cell r="I125">
            <v>10500</v>
          </cell>
          <cell r="J125">
            <v>4300</v>
          </cell>
          <cell r="K125">
            <v>7600</v>
          </cell>
          <cell r="L125">
            <v>6500</v>
          </cell>
          <cell r="M125">
            <v>4300</v>
          </cell>
          <cell r="N125">
            <v>9406</v>
          </cell>
          <cell r="O125" t="str">
            <v>AC</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190000</v>
          </cell>
          <cell r="AE125">
            <v>0</v>
          </cell>
          <cell r="AF125">
            <v>0</v>
          </cell>
          <cell r="AG125">
            <v>123500</v>
          </cell>
          <cell r="AH125">
            <v>0</v>
          </cell>
          <cell r="AI125">
            <v>12400</v>
          </cell>
          <cell r="AJ125">
            <v>0</v>
          </cell>
          <cell r="AK125">
            <v>10500</v>
          </cell>
          <cell r="AL125">
            <v>0</v>
          </cell>
          <cell r="AM125">
            <v>4300</v>
          </cell>
          <cell r="AN125">
            <v>0</v>
          </cell>
          <cell r="AO125">
            <v>7600</v>
          </cell>
          <cell r="AP125">
            <v>0</v>
          </cell>
          <cell r="AQ125">
            <v>6500</v>
          </cell>
          <cell r="AR125">
            <v>0</v>
          </cell>
          <cell r="AS125">
            <v>4300</v>
          </cell>
          <cell r="AT125">
            <v>0</v>
          </cell>
          <cell r="AU125">
            <v>0</v>
          </cell>
          <cell r="AV125">
            <v>0</v>
          </cell>
          <cell r="AW125">
            <v>0</v>
          </cell>
          <cell r="AX125">
            <v>0</v>
          </cell>
          <cell r="AY125">
            <v>0</v>
          </cell>
          <cell r="AZ125">
            <v>0</v>
          </cell>
          <cell r="BA125">
            <v>0</v>
          </cell>
          <cell r="BB125">
            <v>9406</v>
          </cell>
          <cell r="BC125" t="str">
            <v>AC</v>
          </cell>
        </row>
        <row r="126">
          <cell r="B126" t="str">
            <v>ACS-SC2-C6</v>
          </cell>
          <cell r="C126" t="str">
            <v>B8210-10</v>
          </cell>
          <cell r="D126" t="str">
            <v>増設高速SCSI制御装置6</v>
          </cell>
          <cell r="E126" t="str">
            <v>FT//ex(M3517-A110､M3518-A110､M3519-A120､M3520-A120､
M3521-A120)､FT2200用｡ Fast Wide SCSI(PCI)｡</v>
          </cell>
          <cell r="F126">
            <v>150000</v>
          </cell>
          <cell r="G126">
            <v>97500</v>
          </cell>
          <cell r="H126">
            <v>12400</v>
          </cell>
          <cell r="I126">
            <v>10500</v>
          </cell>
          <cell r="J126">
            <v>4300</v>
          </cell>
          <cell r="K126">
            <v>7600</v>
          </cell>
          <cell r="L126">
            <v>6500</v>
          </cell>
          <cell r="M126">
            <v>4300</v>
          </cell>
          <cell r="N126">
            <v>9502</v>
          </cell>
          <cell r="O126" t="str">
            <v>AC</v>
          </cell>
          <cell r="P126" t="str">
            <v>9706販売再開</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150000</v>
          </cell>
          <cell r="AE126">
            <v>0</v>
          </cell>
          <cell r="AF126">
            <v>0</v>
          </cell>
          <cell r="AG126">
            <v>97500</v>
          </cell>
          <cell r="AH126">
            <v>0</v>
          </cell>
          <cell r="AI126">
            <v>12400</v>
          </cell>
          <cell r="AJ126">
            <v>0</v>
          </cell>
          <cell r="AK126">
            <v>10500</v>
          </cell>
          <cell r="AL126">
            <v>0</v>
          </cell>
          <cell r="AM126">
            <v>4300</v>
          </cell>
          <cell r="AN126">
            <v>0</v>
          </cell>
          <cell r="AO126">
            <v>7600</v>
          </cell>
          <cell r="AP126">
            <v>0</v>
          </cell>
          <cell r="AQ126">
            <v>6500</v>
          </cell>
          <cell r="AR126">
            <v>0</v>
          </cell>
          <cell r="AS126">
            <v>4300</v>
          </cell>
          <cell r="AT126">
            <v>0</v>
          </cell>
          <cell r="AU126">
            <v>0</v>
          </cell>
          <cell r="AV126">
            <v>0</v>
          </cell>
          <cell r="AW126">
            <v>0</v>
          </cell>
          <cell r="AX126">
            <v>0</v>
          </cell>
          <cell r="AY126">
            <v>0</v>
          </cell>
          <cell r="AZ126">
            <v>0</v>
          </cell>
          <cell r="BA126">
            <v>0</v>
          </cell>
          <cell r="BB126">
            <v>9502</v>
          </cell>
          <cell r="BC126" t="str">
            <v>AC</v>
          </cell>
          <cell r="BD126" t="str">
            <v>9706販売再開</v>
          </cell>
        </row>
        <row r="127">
          <cell r="B127" t="str">
            <v>ACS-SC2-C9</v>
          </cell>
          <cell r="C127" t="str">
            <v>B8210-17</v>
          </cell>
          <cell r="D127" t="str">
            <v>増設高速SCSI制御装置7</v>
          </cell>
          <cell r="E127" t="str">
            <v>FT2200用｡Ultra Wide SCSI(PCI)｡</v>
          </cell>
          <cell r="F127">
            <v>150000</v>
          </cell>
          <cell r="G127">
            <v>97500</v>
          </cell>
          <cell r="H127">
            <v>9800</v>
          </cell>
          <cell r="I127">
            <v>8300</v>
          </cell>
          <cell r="J127">
            <v>3400</v>
          </cell>
          <cell r="K127">
            <v>6000</v>
          </cell>
          <cell r="L127">
            <v>5100</v>
          </cell>
          <cell r="M127">
            <v>3400</v>
          </cell>
          <cell r="N127">
            <v>9608</v>
          </cell>
          <cell r="O127" t="str">
            <v>AC</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150000</v>
          </cell>
          <cell r="AE127">
            <v>0</v>
          </cell>
          <cell r="AF127">
            <v>0</v>
          </cell>
          <cell r="AG127">
            <v>97500</v>
          </cell>
          <cell r="AH127">
            <v>0</v>
          </cell>
          <cell r="AI127">
            <v>9800</v>
          </cell>
          <cell r="AJ127">
            <v>0</v>
          </cell>
          <cell r="AK127">
            <v>8300</v>
          </cell>
          <cell r="AL127">
            <v>0</v>
          </cell>
          <cell r="AM127">
            <v>3400</v>
          </cell>
          <cell r="AN127">
            <v>0</v>
          </cell>
          <cell r="AO127">
            <v>6000</v>
          </cell>
          <cell r="AP127">
            <v>0</v>
          </cell>
          <cell r="AQ127">
            <v>5100</v>
          </cell>
          <cell r="AR127">
            <v>0</v>
          </cell>
          <cell r="AS127">
            <v>3400</v>
          </cell>
          <cell r="AT127">
            <v>0</v>
          </cell>
          <cell r="AU127">
            <v>0</v>
          </cell>
          <cell r="AV127">
            <v>0</v>
          </cell>
          <cell r="AW127">
            <v>0</v>
          </cell>
          <cell r="AX127">
            <v>0</v>
          </cell>
          <cell r="AY127">
            <v>0</v>
          </cell>
          <cell r="AZ127">
            <v>0</v>
          </cell>
          <cell r="BA127">
            <v>0</v>
          </cell>
          <cell r="BB127">
            <v>9608</v>
          </cell>
          <cell r="BC127" t="str">
            <v>AC</v>
          </cell>
        </row>
        <row r="128">
          <cell r="B128" t="str">
            <v>ACS-SC3-29</v>
          </cell>
          <cell r="C128" t="str">
            <v>B8210-23</v>
          </cell>
          <cell r="D128" t="str">
            <v>増設高速SCSI制御装置</v>
          </cell>
          <cell r="E128" t="str">
            <v>FT2400用｡ﾊｰﾄﾞﾃﾞｨｽｸをﾃﾞｭﾌﾟﾚｯｸｽ構成、または6台以上にする場合に
必要｡Ultra Wide SCSI(PCI)｡</v>
          </cell>
          <cell r="F128">
            <v>150000</v>
          </cell>
          <cell r="G128">
            <v>97500</v>
          </cell>
          <cell r="H128">
            <v>9800</v>
          </cell>
          <cell r="I128">
            <v>8300</v>
          </cell>
          <cell r="J128">
            <v>3400</v>
          </cell>
          <cell r="K128">
            <v>6000</v>
          </cell>
          <cell r="L128">
            <v>5100</v>
          </cell>
          <cell r="M128">
            <v>3400</v>
          </cell>
          <cell r="N128">
            <v>9706</v>
          </cell>
          <cell r="O128" t="str">
            <v>AC</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150000</v>
          </cell>
          <cell r="AE128">
            <v>0</v>
          </cell>
          <cell r="AF128">
            <v>0</v>
          </cell>
          <cell r="AG128">
            <v>97500</v>
          </cell>
          <cell r="AH128">
            <v>0</v>
          </cell>
          <cell r="AI128">
            <v>9800</v>
          </cell>
          <cell r="AJ128">
            <v>0</v>
          </cell>
          <cell r="AK128">
            <v>8300</v>
          </cell>
          <cell r="AL128">
            <v>0</v>
          </cell>
          <cell r="AM128">
            <v>3400</v>
          </cell>
          <cell r="AN128">
            <v>0</v>
          </cell>
          <cell r="AO128">
            <v>6000</v>
          </cell>
          <cell r="AP128">
            <v>0</v>
          </cell>
          <cell r="AQ128">
            <v>5100</v>
          </cell>
          <cell r="AR128">
            <v>0</v>
          </cell>
          <cell r="AS128">
            <v>3400</v>
          </cell>
          <cell r="AT128">
            <v>0</v>
          </cell>
          <cell r="AU128">
            <v>0</v>
          </cell>
          <cell r="AV128">
            <v>0</v>
          </cell>
          <cell r="AW128">
            <v>0</v>
          </cell>
          <cell r="AX128">
            <v>0</v>
          </cell>
          <cell r="AY128">
            <v>0</v>
          </cell>
          <cell r="AZ128">
            <v>0</v>
          </cell>
          <cell r="BA128">
            <v>0</v>
          </cell>
          <cell r="BB128">
            <v>9706</v>
          </cell>
          <cell r="BC128" t="str">
            <v>AC</v>
          </cell>
        </row>
        <row r="129">
          <cell r="B129" t="str">
            <v>ACS-SC3-22</v>
          </cell>
          <cell r="C129" t="str">
            <v>B8210-21</v>
          </cell>
          <cell r="D129" t="str">
            <v>増設高速SCSI制御装置</v>
          </cell>
          <cell r="E129" t="str">
            <v>FT1200用｡ﾊｰﾄﾞﾃﾞｨｽｸをﾃﾞｭﾌﾟﾚｯｸｽ構成にする場合に必要｡
Ultra Wide SCSI(PCI)｡</v>
          </cell>
          <cell r="F129">
            <v>150000</v>
          </cell>
          <cell r="G129">
            <v>97500</v>
          </cell>
          <cell r="H129">
            <v>9800</v>
          </cell>
          <cell r="I129">
            <v>8300</v>
          </cell>
          <cell r="J129">
            <v>3400</v>
          </cell>
          <cell r="K129">
            <v>6000</v>
          </cell>
          <cell r="L129">
            <v>5100</v>
          </cell>
          <cell r="M129">
            <v>3400</v>
          </cell>
          <cell r="N129">
            <v>9705</v>
          </cell>
          <cell r="O129" t="str">
            <v>AC</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150000</v>
          </cell>
          <cell r="AE129">
            <v>0</v>
          </cell>
          <cell r="AF129">
            <v>0</v>
          </cell>
          <cell r="AG129">
            <v>97500</v>
          </cell>
          <cell r="AH129">
            <v>0</v>
          </cell>
          <cell r="AI129">
            <v>9800</v>
          </cell>
          <cell r="AJ129">
            <v>0</v>
          </cell>
          <cell r="AK129">
            <v>8300</v>
          </cell>
          <cell r="AL129">
            <v>0</v>
          </cell>
          <cell r="AM129">
            <v>3400</v>
          </cell>
          <cell r="AN129">
            <v>0</v>
          </cell>
          <cell r="AO129">
            <v>6000</v>
          </cell>
          <cell r="AP129">
            <v>0</v>
          </cell>
          <cell r="AQ129">
            <v>5100</v>
          </cell>
          <cell r="AR129">
            <v>0</v>
          </cell>
          <cell r="AS129">
            <v>3400</v>
          </cell>
          <cell r="AT129">
            <v>0</v>
          </cell>
          <cell r="AU129">
            <v>0</v>
          </cell>
          <cell r="AV129">
            <v>0</v>
          </cell>
          <cell r="AW129">
            <v>0</v>
          </cell>
          <cell r="AX129">
            <v>0</v>
          </cell>
          <cell r="AY129">
            <v>0</v>
          </cell>
          <cell r="AZ129">
            <v>0</v>
          </cell>
          <cell r="BA129">
            <v>0</v>
          </cell>
          <cell r="BB129">
            <v>9705</v>
          </cell>
          <cell r="BC129" t="str">
            <v>AC</v>
          </cell>
        </row>
        <row r="130">
          <cell r="B130" t="str">
            <v>ACS-1510-N</v>
          </cell>
          <cell r="C130" t="str">
            <v>B8210-18</v>
          </cell>
          <cell r="D130" t="str">
            <v>増設SCSI制御装置</v>
          </cell>
          <cell r="E130" t="str">
            <v>FT1200､FT2200に内蔵高速ｽﾄﾘｰﾐﾝｸﾞﾃｰﾌﾟ装置(M6700-13)､または
内臓ｽﾄﾘｰﾐﾝｸﾞﾃｰﾌﾟ装置(M6700-15)を増設する場合に必要｡ISA｡
但し､FT2200は内臓ｽﾄﾘｰﾐﾝｸﾞﾃｰﾌﾟ装置(M6700-15）を未ｻﾎﾟｰﾄ｡</v>
          </cell>
          <cell r="F130">
            <v>50000</v>
          </cell>
          <cell r="G130">
            <v>32000</v>
          </cell>
          <cell r="H130">
            <v>3300</v>
          </cell>
          <cell r="I130">
            <v>2800</v>
          </cell>
          <cell r="J130">
            <v>1200</v>
          </cell>
          <cell r="K130">
            <v>2000</v>
          </cell>
          <cell r="L130">
            <v>1700</v>
          </cell>
          <cell r="M130">
            <v>1200</v>
          </cell>
          <cell r="N130">
            <v>9612</v>
          </cell>
          <cell r="O130" t="str">
            <v>AC</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50000</v>
          </cell>
          <cell r="AE130">
            <v>0</v>
          </cell>
          <cell r="AF130">
            <v>0</v>
          </cell>
          <cell r="AG130">
            <v>32000</v>
          </cell>
          <cell r="AH130">
            <v>0</v>
          </cell>
          <cell r="AI130">
            <v>3300</v>
          </cell>
          <cell r="AJ130">
            <v>0</v>
          </cell>
          <cell r="AK130">
            <v>2800</v>
          </cell>
          <cell r="AL130">
            <v>0</v>
          </cell>
          <cell r="AM130">
            <v>1200</v>
          </cell>
          <cell r="AN130">
            <v>0</v>
          </cell>
          <cell r="AO130">
            <v>2000</v>
          </cell>
          <cell r="AP130">
            <v>0</v>
          </cell>
          <cell r="AQ130">
            <v>1700</v>
          </cell>
          <cell r="AR130">
            <v>0</v>
          </cell>
          <cell r="AS130">
            <v>1200</v>
          </cell>
          <cell r="AT130">
            <v>0</v>
          </cell>
          <cell r="AU130">
            <v>0</v>
          </cell>
          <cell r="AV130">
            <v>0</v>
          </cell>
          <cell r="AW130">
            <v>0</v>
          </cell>
          <cell r="AX130">
            <v>0</v>
          </cell>
          <cell r="AY130">
            <v>0</v>
          </cell>
          <cell r="AZ130">
            <v>0</v>
          </cell>
          <cell r="BA130">
            <v>0</v>
          </cell>
          <cell r="BB130">
            <v>9612</v>
          </cell>
          <cell r="BC130" t="str">
            <v>AC</v>
          </cell>
        </row>
        <row r="131">
          <cell r="B131" t="str">
            <v>ACS-1510-29</v>
          </cell>
          <cell r="C131" t="str">
            <v>B8210-22</v>
          </cell>
          <cell r="D131" t="str">
            <v>増設SCSI制御装置</v>
          </cell>
          <cell r="E131" t="str">
            <v>FT2400に内蔵ｽﾄﾘｰﾐﾝｸﾞﾃｰﾌﾟ装置(M6700-15､またはM6700-16)を増設
する場合に必要｡PCI｡</v>
          </cell>
          <cell r="F131">
            <v>70000</v>
          </cell>
          <cell r="G131">
            <v>45500</v>
          </cell>
          <cell r="H131">
            <v>4600</v>
          </cell>
          <cell r="I131">
            <v>3900</v>
          </cell>
          <cell r="J131">
            <v>1600</v>
          </cell>
          <cell r="K131">
            <v>2800</v>
          </cell>
          <cell r="L131">
            <v>2400</v>
          </cell>
          <cell r="M131">
            <v>1600</v>
          </cell>
          <cell r="N131">
            <v>9706</v>
          </cell>
          <cell r="O131" t="str">
            <v>AC</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70000</v>
          </cell>
          <cell r="AE131">
            <v>0</v>
          </cell>
          <cell r="AF131">
            <v>0</v>
          </cell>
          <cell r="AG131">
            <v>45500</v>
          </cell>
          <cell r="AH131">
            <v>0</v>
          </cell>
          <cell r="AI131">
            <v>4600</v>
          </cell>
          <cell r="AJ131">
            <v>0</v>
          </cell>
          <cell r="AK131">
            <v>3900</v>
          </cell>
          <cell r="AL131">
            <v>0</v>
          </cell>
          <cell r="AM131">
            <v>1600</v>
          </cell>
          <cell r="AN131">
            <v>0</v>
          </cell>
          <cell r="AO131">
            <v>2800</v>
          </cell>
          <cell r="AP131">
            <v>0</v>
          </cell>
          <cell r="AQ131">
            <v>2400</v>
          </cell>
          <cell r="AR131">
            <v>0</v>
          </cell>
          <cell r="AS131">
            <v>1600</v>
          </cell>
          <cell r="AT131">
            <v>0</v>
          </cell>
          <cell r="AU131">
            <v>0</v>
          </cell>
          <cell r="AV131">
            <v>0</v>
          </cell>
          <cell r="AW131">
            <v>0</v>
          </cell>
          <cell r="AX131">
            <v>0</v>
          </cell>
          <cell r="AY131">
            <v>0</v>
          </cell>
          <cell r="AZ131">
            <v>0</v>
          </cell>
          <cell r="BA131">
            <v>0</v>
          </cell>
          <cell r="BB131">
            <v>9706</v>
          </cell>
          <cell r="BC131" t="str">
            <v>AC</v>
          </cell>
        </row>
        <row r="132">
          <cell r="B132" t="str">
            <v>ACW-SCSI-C</v>
          </cell>
          <cell r="C132" t="str">
            <v>B8210-5</v>
          </cell>
          <cell r="D132" t="str">
            <v>増設SCSI制御装置</v>
          </cell>
          <cell r="E132" t="str">
            <v>LS550(Windows3.1ﾓﾃﾞﾙ)､XEN-PC､XEN-LSⅡに内臓ｽﾄﾘｰﾐﾝｸﾞﾃｰﾌﾟ装置
(M6700-12)を増設する場合に必要｡ISA｡</v>
          </cell>
          <cell r="F132">
            <v>70000</v>
          </cell>
          <cell r="G132">
            <v>49000</v>
          </cell>
          <cell r="H132">
            <v>6500</v>
          </cell>
          <cell r="I132">
            <v>5500</v>
          </cell>
          <cell r="J132">
            <v>2300</v>
          </cell>
          <cell r="K132">
            <v>4300</v>
          </cell>
          <cell r="L132">
            <v>3700</v>
          </cell>
          <cell r="M132">
            <v>2300</v>
          </cell>
          <cell r="N132">
            <v>9312</v>
          </cell>
          <cell r="O132" t="str">
            <v>AC</v>
          </cell>
          <cell r="P132" t="str">
            <v>在庫終了次第、
販売終了</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70000</v>
          </cell>
          <cell r="AE132">
            <v>0</v>
          </cell>
          <cell r="AF132">
            <v>0</v>
          </cell>
          <cell r="AG132">
            <v>49000</v>
          </cell>
          <cell r="AH132">
            <v>0</v>
          </cell>
          <cell r="AI132">
            <v>6500</v>
          </cell>
          <cell r="AJ132">
            <v>0</v>
          </cell>
          <cell r="AK132">
            <v>5500</v>
          </cell>
          <cell r="AL132">
            <v>0</v>
          </cell>
          <cell r="AM132">
            <v>2300</v>
          </cell>
          <cell r="AN132">
            <v>0</v>
          </cell>
          <cell r="AO132">
            <v>4300</v>
          </cell>
          <cell r="AP132">
            <v>0</v>
          </cell>
          <cell r="AQ132">
            <v>3700</v>
          </cell>
          <cell r="AR132">
            <v>0</v>
          </cell>
          <cell r="AS132">
            <v>2300</v>
          </cell>
          <cell r="AT132">
            <v>0</v>
          </cell>
          <cell r="AU132">
            <v>0</v>
          </cell>
          <cell r="AV132">
            <v>0</v>
          </cell>
          <cell r="AW132">
            <v>0</v>
          </cell>
          <cell r="AX132">
            <v>0</v>
          </cell>
          <cell r="AY132">
            <v>0</v>
          </cell>
          <cell r="AZ132">
            <v>0</v>
          </cell>
          <cell r="BA132">
            <v>0</v>
          </cell>
          <cell r="BB132">
            <v>9312</v>
          </cell>
          <cell r="BC132" t="str">
            <v>AC</v>
          </cell>
          <cell r="BD132" t="str">
            <v>在庫終了次第、
販売終了</v>
          </cell>
        </row>
        <row r="133">
          <cell r="B133" t="str">
            <v>ACS-3334-29</v>
          </cell>
          <cell r="C133" t="str">
            <v>B8230-2</v>
          </cell>
          <cell r="D133" t="str">
            <v>増設ﾃﾞｨｽｸｱﾚｲ制御装置</v>
          </cell>
          <cell r="E133" t="str">
            <v>FT2400用｡工場ｵﾌﾟｼｮﾝのため､apricot PCｻｰﾊﾞ H/Wｺﾝﾌｨｸﾞﾚｰｼｮﾝｻｰﾋﾞｽ
(ACS-CONFIG-01)が必要｡</v>
          </cell>
          <cell r="F133">
            <v>360000</v>
          </cell>
          <cell r="G133">
            <v>252000</v>
          </cell>
          <cell r="H133">
            <v>23400</v>
          </cell>
          <cell r="I133">
            <v>19900</v>
          </cell>
          <cell r="J133">
            <v>8200</v>
          </cell>
          <cell r="K133">
            <v>14400</v>
          </cell>
          <cell r="L133">
            <v>12200</v>
          </cell>
          <cell r="M133">
            <v>8200</v>
          </cell>
          <cell r="N133">
            <v>9706</v>
          </cell>
          <cell r="O133" t="str">
            <v>AC</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360000</v>
          </cell>
          <cell r="AE133">
            <v>0</v>
          </cell>
          <cell r="AF133">
            <v>0</v>
          </cell>
          <cell r="AG133">
            <v>252000</v>
          </cell>
          <cell r="AH133">
            <v>0</v>
          </cell>
          <cell r="AI133">
            <v>23400</v>
          </cell>
          <cell r="AJ133">
            <v>0</v>
          </cell>
          <cell r="AK133">
            <v>19900</v>
          </cell>
          <cell r="AL133">
            <v>0</v>
          </cell>
          <cell r="AM133">
            <v>8200</v>
          </cell>
          <cell r="AN133">
            <v>0</v>
          </cell>
          <cell r="AO133">
            <v>14400</v>
          </cell>
          <cell r="AP133">
            <v>0</v>
          </cell>
          <cell r="AQ133">
            <v>12200</v>
          </cell>
          <cell r="AR133">
            <v>0</v>
          </cell>
          <cell r="AS133">
            <v>8200</v>
          </cell>
          <cell r="AT133">
            <v>0</v>
          </cell>
          <cell r="AU133">
            <v>0</v>
          </cell>
          <cell r="AV133">
            <v>0</v>
          </cell>
          <cell r="AW133">
            <v>0</v>
          </cell>
          <cell r="AX133">
            <v>0</v>
          </cell>
          <cell r="AY133">
            <v>0</v>
          </cell>
          <cell r="AZ133">
            <v>0</v>
          </cell>
          <cell r="BA133">
            <v>0</v>
          </cell>
          <cell r="BB133">
            <v>9706</v>
          </cell>
          <cell r="BC133" t="str">
            <v>AC</v>
          </cell>
        </row>
        <row r="134">
          <cell r="B134" t="str">
            <v>ACS-3334-UW</v>
          </cell>
          <cell r="C134" t="str">
            <v>B8230-1</v>
          </cell>
          <cell r="D134" t="str">
            <v>増設ﾃﾞｨｽｸｱﾚｲ制御装置</v>
          </cell>
          <cell r="E134" t="str">
            <v>FT2200用｡工場ｵﾌﾟｼｮﾝのため､apricot PCｻｰﾊﾞ H/Wｺﾝﾌｨｸﾞﾚｰｼｮﾝｻｰﾋﾞｽ
(ACS-CONFIG-01)が必要｡</v>
          </cell>
          <cell r="F134">
            <v>360000</v>
          </cell>
          <cell r="G134">
            <v>252000</v>
          </cell>
          <cell r="H134">
            <v>23400</v>
          </cell>
          <cell r="I134">
            <v>19900</v>
          </cell>
          <cell r="J134">
            <v>8200</v>
          </cell>
          <cell r="K134">
            <v>14400</v>
          </cell>
          <cell r="L134">
            <v>12200</v>
          </cell>
          <cell r="M134">
            <v>8200</v>
          </cell>
          <cell r="N134">
            <v>9610</v>
          </cell>
          <cell r="O134" t="str">
            <v>AC</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360000</v>
          </cell>
          <cell r="AE134">
            <v>0</v>
          </cell>
          <cell r="AF134">
            <v>0</v>
          </cell>
          <cell r="AG134">
            <v>252000</v>
          </cell>
          <cell r="AH134">
            <v>0</v>
          </cell>
          <cell r="AI134">
            <v>23400</v>
          </cell>
          <cell r="AJ134">
            <v>0</v>
          </cell>
          <cell r="AK134">
            <v>19900</v>
          </cell>
          <cell r="AL134">
            <v>0</v>
          </cell>
          <cell r="AM134">
            <v>8200</v>
          </cell>
          <cell r="AN134">
            <v>0</v>
          </cell>
          <cell r="AO134">
            <v>14400</v>
          </cell>
          <cell r="AP134">
            <v>0</v>
          </cell>
          <cell r="AQ134">
            <v>12200</v>
          </cell>
          <cell r="AR134">
            <v>0</v>
          </cell>
          <cell r="AS134">
            <v>8200</v>
          </cell>
          <cell r="AT134">
            <v>0</v>
          </cell>
          <cell r="AU134">
            <v>0</v>
          </cell>
          <cell r="AV134">
            <v>0</v>
          </cell>
          <cell r="AW134">
            <v>0</v>
          </cell>
          <cell r="AX134">
            <v>0</v>
          </cell>
          <cell r="AY134">
            <v>0</v>
          </cell>
          <cell r="AZ134">
            <v>0</v>
          </cell>
          <cell r="BA134">
            <v>0</v>
          </cell>
          <cell r="BB134">
            <v>9610</v>
          </cell>
          <cell r="BC134" t="str">
            <v>AC</v>
          </cell>
        </row>
        <row r="135">
          <cell r="B135" t="str">
            <v>ACS-ST-DDS3</v>
          </cell>
          <cell r="C135" t="str">
            <v>M6700-15</v>
          </cell>
          <cell r="D135" t="str">
            <v>内蔵ｽﾄﾘ-ﾐﾝｸﾞﾃ-ﾌﾟ装置
(DDS-3)</v>
          </cell>
          <cell r="E135" t="str">
            <v>FT1200､FT2400用｡12GB｡</v>
          </cell>
          <cell r="F135">
            <v>338000</v>
          </cell>
          <cell r="G135">
            <v>220000</v>
          </cell>
          <cell r="H135">
            <v>22000</v>
          </cell>
          <cell r="I135">
            <v>18700</v>
          </cell>
          <cell r="J135">
            <v>7700</v>
          </cell>
          <cell r="K135">
            <v>13500</v>
          </cell>
          <cell r="L135">
            <v>11500</v>
          </cell>
          <cell r="M135">
            <v>7700</v>
          </cell>
          <cell r="N135">
            <v>9706</v>
          </cell>
          <cell r="O135" t="str">
            <v>AC</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338000</v>
          </cell>
          <cell r="AE135">
            <v>0</v>
          </cell>
          <cell r="AF135">
            <v>0</v>
          </cell>
          <cell r="AG135">
            <v>220000</v>
          </cell>
          <cell r="AH135">
            <v>0</v>
          </cell>
          <cell r="AI135">
            <v>22000</v>
          </cell>
          <cell r="AJ135">
            <v>0</v>
          </cell>
          <cell r="AK135">
            <v>18700</v>
          </cell>
          <cell r="AL135">
            <v>0</v>
          </cell>
          <cell r="AM135">
            <v>7700</v>
          </cell>
          <cell r="AN135">
            <v>0</v>
          </cell>
          <cell r="AO135">
            <v>13500</v>
          </cell>
          <cell r="AP135">
            <v>0</v>
          </cell>
          <cell r="AQ135">
            <v>11500</v>
          </cell>
          <cell r="AR135">
            <v>0</v>
          </cell>
          <cell r="AS135">
            <v>7700</v>
          </cell>
          <cell r="AT135">
            <v>0</v>
          </cell>
          <cell r="AU135">
            <v>0</v>
          </cell>
          <cell r="AV135">
            <v>0</v>
          </cell>
          <cell r="AW135">
            <v>0</v>
          </cell>
          <cell r="AX135">
            <v>0</v>
          </cell>
          <cell r="AY135">
            <v>0</v>
          </cell>
          <cell r="AZ135">
            <v>0</v>
          </cell>
          <cell r="BA135">
            <v>0</v>
          </cell>
          <cell r="BB135">
            <v>9706</v>
          </cell>
          <cell r="BC135" t="str">
            <v>AC</v>
          </cell>
        </row>
        <row r="136">
          <cell r="B136" t="str">
            <v>ACS-ST-ALD3</v>
          </cell>
          <cell r="C136" t="str">
            <v>M6700-16</v>
          </cell>
          <cell r="D136" t="str">
            <v>内蔵ｽﾄﾘ-ﾐﾝｸﾞﾃ-ﾌﾟ装置
(DDS-3ｵ-ﾄﾛ-ﾀﾞ)</v>
          </cell>
          <cell r="E136" t="str">
            <v>FT2400用｡DDS-3のDATを最大6台まで搭載可能｡</v>
          </cell>
          <cell r="F136">
            <v>648000</v>
          </cell>
          <cell r="G136">
            <v>421000</v>
          </cell>
          <cell r="H136">
            <v>42100</v>
          </cell>
          <cell r="I136">
            <v>35800</v>
          </cell>
          <cell r="J136">
            <v>14700</v>
          </cell>
          <cell r="K136">
            <v>25900</v>
          </cell>
          <cell r="L136">
            <v>22000</v>
          </cell>
          <cell r="M136">
            <v>14700</v>
          </cell>
          <cell r="N136">
            <v>9706</v>
          </cell>
          <cell r="O136" t="str">
            <v>AC</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648000</v>
          </cell>
          <cell r="AE136">
            <v>0</v>
          </cell>
          <cell r="AF136">
            <v>0</v>
          </cell>
          <cell r="AG136">
            <v>421000</v>
          </cell>
          <cell r="AH136">
            <v>0</v>
          </cell>
          <cell r="AI136">
            <v>42100</v>
          </cell>
          <cell r="AJ136">
            <v>0</v>
          </cell>
          <cell r="AK136">
            <v>35800</v>
          </cell>
          <cell r="AL136">
            <v>0</v>
          </cell>
          <cell r="AM136">
            <v>14700</v>
          </cell>
          <cell r="AN136">
            <v>0</v>
          </cell>
          <cell r="AO136">
            <v>25900</v>
          </cell>
          <cell r="AP136">
            <v>0</v>
          </cell>
          <cell r="AQ136">
            <v>22000</v>
          </cell>
          <cell r="AR136">
            <v>0</v>
          </cell>
          <cell r="AS136">
            <v>14700</v>
          </cell>
          <cell r="AT136">
            <v>0</v>
          </cell>
          <cell r="AU136">
            <v>0</v>
          </cell>
          <cell r="AV136">
            <v>0</v>
          </cell>
          <cell r="AW136">
            <v>0</v>
          </cell>
          <cell r="AX136">
            <v>0</v>
          </cell>
          <cell r="AY136">
            <v>0</v>
          </cell>
          <cell r="AZ136">
            <v>0</v>
          </cell>
          <cell r="BA136">
            <v>0</v>
          </cell>
          <cell r="BB136">
            <v>9706</v>
          </cell>
          <cell r="BC136" t="str">
            <v>AC</v>
          </cell>
        </row>
        <row r="137">
          <cell r="B137" t="str">
            <v>ACS-ST-4000</v>
          </cell>
          <cell r="C137" t="str">
            <v>M6700-13</v>
          </cell>
          <cell r="D137" t="str">
            <v>内蔵ｽﾄﾘｰﾐﾝｸﾞﾃｰﾌﾟ装置
(DDS-2)</v>
          </cell>
          <cell r="E137" t="str">
            <v>FT//ex(M3519､M3520､M3521)､FT1200､FT2200用｡
4GB(ﾃﾞｰﾀを圧縮した場合は最大16GB)｡</v>
          </cell>
          <cell r="F137">
            <v>280000</v>
          </cell>
          <cell r="G137">
            <v>182000</v>
          </cell>
          <cell r="H137">
            <v>25900</v>
          </cell>
          <cell r="I137">
            <v>22000</v>
          </cell>
          <cell r="J137">
            <v>9100</v>
          </cell>
          <cell r="K137">
            <v>15900</v>
          </cell>
          <cell r="L137">
            <v>13500</v>
          </cell>
          <cell r="M137">
            <v>9100</v>
          </cell>
          <cell r="N137">
            <v>9509</v>
          </cell>
          <cell r="O137" t="str">
            <v>AC</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280000</v>
          </cell>
          <cell r="AE137">
            <v>0</v>
          </cell>
          <cell r="AF137">
            <v>0</v>
          </cell>
          <cell r="AG137">
            <v>182000</v>
          </cell>
          <cell r="AH137">
            <v>0</v>
          </cell>
          <cell r="AI137">
            <v>25900</v>
          </cell>
          <cell r="AJ137">
            <v>0</v>
          </cell>
          <cell r="AK137">
            <v>22000</v>
          </cell>
          <cell r="AL137">
            <v>0</v>
          </cell>
          <cell r="AM137">
            <v>9100</v>
          </cell>
          <cell r="AN137">
            <v>0</v>
          </cell>
          <cell r="AO137">
            <v>15900</v>
          </cell>
          <cell r="AP137">
            <v>0</v>
          </cell>
          <cell r="AQ137">
            <v>13500</v>
          </cell>
          <cell r="AR137">
            <v>0</v>
          </cell>
          <cell r="AS137">
            <v>9100</v>
          </cell>
          <cell r="AT137">
            <v>0</v>
          </cell>
          <cell r="AU137">
            <v>0</v>
          </cell>
          <cell r="AV137">
            <v>0</v>
          </cell>
          <cell r="AW137">
            <v>0</v>
          </cell>
          <cell r="AX137">
            <v>0</v>
          </cell>
          <cell r="AY137">
            <v>0</v>
          </cell>
          <cell r="AZ137">
            <v>0</v>
          </cell>
          <cell r="BA137">
            <v>0</v>
          </cell>
          <cell r="BB137">
            <v>9509</v>
          </cell>
          <cell r="BC137" t="str">
            <v>AC</v>
          </cell>
        </row>
        <row r="138">
          <cell r="B138" t="str">
            <v>ACS-ST-1200B</v>
          </cell>
          <cell r="C138" t="str">
            <v>M6700-11</v>
          </cell>
          <cell r="D138" t="str">
            <v>内蔵高速ｽﾄﾘｰﾐﾝｸﾞﾃｰﾌﾟ装置</v>
          </cell>
          <cell r="E138" t="str">
            <v>FT486-66S/66E､FT//s､FT//e､FT//ex(M3516､M3517､M3518)用｡
2GB(ﾃﾞｰﾀを圧縮した場合は最大8GB)｡</v>
          </cell>
          <cell r="F138" t="str">
            <v>OPEN価格</v>
          </cell>
          <cell r="G138">
            <v>30000</v>
          </cell>
          <cell r="H138">
            <v>37700</v>
          </cell>
          <cell r="I138">
            <v>32000</v>
          </cell>
          <cell r="J138">
            <v>13200</v>
          </cell>
          <cell r="K138">
            <v>23200</v>
          </cell>
          <cell r="L138">
            <v>19700</v>
          </cell>
          <cell r="M138">
            <v>13200</v>
          </cell>
          <cell r="N138">
            <v>9403</v>
          </cell>
          <cell r="O138" t="str">
            <v>AC</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t="str">
            <v>OPEN価格</v>
          </cell>
          <cell r="AE138">
            <v>0</v>
          </cell>
          <cell r="AF138">
            <v>0</v>
          </cell>
          <cell r="AG138">
            <v>30000</v>
          </cell>
          <cell r="AH138">
            <v>0</v>
          </cell>
          <cell r="AI138">
            <v>37700</v>
          </cell>
          <cell r="AJ138">
            <v>0</v>
          </cell>
          <cell r="AK138">
            <v>32000</v>
          </cell>
          <cell r="AL138">
            <v>0</v>
          </cell>
          <cell r="AM138">
            <v>13200</v>
          </cell>
          <cell r="AN138">
            <v>0</v>
          </cell>
          <cell r="AO138">
            <v>23200</v>
          </cell>
          <cell r="AP138">
            <v>0</v>
          </cell>
          <cell r="AQ138">
            <v>19700</v>
          </cell>
          <cell r="AR138">
            <v>0</v>
          </cell>
          <cell r="AS138">
            <v>13200</v>
          </cell>
          <cell r="AT138">
            <v>0</v>
          </cell>
          <cell r="AU138">
            <v>0</v>
          </cell>
          <cell r="AV138">
            <v>0</v>
          </cell>
          <cell r="AW138">
            <v>0</v>
          </cell>
          <cell r="AX138">
            <v>0</v>
          </cell>
          <cell r="AY138">
            <v>0</v>
          </cell>
          <cell r="AZ138">
            <v>0</v>
          </cell>
          <cell r="BA138">
            <v>0</v>
          </cell>
          <cell r="BB138">
            <v>9403</v>
          </cell>
          <cell r="BC138" t="str">
            <v>AC</v>
          </cell>
        </row>
        <row r="139">
          <cell r="B139" t="str">
            <v>ACW-ST-525</v>
          </cell>
          <cell r="C139" t="str">
            <v>M6700-12</v>
          </cell>
          <cell r="D139" t="str">
            <v>内蔵ｽﾄﾘ-ﾐﾝｸﾞﾃ-ﾌﾟ装置(320/525MB)</v>
          </cell>
          <cell r="E139" t="str">
            <v>LS550(Windows3.1ﾓﾃﾞﾙ)､XEN-PC､XEN-LSⅡ用｡</v>
          </cell>
          <cell r="F139">
            <v>100000</v>
          </cell>
          <cell r="G139">
            <v>70000</v>
          </cell>
          <cell r="H139">
            <v>16800</v>
          </cell>
          <cell r="I139">
            <v>14300</v>
          </cell>
          <cell r="J139">
            <v>5900</v>
          </cell>
          <cell r="K139">
            <v>11200</v>
          </cell>
          <cell r="L139">
            <v>9500</v>
          </cell>
          <cell r="M139">
            <v>5900</v>
          </cell>
          <cell r="N139" t="str">
            <v>9312</v>
          </cell>
          <cell r="O139" t="str">
            <v>AC</v>
          </cell>
          <cell r="P139" t="str">
            <v>在庫終了次第、
販売終了</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100000</v>
          </cell>
          <cell r="AE139">
            <v>0</v>
          </cell>
          <cell r="AF139">
            <v>0</v>
          </cell>
          <cell r="AG139">
            <v>70000</v>
          </cell>
          <cell r="AH139">
            <v>0</v>
          </cell>
          <cell r="AI139">
            <v>16800</v>
          </cell>
          <cell r="AJ139">
            <v>0</v>
          </cell>
          <cell r="AK139">
            <v>14300</v>
          </cell>
          <cell r="AL139">
            <v>0</v>
          </cell>
          <cell r="AM139">
            <v>5900</v>
          </cell>
          <cell r="AN139">
            <v>0</v>
          </cell>
          <cell r="AO139">
            <v>11200</v>
          </cell>
          <cell r="AP139">
            <v>0</v>
          </cell>
          <cell r="AQ139">
            <v>9500</v>
          </cell>
          <cell r="AR139">
            <v>0</v>
          </cell>
          <cell r="AS139">
            <v>5900</v>
          </cell>
          <cell r="AT139">
            <v>0</v>
          </cell>
          <cell r="AU139">
            <v>0</v>
          </cell>
          <cell r="AV139">
            <v>0</v>
          </cell>
          <cell r="AW139">
            <v>0</v>
          </cell>
          <cell r="AX139">
            <v>0</v>
          </cell>
          <cell r="AY139">
            <v>0</v>
          </cell>
          <cell r="AZ139">
            <v>0</v>
          </cell>
          <cell r="BA139">
            <v>0</v>
          </cell>
          <cell r="BB139" t="str">
            <v>9312</v>
          </cell>
          <cell r="BC139" t="str">
            <v>AC</v>
          </cell>
          <cell r="BD139" t="str">
            <v>在庫終了次第、
販売終了</v>
          </cell>
        </row>
        <row r="140">
          <cell r="B140" t="str">
            <v>ACW-CD-S</v>
          </cell>
          <cell r="C140" t="str">
            <v xml:space="preserve">M6754-5 </v>
          </cell>
          <cell r="D140" t="str">
            <v>内蔵CD-ROM装置</v>
          </cell>
          <cell r="E140" t="str">
            <v>LS550(M3551､M3553､M3554)用｡8倍速(ATAPI)｡</v>
          </cell>
          <cell r="F140">
            <v>36000</v>
          </cell>
          <cell r="G140">
            <v>25000</v>
          </cell>
          <cell r="H140">
            <v>2200</v>
          </cell>
          <cell r="I140">
            <v>1900</v>
          </cell>
          <cell r="J140">
            <v>800</v>
          </cell>
          <cell r="K140">
            <v>1400</v>
          </cell>
          <cell r="L140">
            <v>1200</v>
          </cell>
          <cell r="M140">
            <v>800</v>
          </cell>
          <cell r="N140">
            <v>9612</v>
          </cell>
          <cell r="O140" t="str">
            <v>AC</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36000</v>
          </cell>
          <cell r="AE140">
            <v>0</v>
          </cell>
          <cell r="AF140">
            <v>0</v>
          </cell>
          <cell r="AG140">
            <v>25000</v>
          </cell>
          <cell r="AH140">
            <v>0</v>
          </cell>
          <cell r="AI140">
            <v>2200</v>
          </cell>
          <cell r="AJ140">
            <v>0</v>
          </cell>
          <cell r="AK140">
            <v>1900</v>
          </cell>
          <cell r="AL140">
            <v>0</v>
          </cell>
          <cell r="AM140">
            <v>800</v>
          </cell>
          <cell r="AN140">
            <v>0</v>
          </cell>
          <cell r="AO140">
            <v>1400</v>
          </cell>
          <cell r="AP140">
            <v>0</v>
          </cell>
          <cell r="AQ140">
            <v>1200</v>
          </cell>
          <cell r="AR140">
            <v>0</v>
          </cell>
          <cell r="AS140">
            <v>800</v>
          </cell>
          <cell r="AT140">
            <v>0</v>
          </cell>
          <cell r="AU140">
            <v>0</v>
          </cell>
          <cell r="AV140">
            <v>0</v>
          </cell>
          <cell r="AW140">
            <v>0</v>
          </cell>
          <cell r="AX140">
            <v>0</v>
          </cell>
          <cell r="AY140">
            <v>0</v>
          </cell>
          <cell r="AZ140">
            <v>0</v>
          </cell>
          <cell r="BA140">
            <v>0</v>
          </cell>
          <cell r="BB140">
            <v>9612</v>
          </cell>
          <cell r="BC140" t="str">
            <v>AC</v>
          </cell>
        </row>
        <row r="141">
          <cell r="B141" t="str">
            <v>ACW-ATAPI-C</v>
          </cell>
          <cell r="C141" t="str">
            <v>B8203</v>
          </cell>
          <cell r="D141" t="str">
            <v>ATAPI制御装置</v>
          </cell>
          <cell r="E141" t="str">
            <v>XEN-PC(M3416､M3426､M3436)､XEN-LSⅡ用｡</v>
          </cell>
          <cell r="F141">
            <v>7000</v>
          </cell>
          <cell r="G141">
            <v>4900</v>
          </cell>
          <cell r="H141" t="str">
            <v>N/A</v>
          </cell>
          <cell r="I141" t="str">
            <v>N/A</v>
          </cell>
          <cell r="J141" t="str">
            <v>N/A</v>
          </cell>
          <cell r="K141" t="str">
            <v>N/A</v>
          </cell>
          <cell r="L141" t="str">
            <v>N/A</v>
          </cell>
          <cell r="M141" t="str">
            <v>N/A</v>
          </cell>
          <cell r="N141">
            <v>9504</v>
          </cell>
          <cell r="O141" t="str">
            <v>AC</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7000</v>
          </cell>
          <cell r="AE141">
            <v>0</v>
          </cell>
          <cell r="AF141">
            <v>0</v>
          </cell>
          <cell r="AG141">
            <v>4900</v>
          </cell>
          <cell r="AH141">
            <v>0</v>
          </cell>
          <cell r="AI141" t="str">
            <v>N/A</v>
          </cell>
          <cell r="AJ141">
            <v>0</v>
          </cell>
          <cell r="AK141" t="str">
            <v>N/A</v>
          </cell>
          <cell r="AL141">
            <v>0</v>
          </cell>
          <cell r="AM141" t="str">
            <v>N/A</v>
          </cell>
          <cell r="AN141">
            <v>0</v>
          </cell>
          <cell r="AO141" t="str">
            <v>N/A</v>
          </cell>
          <cell r="AP141">
            <v>0</v>
          </cell>
          <cell r="AQ141" t="str">
            <v>N/A</v>
          </cell>
          <cell r="AR141">
            <v>0</v>
          </cell>
          <cell r="AS141" t="str">
            <v>N/A</v>
          </cell>
          <cell r="AT141">
            <v>0</v>
          </cell>
          <cell r="AU141">
            <v>0</v>
          </cell>
          <cell r="AV141">
            <v>0</v>
          </cell>
          <cell r="AW141">
            <v>0</v>
          </cell>
          <cell r="AX141">
            <v>0</v>
          </cell>
          <cell r="AY141">
            <v>0</v>
          </cell>
          <cell r="AZ141">
            <v>0</v>
          </cell>
          <cell r="BA141">
            <v>0</v>
          </cell>
          <cell r="BB141">
            <v>9504</v>
          </cell>
          <cell r="BC141" t="str">
            <v>AC</v>
          </cell>
        </row>
        <row r="142">
          <cell r="B142" t="str">
            <v>ACN-CD-ROM6</v>
          </cell>
          <cell r="C142" t="str">
            <v>M6757-1</v>
          </cell>
          <cell r="D142" t="str">
            <v>内蔵CD-ROM装置</v>
          </cell>
          <cell r="E142" t="str">
            <v>AL用｡平均12倍速(ATAPI)｡</v>
          </cell>
          <cell r="F142">
            <v>45000</v>
          </cell>
          <cell r="G142">
            <v>31500</v>
          </cell>
          <cell r="H142">
            <v>2700</v>
          </cell>
          <cell r="I142">
            <v>2300</v>
          </cell>
          <cell r="J142">
            <v>900</v>
          </cell>
          <cell r="K142">
            <v>1800</v>
          </cell>
          <cell r="L142">
            <v>1500</v>
          </cell>
          <cell r="M142">
            <v>900</v>
          </cell>
          <cell r="N142">
            <v>9706</v>
          </cell>
          <cell r="O142" t="str">
            <v>AC</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45000</v>
          </cell>
          <cell r="AE142">
            <v>0</v>
          </cell>
          <cell r="AF142">
            <v>0</v>
          </cell>
          <cell r="AG142">
            <v>31500</v>
          </cell>
          <cell r="AH142">
            <v>0</v>
          </cell>
          <cell r="AI142">
            <v>2700</v>
          </cell>
          <cell r="AJ142">
            <v>0</v>
          </cell>
          <cell r="AK142">
            <v>2300</v>
          </cell>
          <cell r="AL142">
            <v>0</v>
          </cell>
          <cell r="AM142">
            <v>900</v>
          </cell>
          <cell r="AN142">
            <v>0</v>
          </cell>
          <cell r="AO142">
            <v>1800</v>
          </cell>
          <cell r="AP142">
            <v>0</v>
          </cell>
          <cell r="AQ142">
            <v>1500</v>
          </cell>
          <cell r="AR142">
            <v>0</v>
          </cell>
          <cell r="AS142">
            <v>900</v>
          </cell>
          <cell r="AT142">
            <v>0</v>
          </cell>
          <cell r="AU142">
            <v>0</v>
          </cell>
          <cell r="AV142">
            <v>0</v>
          </cell>
          <cell r="AW142">
            <v>0</v>
          </cell>
          <cell r="AX142">
            <v>0</v>
          </cell>
          <cell r="AY142">
            <v>0</v>
          </cell>
          <cell r="AZ142">
            <v>0</v>
          </cell>
          <cell r="BA142">
            <v>0</v>
          </cell>
          <cell r="BB142">
            <v>9706</v>
          </cell>
          <cell r="BC142" t="str">
            <v>AC</v>
          </cell>
        </row>
        <row r="143">
          <cell r="B143" t="str">
            <v>ACN-CD-ROM5</v>
          </cell>
          <cell r="C143" t="str">
            <v>CDR-C6B</v>
          </cell>
          <cell r="D143" t="str">
            <v>内蔵CD-ROM装置</v>
          </cell>
          <cell r="E143" t="str">
            <v>SX(M3423-Cﾓﾃﾞﾙ)､FX(M3484-Cﾓﾃﾞﾙ)用｡平均10倍速(ATAPI)｡</v>
          </cell>
          <cell r="F143">
            <v>45000</v>
          </cell>
          <cell r="G143">
            <v>31500</v>
          </cell>
          <cell r="H143">
            <v>2700</v>
          </cell>
          <cell r="I143">
            <v>2300</v>
          </cell>
          <cell r="J143">
            <v>900</v>
          </cell>
          <cell r="K143">
            <v>1800</v>
          </cell>
          <cell r="L143">
            <v>1500</v>
          </cell>
          <cell r="M143">
            <v>900</v>
          </cell>
          <cell r="N143">
            <v>9702</v>
          </cell>
          <cell r="O143" t="str">
            <v>AC</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45000</v>
          </cell>
          <cell r="AE143">
            <v>0</v>
          </cell>
          <cell r="AF143">
            <v>0</v>
          </cell>
          <cell r="AG143">
            <v>31500</v>
          </cell>
          <cell r="AH143">
            <v>0</v>
          </cell>
          <cell r="AI143">
            <v>2700</v>
          </cell>
          <cell r="AJ143">
            <v>0</v>
          </cell>
          <cell r="AK143">
            <v>2300</v>
          </cell>
          <cell r="AL143">
            <v>0</v>
          </cell>
          <cell r="AM143">
            <v>900</v>
          </cell>
          <cell r="AN143">
            <v>0</v>
          </cell>
          <cell r="AO143">
            <v>1800</v>
          </cell>
          <cell r="AP143">
            <v>0</v>
          </cell>
          <cell r="AQ143">
            <v>1500</v>
          </cell>
          <cell r="AR143">
            <v>0</v>
          </cell>
          <cell r="AS143">
            <v>900</v>
          </cell>
          <cell r="AT143">
            <v>0</v>
          </cell>
          <cell r="AU143">
            <v>0</v>
          </cell>
          <cell r="AV143">
            <v>0</v>
          </cell>
          <cell r="AW143">
            <v>0</v>
          </cell>
          <cell r="AX143">
            <v>0</v>
          </cell>
          <cell r="AY143">
            <v>0</v>
          </cell>
          <cell r="AZ143">
            <v>0</v>
          </cell>
          <cell r="BA143">
            <v>0</v>
          </cell>
          <cell r="BB143">
            <v>9702</v>
          </cell>
          <cell r="BC143" t="str">
            <v>AC</v>
          </cell>
        </row>
        <row r="144">
          <cell r="B144" t="str">
            <v>ACN-CD-ROM4</v>
          </cell>
          <cell r="C144" t="str">
            <v>CDR-66B</v>
          </cell>
          <cell r="D144" t="str">
            <v>内蔵CD-ROM装置</v>
          </cell>
          <cell r="E144" t="str">
            <v>SX(M3423-Cﾓﾃﾞﾙ)､FX(M3484-Cﾓﾃﾞﾙ)用｡6倍速(ATAPI)｡</v>
          </cell>
          <cell r="F144">
            <v>45000</v>
          </cell>
          <cell r="G144">
            <v>31500</v>
          </cell>
          <cell r="H144">
            <v>2700</v>
          </cell>
          <cell r="I144">
            <v>2300</v>
          </cell>
          <cell r="J144">
            <v>900</v>
          </cell>
          <cell r="K144">
            <v>1800</v>
          </cell>
          <cell r="L144">
            <v>1500</v>
          </cell>
          <cell r="M144">
            <v>900</v>
          </cell>
          <cell r="N144">
            <v>9611</v>
          </cell>
          <cell r="O144" t="str">
            <v>AC</v>
          </cell>
          <cell r="P144" t="str">
            <v>9703販売終了</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45000</v>
          </cell>
          <cell r="AE144">
            <v>0</v>
          </cell>
          <cell r="AF144">
            <v>0</v>
          </cell>
          <cell r="AG144">
            <v>31500</v>
          </cell>
          <cell r="AH144">
            <v>0</v>
          </cell>
          <cell r="AI144">
            <v>2700</v>
          </cell>
          <cell r="AJ144">
            <v>0</v>
          </cell>
          <cell r="AK144">
            <v>2300</v>
          </cell>
          <cell r="AL144">
            <v>0</v>
          </cell>
          <cell r="AM144">
            <v>900</v>
          </cell>
          <cell r="AN144">
            <v>0</v>
          </cell>
          <cell r="AO144">
            <v>1800</v>
          </cell>
          <cell r="AP144">
            <v>0</v>
          </cell>
          <cell r="AQ144">
            <v>1500</v>
          </cell>
          <cell r="AR144">
            <v>0</v>
          </cell>
          <cell r="AS144">
            <v>900</v>
          </cell>
          <cell r="AT144">
            <v>0</v>
          </cell>
          <cell r="AU144">
            <v>0</v>
          </cell>
          <cell r="AV144">
            <v>0</v>
          </cell>
          <cell r="AW144">
            <v>0</v>
          </cell>
          <cell r="AX144">
            <v>0</v>
          </cell>
          <cell r="AY144">
            <v>0</v>
          </cell>
          <cell r="AZ144">
            <v>0</v>
          </cell>
          <cell r="BA144">
            <v>0</v>
          </cell>
          <cell r="BB144">
            <v>9611</v>
          </cell>
          <cell r="BC144" t="str">
            <v>AC</v>
          </cell>
          <cell r="BD144" t="str">
            <v>9703販売終了</v>
          </cell>
        </row>
        <row r="145">
          <cell r="B145" t="str">
            <v>ACN-CD-ROM2</v>
          </cell>
          <cell r="C145" t="str">
            <v>CDR-26B</v>
          </cell>
          <cell r="D145" t="str">
            <v>内蔵CD-ROM装置</v>
          </cell>
          <cell r="E145" t="str">
            <v>SX(M3423-Aﾓﾃﾞﾙ､M3423C)､FX(M3474､M3484-A/Bﾓﾃﾞﾙ)用｡
4倍速(ATAPI)｡</v>
          </cell>
          <cell r="F145">
            <v>38000</v>
          </cell>
          <cell r="G145">
            <v>26600</v>
          </cell>
          <cell r="H145">
            <v>2700</v>
          </cell>
          <cell r="I145">
            <v>2300</v>
          </cell>
          <cell r="J145">
            <v>900</v>
          </cell>
          <cell r="K145">
            <v>1800</v>
          </cell>
          <cell r="L145">
            <v>1500</v>
          </cell>
          <cell r="M145">
            <v>900</v>
          </cell>
          <cell r="N145">
            <v>9604</v>
          </cell>
          <cell r="O145" t="str">
            <v>AC</v>
          </cell>
          <cell r="P145" t="str">
            <v>在庫終了次第、
販売終了</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38000</v>
          </cell>
          <cell r="AE145">
            <v>0</v>
          </cell>
          <cell r="AF145">
            <v>0</v>
          </cell>
          <cell r="AG145">
            <v>26600</v>
          </cell>
          <cell r="AH145">
            <v>0</v>
          </cell>
          <cell r="AI145">
            <v>2700</v>
          </cell>
          <cell r="AJ145">
            <v>0</v>
          </cell>
          <cell r="AK145">
            <v>2300</v>
          </cell>
          <cell r="AL145">
            <v>0</v>
          </cell>
          <cell r="AM145">
            <v>900</v>
          </cell>
          <cell r="AN145">
            <v>0</v>
          </cell>
          <cell r="AO145">
            <v>1800</v>
          </cell>
          <cell r="AP145">
            <v>0</v>
          </cell>
          <cell r="AQ145">
            <v>1500</v>
          </cell>
          <cell r="AR145">
            <v>0</v>
          </cell>
          <cell r="AS145">
            <v>900</v>
          </cell>
          <cell r="AT145">
            <v>0</v>
          </cell>
          <cell r="AU145">
            <v>0</v>
          </cell>
          <cell r="AV145">
            <v>0</v>
          </cell>
          <cell r="AW145">
            <v>0</v>
          </cell>
          <cell r="AX145">
            <v>0</v>
          </cell>
          <cell r="AY145">
            <v>0</v>
          </cell>
          <cell r="AZ145">
            <v>0</v>
          </cell>
          <cell r="BA145">
            <v>0</v>
          </cell>
          <cell r="BB145">
            <v>9604</v>
          </cell>
          <cell r="BC145" t="str">
            <v>AC</v>
          </cell>
          <cell r="BD145" t="str">
            <v>在庫終了次第、
販売終了</v>
          </cell>
        </row>
        <row r="146">
          <cell r="B146" t="str">
            <v>システム拡張装置</v>
          </cell>
        </row>
        <row r="147">
          <cell r="B147" t="str">
            <v>ACS-P620-5B</v>
          </cell>
          <cell r="C147" t="str">
            <v>B4951-8</v>
          </cell>
          <cell r="D147" t="str">
            <v>ﾌﾟﾛｾｯｻ･ｱｯﾌﾟｸﾞﾚ-ﾄﾞ</v>
          </cell>
          <cell r="E147" t="str">
            <v>FT1200(M3522-E140/E14N)､FT2400用｡CPU(PentiumPro-200)の
内部二次ｷｬｯｼｭ容量を512KBにｱｯﾌﾟｸﾞﾚｰﾄﾞ｡ｱｯﾌﾟｸﾞﾚｰﾄﾞ作業費は
25,000円｡</v>
          </cell>
          <cell r="F147">
            <v>398000</v>
          </cell>
          <cell r="G147">
            <v>259000</v>
          </cell>
          <cell r="H147">
            <v>25900</v>
          </cell>
          <cell r="I147">
            <v>22000</v>
          </cell>
          <cell r="J147">
            <v>9100</v>
          </cell>
          <cell r="K147">
            <v>15900</v>
          </cell>
          <cell r="L147">
            <v>13500</v>
          </cell>
          <cell r="M147">
            <v>9100</v>
          </cell>
          <cell r="N147">
            <v>9706</v>
          </cell>
          <cell r="O147" t="str">
            <v>AC</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398000</v>
          </cell>
          <cell r="AE147">
            <v>0</v>
          </cell>
          <cell r="AF147">
            <v>0</v>
          </cell>
          <cell r="AG147">
            <v>259000</v>
          </cell>
          <cell r="AH147">
            <v>0</v>
          </cell>
          <cell r="AI147">
            <v>25900</v>
          </cell>
          <cell r="AJ147">
            <v>0</v>
          </cell>
          <cell r="AK147">
            <v>22000</v>
          </cell>
          <cell r="AL147">
            <v>0</v>
          </cell>
          <cell r="AM147">
            <v>9100</v>
          </cell>
          <cell r="AN147">
            <v>0</v>
          </cell>
          <cell r="AO147">
            <v>15900</v>
          </cell>
          <cell r="AP147">
            <v>0</v>
          </cell>
          <cell r="AQ147">
            <v>13500</v>
          </cell>
          <cell r="AR147">
            <v>0</v>
          </cell>
          <cell r="AS147">
            <v>9100</v>
          </cell>
          <cell r="AT147">
            <v>0</v>
          </cell>
          <cell r="AU147">
            <v>0</v>
          </cell>
          <cell r="AV147">
            <v>0</v>
          </cell>
          <cell r="AW147">
            <v>0</v>
          </cell>
          <cell r="AX147">
            <v>0</v>
          </cell>
          <cell r="AY147">
            <v>0</v>
          </cell>
          <cell r="AZ147">
            <v>0</v>
          </cell>
          <cell r="BA147">
            <v>0</v>
          </cell>
          <cell r="BB147">
            <v>9706</v>
          </cell>
          <cell r="BC147" t="str">
            <v>AC</v>
          </cell>
        </row>
        <row r="148">
          <cell r="B148" t="str">
            <v>ACS-P620-2B</v>
          </cell>
          <cell r="C148" t="str">
            <v>B4951-7</v>
          </cell>
          <cell r="D148" t="str">
            <v>ﾌﾟﾛｾｯｻ･ｱｯﾌﾟｸﾞﾚ-ﾄﾞ</v>
          </cell>
          <cell r="E148" t="str">
            <v>FT2400用｡2個目のCPU(PentiumPro-200､256KBｷｬｯｼｭ)｡
ｱｯﾌﾟｸﾞﾚｰﾄﾞ作業費は25,000円｡</v>
          </cell>
          <cell r="F148">
            <v>198000</v>
          </cell>
          <cell r="G148">
            <v>129000</v>
          </cell>
          <cell r="H148">
            <v>12900</v>
          </cell>
          <cell r="I148">
            <v>11000</v>
          </cell>
          <cell r="J148">
            <v>4500</v>
          </cell>
          <cell r="K148">
            <v>7900</v>
          </cell>
          <cell r="L148">
            <v>6700</v>
          </cell>
          <cell r="M148">
            <v>4500</v>
          </cell>
          <cell r="N148">
            <v>9706</v>
          </cell>
          <cell r="O148" t="str">
            <v>AC</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198000</v>
          </cell>
          <cell r="AE148">
            <v>0</v>
          </cell>
          <cell r="AF148">
            <v>0</v>
          </cell>
          <cell r="AG148">
            <v>129000</v>
          </cell>
          <cell r="AH148">
            <v>0</v>
          </cell>
          <cell r="AI148">
            <v>12900</v>
          </cell>
          <cell r="AJ148">
            <v>0</v>
          </cell>
          <cell r="AK148">
            <v>11000</v>
          </cell>
          <cell r="AL148">
            <v>0</v>
          </cell>
          <cell r="AM148">
            <v>4500</v>
          </cell>
          <cell r="AN148">
            <v>0</v>
          </cell>
          <cell r="AO148">
            <v>7900</v>
          </cell>
          <cell r="AP148">
            <v>0</v>
          </cell>
          <cell r="AQ148">
            <v>6700</v>
          </cell>
          <cell r="AR148">
            <v>0</v>
          </cell>
          <cell r="AS148">
            <v>4500</v>
          </cell>
          <cell r="AT148">
            <v>0</v>
          </cell>
          <cell r="AU148">
            <v>0</v>
          </cell>
          <cell r="AV148">
            <v>0</v>
          </cell>
          <cell r="AW148">
            <v>0</v>
          </cell>
          <cell r="AX148">
            <v>0</v>
          </cell>
          <cell r="AY148">
            <v>0</v>
          </cell>
          <cell r="AZ148">
            <v>0</v>
          </cell>
          <cell r="BA148">
            <v>0</v>
          </cell>
          <cell r="BB148">
            <v>9706</v>
          </cell>
          <cell r="BC148" t="str">
            <v>AC</v>
          </cell>
        </row>
        <row r="149">
          <cell r="B149" t="str">
            <v>ACS-CPUK-29</v>
          </cell>
          <cell r="C149" t="str">
            <v>CPUK-29</v>
          </cell>
          <cell r="D149" t="str">
            <v>CPU取り付けｷｯﾄ</v>
          </cell>
          <cell r="E149" t="str">
            <v>FT2400用｡2個目のCPUを増設する場合に必要。
CPUﾋｰﾄｼﾝｸ + 電圧変換ﾓｼﾞｭｰﾙ｡</v>
          </cell>
          <cell r="F149">
            <v>122000</v>
          </cell>
          <cell r="G149">
            <v>79000</v>
          </cell>
          <cell r="H149">
            <v>7900</v>
          </cell>
          <cell r="I149">
            <v>6700</v>
          </cell>
          <cell r="J149">
            <v>2800</v>
          </cell>
          <cell r="K149">
            <v>4900</v>
          </cell>
          <cell r="L149">
            <v>4200</v>
          </cell>
          <cell r="M149">
            <v>2800</v>
          </cell>
          <cell r="N149">
            <v>9706</v>
          </cell>
          <cell r="O149" t="str">
            <v>AC</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122000</v>
          </cell>
          <cell r="AE149">
            <v>0</v>
          </cell>
          <cell r="AF149">
            <v>0</v>
          </cell>
          <cell r="AG149">
            <v>79000</v>
          </cell>
          <cell r="AH149">
            <v>0</v>
          </cell>
          <cell r="AI149">
            <v>7900</v>
          </cell>
          <cell r="AJ149">
            <v>0</v>
          </cell>
          <cell r="AK149">
            <v>6700</v>
          </cell>
          <cell r="AL149">
            <v>0</v>
          </cell>
          <cell r="AM149">
            <v>2800</v>
          </cell>
          <cell r="AN149">
            <v>0</v>
          </cell>
          <cell r="AO149">
            <v>4900</v>
          </cell>
          <cell r="AP149">
            <v>0</v>
          </cell>
          <cell r="AQ149">
            <v>4200</v>
          </cell>
          <cell r="AR149">
            <v>0</v>
          </cell>
          <cell r="AS149">
            <v>2800</v>
          </cell>
          <cell r="AT149">
            <v>0</v>
          </cell>
          <cell r="AU149">
            <v>0</v>
          </cell>
          <cell r="AV149">
            <v>0</v>
          </cell>
          <cell r="AW149">
            <v>0</v>
          </cell>
          <cell r="AX149">
            <v>0</v>
          </cell>
          <cell r="AY149">
            <v>0</v>
          </cell>
          <cell r="AZ149">
            <v>0</v>
          </cell>
          <cell r="BA149">
            <v>0</v>
          </cell>
          <cell r="BB149">
            <v>9706</v>
          </cell>
          <cell r="BC149" t="str">
            <v>AC</v>
          </cell>
        </row>
        <row r="150">
          <cell r="B150" t="str">
            <v>ACS-CPU-205</v>
          </cell>
          <cell r="C150" t="str">
            <v>B4951-4</v>
          </cell>
          <cell r="D150" t="str">
            <v>ﾌﾟﾛｾｯｻ･ｱｯﾌﾟｸﾞﾚｰﾄﾞ</v>
          </cell>
          <cell r="E150" t="str">
            <v>FT1200(M3522-A120/A12N)､FT2200用｡CPU(PentiumPro-200)の
内部二次ｷｬｯｼｭ容量を512KBにｱｯﾌﾟｸﾞﾚｰﾄﾞ｡ｱｯﾌﾟｸﾞﾚｰﾄﾞ作業費は
25,000円｡</v>
          </cell>
          <cell r="F150">
            <v>360000</v>
          </cell>
          <cell r="G150">
            <v>234000</v>
          </cell>
          <cell r="H150">
            <v>23400</v>
          </cell>
          <cell r="I150">
            <v>19900</v>
          </cell>
          <cell r="J150">
            <v>8200</v>
          </cell>
          <cell r="K150">
            <v>14400</v>
          </cell>
          <cell r="L150">
            <v>12200</v>
          </cell>
          <cell r="M150">
            <v>8200</v>
          </cell>
          <cell r="N150">
            <v>9612</v>
          </cell>
          <cell r="O150" t="str">
            <v>AC</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360000</v>
          </cell>
          <cell r="AE150">
            <v>0</v>
          </cell>
          <cell r="AF150">
            <v>0</v>
          </cell>
          <cell r="AG150">
            <v>234000</v>
          </cell>
          <cell r="AH150">
            <v>0</v>
          </cell>
          <cell r="AI150">
            <v>23400</v>
          </cell>
          <cell r="AJ150">
            <v>0</v>
          </cell>
          <cell r="AK150">
            <v>19900</v>
          </cell>
          <cell r="AL150">
            <v>0</v>
          </cell>
          <cell r="AM150">
            <v>8200</v>
          </cell>
          <cell r="AN150">
            <v>0</v>
          </cell>
          <cell r="AO150">
            <v>14400</v>
          </cell>
          <cell r="AP150">
            <v>0</v>
          </cell>
          <cell r="AQ150">
            <v>12200</v>
          </cell>
          <cell r="AR150">
            <v>0</v>
          </cell>
          <cell r="AS150">
            <v>8200</v>
          </cell>
          <cell r="AT150">
            <v>0</v>
          </cell>
          <cell r="AU150">
            <v>0</v>
          </cell>
          <cell r="AV150">
            <v>0</v>
          </cell>
          <cell r="AW150">
            <v>0</v>
          </cell>
          <cell r="AX150">
            <v>0</v>
          </cell>
          <cell r="AY150">
            <v>0</v>
          </cell>
          <cell r="AZ150">
            <v>0</v>
          </cell>
          <cell r="BA150">
            <v>0</v>
          </cell>
          <cell r="BB150">
            <v>9612</v>
          </cell>
          <cell r="BC150" t="str">
            <v>AC</v>
          </cell>
        </row>
        <row r="151">
          <cell r="B151" t="str">
            <v>ACS-2CPU-200</v>
          </cell>
          <cell r="C151" t="str">
            <v>B4951-3</v>
          </cell>
          <cell r="D151" t="str">
            <v>増設ﾃﾞｭｱﾙﾌﾟﾛｾｯｻ (PentiumPro-200)</v>
          </cell>
          <cell r="E151" t="str">
            <v>FT2200用｡256KBｷｬｯｼｭ｡ｱｯﾌﾟｸﾞﾚｰﾄﾞ作業費は25,000円｡</v>
          </cell>
          <cell r="F151">
            <v>250000</v>
          </cell>
          <cell r="G151">
            <v>163000</v>
          </cell>
          <cell r="H151">
            <v>16300</v>
          </cell>
          <cell r="I151">
            <v>13900</v>
          </cell>
          <cell r="J151">
            <v>5700</v>
          </cell>
          <cell r="K151">
            <v>10000</v>
          </cell>
          <cell r="L151">
            <v>8500</v>
          </cell>
          <cell r="M151">
            <v>5700</v>
          </cell>
          <cell r="N151">
            <v>9608</v>
          </cell>
          <cell r="O151" t="str">
            <v>AC</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250000</v>
          </cell>
          <cell r="AE151">
            <v>0</v>
          </cell>
          <cell r="AF151">
            <v>0</v>
          </cell>
          <cell r="AG151">
            <v>163000</v>
          </cell>
          <cell r="AH151">
            <v>0</v>
          </cell>
          <cell r="AI151">
            <v>16300</v>
          </cell>
          <cell r="AJ151">
            <v>0</v>
          </cell>
          <cell r="AK151">
            <v>13900</v>
          </cell>
          <cell r="AL151">
            <v>0</v>
          </cell>
          <cell r="AM151">
            <v>5700</v>
          </cell>
          <cell r="AN151">
            <v>0</v>
          </cell>
          <cell r="AO151">
            <v>10000</v>
          </cell>
          <cell r="AP151">
            <v>0</v>
          </cell>
          <cell r="AQ151">
            <v>8500</v>
          </cell>
          <cell r="AR151">
            <v>0</v>
          </cell>
          <cell r="AS151">
            <v>5700</v>
          </cell>
          <cell r="AT151">
            <v>0</v>
          </cell>
          <cell r="AU151">
            <v>0</v>
          </cell>
          <cell r="AV151">
            <v>0</v>
          </cell>
          <cell r="AW151">
            <v>0</v>
          </cell>
          <cell r="AX151">
            <v>0</v>
          </cell>
          <cell r="AY151">
            <v>0</v>
          </cell>
          <cell r="AZ151">
            <v>0</v>
          </cell>
          <cell r="BA151">
            <v>0</v>
          </cell>
          <cell r="BB151">
            <v>9608</v>
          </cell>
          <cell r="BC151" t="str">
            <v>AC</v>
          </cell>
        </row>
        <row r="152">
          <cell r="B152" t="str">
            <v>ACS-2CPU-150</v>
          </cell>
          <cell r="C152" t="str">
            <v>B4951-2</v>
          </cell>
          <cell r="D152" t="str">
            <v>増設ﾃﾞｭｱﾙﾌﾟﾛｾｯｻ
(Pentium-150)</v>
          </cell>
          <cell r="E152" t="str">
            <v>FT//ex(M3521)用｡ｱｯﾌﾟｸﾞﾚｰﾄﾞ作業費は25,000円｡</v>
          </cell>
          <cell r="F152">
            <v>250000</v>
          </cell>
          <cell r="G152">
            <v>163000</v>
          </cell>
          <cell r="H152">
            <v>16300</v>
          </cell>
          <cell r="I152">
            <v>13900</v>
          </cell>
          <cell r="J152">
            <v>5700</v>
          </cell>
          <cell r="K152">
            <v>10000</v>
          </cell>
          <cell r="L152">
            <v>8500</v>
          </cell>
          <cell r="M152">
            <v>5700</v>
          </cell>
          <cell r="N152">
            <v>9606</v>
          </cell>
          <cell r="O152" t="str">
            <v>AC</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250000</v>
          </cell>
          <cell r="AE152">
            <v>0</v>
          </cell>
          <cell r="AF152">
            <v>0</v>
          </cell>
          <cell r="AG152">
            <v>163000</v>
          </cell>
          <cell r="AH152">
            <v>0</v>
          </cell>
          <cell r="AI152">
            <v>16300</v>
          </cell>
          <cell r="AJ152">
            <v>0</v>
          </cell>
          <cell r="AK152">
            <v>13900</v>
          </cell>
          <cell r="AL152">
            <v>0</v>
          </cell>
          <cell r="AM152">
            <v>5700</v>
          </cell>
          <cell r="AN152">
            <v>0</v>
          </cell>
          <cell r="AO152">
            <v>10000</v>
          </cell>
          <cell r="AP152">
            <v>0</v>
          </cell>
          <cell r="AQ152">
            <v>8500</v>
          </cell>
          <cell r="AR152">
            <v>0</v>
          </cell>
          <cell r="AS152">
            <v>5700</v>
          </cell>
          <cell r="AT152">
            <v>0</v>
          </cell>
          <cell r="AU152">
            <v>0</v>
          </cell>
          <cell r="AV152">
            <v>0</v>
          </cell>
          <cell r="AW152">
            <v>0</v>
          </cell>
          <cell r="AX152">
            <v>0</v>
          </cell>
          <cell r="AY152">
            <v>0</v>
          </cell>
          <cell r="AZ152">
            <v>0</v>
          </cell>
          <cell r="BA152">
            <v>0</v>
          </cell>
          <cell r="BB152">
            <v>9606</v>
          </cell>
          <cell r="BC152" t="str">
            <v>AC</v>
          </cell>
        </row>
        <row r="153">
          <cell r="B153" t="str">
            <v>ACS-2CPU-120</v>
          </cell>
          <cell r="C153" t="str">
            <v>B4951-1</v>
          </cell>
          <cell r="D153" t="str">
            <v>増設ﾃﾞｭｱﾙﾌﾟﾛｾｯｻ
(Pentium-120)</v>
          </cell>
          <cell r="E153" t="str">
            <v>FT//ex(M3520)用｡ｱｯﾌﾟｸﾞﾚｰﾄﾞ作業費は25,000円｡</v>
          </cell>
          <cell r="F153" t="str">
            <v>OPEN価格</v>
          </cell>
          <cell r="G153">
            <v>70000</v>
          </cell>
          <cell r="H153">
            <v>13000</v>
          </cell>
          <cell r="I153">
            <v>11100</v>
          </cell>
          <cell r="J153">
            <v>4600</v>
          </cell>
          <cell r="K153">
            <v>8000</v>
          </cell>
          <cell r="L153">
            <v>6800</v>
          </cell>
          <cell r="M153">
            <v>4600</v>
          </cell>
          <cell r="N153">
            <v>9603</v>
          </cell>
          <cell r="O153" t="str">
            <v>AC</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t="str">
            <v>OPEN価格</v>
          </cell>
          <cell r="AE153">
            <v>0</v>
          </cell>
          <cell r="AF153">
            <v>0</v>
          </cell>
          <cell r="AG153">
            <v>70000</v>
          </cell>
          <cell r="AH153">
            <v>0</v>
          </cell>
          <cell r="AI153">
            <v>13000</v>
          </cell>
          <cell r="AJ153">
            <v>0</v>
          </cell>
          <cell r="AK153">
            <v>11100</v>
          </cell>
          <cell r="AL153">
            <v>0</v>
          </cell>
          <cell r="AM153">
            <v>4600</v>
          </cell>
          <cell r="AN153">
            <v>0</v>
          </cell>
          <cell r="AO153">
            <v>8000</v>
          </cell>
          <cell r="AP153">
            <v>0</v>
          </cell>
          <cell r="AQ153">
            <v>6800</v>
          </cell>
          <cell r="AR153">
            <v>0</v>
          </cell>
          <cell r="AS153">
            <v>4600</v>
          </cell>
          <cell r="AT153">
            <v>0</v>
          </cell>
          <cell r="AU153">
            <v>0</v>
          </cell>
          <cell r="AV153">
            <v>0</v>
          </cell>
          <cell r="AW153">
            <v>0</v>
          </cell>
          <cell r="AX153">
            <v>0</v>
          </cell>
          <cell r="AY153">
            <v>0</v>
          </cell>
          <cell r="AZ153">
            <v>0</v>
          </cell>
          <cell r="BA153">
            <v>0</v>
          </cell>
          <cell r="BB153">
            <v>9603</v>
          </cell>
          <cell r="BC153" t="str">
            <v>AC</v>
          </cell>
        </row>
        <row r="154">
          <cell r="B154" t="str">
            <v>ACS-ROM-NT</v>
          </cell>
          <cell r="C154" t="str">
            <v>B4950</v>
          </cell>
          <cell r="D154" t="str">
            <v>FT486ｼｽﾃﾑROMｱｯﾌﾟｸﾞﾚｰﾄﾞ(WindowsNT対応)</v>
          </cell>
          <cell r="E154" t="str">
            <v>FT486-66S/66E用｡WindowsNTでHyperRAMｻﾎﾟｰﾄを可能にするための
ｼｽﾃﾑROMｱｯﾌﾟｸﾞﾚｰﾄﾞ｡ｱｯﾌﾟｸﾞﾚｰﾄﾞ作業費は28,000円｡</v>
          </cell>
          <cell r="F154">
            <v>8000</v>
          </cell>
          <cell r="G154">
            <v>5600</v>
          </cell>
          <cell r="H154" t="str">
            <v>N/A</v>
          </cell>
          <cell r="I154" t="str">
            <v>N/A</v>
          </cell>
          <cell r="J154" t="str">
            <v>N/A</v>
          </cell>
          <cell r="K154" t="str">
            <v>N/A</v>
          </cell>
          <cell r="L154" t="str">
            <v>N/A</v>
          </cell>
          <cell r="M154" t="str">
            <v>N/A</v>
          </cell>
          <cell r="N154">
            <v>9405</v>
          </cell>
          <cell r="O154" t="str">
            <v>AC</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8000</v>
          </cell>
          <cell r="AE154">
            <v>0</v>
          </cell>
          <cell r="AF154">
            <v>0</v>
          </cell>
          <cell r="AG154">
            <v>5600</v>
          </cell>
          <cell r="AH154">
            <v>0</v>
          </cell>
          <cell r="AI154" t="str">
            <v>N/A</v>
          </cell>
          <cell r="AJ154">
            <v>0</v>
          </cell>
          <cell r="AK154" t="str">
            <v>N/A</v>
          </cell>
          <cell r="AL154">
            <v>0</v>
          </cell>
          <cell r="AM154" t="str">
            <v>N/A</v>
          </cell>
          <cell r="AN154">
            <v>0</v>
          </cell>
          <cell r="AO154" t="str">
            <v>N/A</v>
          </cell>
          <cell r="AP154">
            <v>0</v>
          </cell>
          <cell r="AQ154" t="str">
            <v>N/A</v>
          </cell>
          <cell r="AR154">
            <v>0</v>
          </cell>
          <cell r="AS154" t="str">
            <v>N/A</v>
          </cell>
          <cell r="AT154">
            <v>0</v>
          </cell>
          <cell r="AU154">
            <v>0</v>
          </cell>
          <cell r="AV154">
            <v>0</v>
          </cell>
          <cell r="AW154">
            <v>0</v>
          </cell>
          <cell r="AX154">
            <v>0</v>
          </cell>
          <cell r="AY154">
            <v>0</v>
          </cell>
          <cell r="AZ154">
            <v>0</v>
          </cell>
          <cell r="BA154">
            <v>0</v>
          </cell>
          <cell r="BB154">
            <v>9405</v>
          </cell>
          <cell r="BC154" t="str">
            <v>AC</v>
          </cell>
        </row>
        <row r="155">
          <cell r="B155" t="str">
            <v>ACS-SVM-HBS</v>
          </cell>
          <cell r="C155" t="str">
            <v>SVM-HBS</v>
          </cell>
          <cell r="D155" t="str">
            <v>ｻ-ﾊﾞ監視制御装置</v>
          </cell>
          <cell r="E155" t="str">
            <v>FT2400用｡ﾘﾓｰﾄ監視用ｺﾝﾄﾛｰﾗﾎﾞｰﾄﾞ + ﾓﾃﾞﾑ｡ISA｡</v>
          </cell>
          <cell r="F155">
            <v>148000</v>
          </cell>
          <cell r="G155">
            <v>96000</v>
          </cell>
          <cell r="H155">
            <v>9600</v>
          </cell>
          <cell r="I155">
            <v>8200</v>
          </cell>
          <cell r="J155">
            <v>3400</v>
          </cell>
          <cell r="K155">
            <v>5900</v>
          </cell>
          <cell r="L155">
            <v>5000</v>
          </cell>
          <cell r="M155">
            <v>3400</v>
          </cell>
          <cell r="N155">
            <v>9706</v>
          </cell>
          <cell r="O155" t="str">
            <v>AC</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148000</v>
          </cell>
          <cell r="AE155">
            <v>0</v>
          </cell>
          <cell r="AF155">
            <v>0</v>
          </cell>
          <cell r="AG155">
            <v>96000</v>
          </cell>
          <cell r="AH155">
            <v>0</v>
          </cell>
          <cell r="AI155">
            <v>9600</v>
          </cell>
          <cell r="AJ155">
            <v>0</v>
          </cell>
          <cell r="AK155">
            <v>8200</v>
          </cell>
          <cell r="AL155">
            <v>0</v>
          </cell>
          <cell r="AM155">
            <v>3400</v>
          </cell>
          <cell r="AN155">
            <v>0</v>
          </cell>
          <cell r="AO155">
            <v>5900</v>
          </cell>
          <cell r="AP155">
            <v>0</v>
          </cell>
          <cell r="AQ155">
            <v>5000</v>
          </cell>
          <cell r="AR155">
            <v>0</v>
          </cell>
          <cell r="AS155">
            <v>3400</v>
          </cell>
          <cell r="AT155">
            <v>0</v>
          </cell>
          <cell r="AU155">
            <v>0</v>
          </cell>
          <cell r="AV155">
            <v>0</v>
          </cell>
          <cell r="AW155">
            <v>0</v>
          </cell>
          <cell r="AX155">
            <v>0</v>
          </cell>
          <cell r="AY155">
            <v>0</v>
          </cell>
          <cell r="AZ155">
            <v>0</v>
          </cell>
          <cell r="BA155">
            <v>0</v>
          </cell>
          <cell r="BB155">
            <v>9706</v>
          </cell>
          <cell r="BC155" t="str">
            <v>AC</v>
          </cell>
        </row>
        <row r="156">
          <cell r="B156" t="str">
            <v>AC-ET-P100</v>
          </cell>
          <cell r="C156" t="str">
            <v>AC-I8465B</v>
          </cell>
          <cell r="D156" t="str">
            <v>ｲｰｻﾈｯﾄ･ｱﾀﾞﾌﾟﾀ</v>
          </cell>
          <cell r="E156" t="str">
            <v>FT2400用｡2枚目のｲｰｻﾈｯﾄ･ｱﾀﾞﾌﾟﾀ｡10BASE-T/100BASE-TX(PCＩ)｡</v>
          </cell>
          <cell r="F156">
            <v>33400</v>
          </cell>
          <cell r="G156">
            <v>20000</v>
          </cell>
          <cell r="H156">
            <v>2200</v>
          </cell>
          <cell r="I156">
            <v>1900</v>
          </cell>
          <cell r="J156">
            <v>800</v>
          </cell>
          <cell r="K156">
            <v>1300</v>
          </cell>
          <cell r="L156">
            <v>1100</v>
          </cell>
          <cell r="M156">
            <v>800</v>
          </cell>
          <cell r="N156">
            <v>9706</v>
          </cell>
          <cell r="O156" t="str">
            <v>AC</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33400</v>
          </cell>
          <cell r="AE156">
            <v>0</v>
          </cell>
          <cell r="AF156">
            <v>0</v>
          </cell>
          <cell r="AG156">
            <v>20000</v>
          </cell>
          <cell r="AH156">
            <v>0</v>
          </cell>
          <cell r="AI156">
            <v>2200</v>
          </cell>
          <cell r="AJ156">
            <v>0</v>
          </cell>
          <cell r="AK156">
            <v>1900</v>
          </cell>
          <cell r="AL156">
            <v>0</v>
          </cell>
          <cell r="AM156">
            <v>800</v>
          </cell>
          <cell r="AN156">
            <v>0</v>
          </cell>
          <cell r="AO156">
            <v>1300</v>
          </cell>
          <cell r="AP156">
            <v>0</v>
          </cell>
          <cell r="AQ156">
            <v>1100</v>
          </cell>
          <cell r="AR156">
            <v>0</v>
          </cell>
          <cell r="AS156">
            <v>800</v>
          </cell>
          <cell r="AT156">
            <v>0</v>
          </cell>
          <cell r="AU156">
            <v>0</v>
          </cell>
          <cell r="AV156">
            <v>0</v>
          </cell>
          <cell r="AW156">
            <v>0</v>
          </cell>
          <cell r="AX156">
            <v>0</v>
          </cell>
          <cell r="AY156">
            <v>0</v>
          </cell>
          <cell r="AZ156">
            <v>0</v>
          </cell>
          <cell r="BA156">
            <v>0</v>
          </cell>
          <cell r="BB156">
            <v>9706</v>
          </cell>
          <cell r="BC156" t="str">
            <v>AC</v>
          </cell>
        </row>
        <row r="157">
          <cell r="B157" t="str">
            <v>AC-905-TX2</v>
          </cell>
          <cell r="C157" t="str">
            <v>AC-905-TX2</v>
          </cell>
          <cell r="D157" t="str">
            <v>ﾌｧｽﾄｲｰｻﾈｯﾄ･ｱﾀﾞﾌﾟﾀ</v>
          </cell>
          <cell r="E157" t="str">
            <v>FT1200､FT2200､LS660､LS550用｡10BASE-T/100BSAE-TX(PCI)｡</v>
          </cell>
          <cell r="F157">
            <v>33400</v>
          </cell>
          <cell r="G157">
            <v>20000</v>
          </cell>
          <cell r="H157">
            <v>2000</v>
          </cell>
          <cell r="I157">
            <v>1700</v>
          </cell>
          <cell r="J157">
            <v>700</v>
          </cell>
          <cell r="K157">
            <v>1300</v>
          </cell>
          <cell r="L157">
            <v>1100</v>
          </cell>
          <cell r="M157">
            <v>700</v>
          </cell>
          <cell r="N157">
            <v>9705</v>
          </cell>
          <cell r="O157" t="str">
            <v>AC</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33400</v>
          </cell>
          <cell r="AE157">
            <v>0</v>
          </cell>
          <cell r="AF157">
            <v>0</v>
          </cell>
          <cell r="AG157">
            <v>20000</v>
          </cell>
          <cell r="AH157">
            <v>0</v>
          </cell>
          <cell r="AI157">
            <v>2000</v>
          </cell>
          <cell r="AJ157">
            <v>0</v>
          </cell>
          <cell r="AK157">
            <v>1700</v>
          </cell>
          <cell r="AL157">
            <v>0</v>
          </cell>
          <cell r="AM157">
            <v>700</v>
          </cell>
          <cell r="AN157">
            <v>0</v>
          </cell>
          <cell r="AO157">
            <v>1300</v>
          </cell>
          <cell r="AP157">
            <v>0</v>
          </cell>
          <cell r="AQ157">
            <v>1100</v>
          </cell>
          <cell r="AR157">
            <v>0</v>
          </cell>
          <cell r="AS157">
            <v>700</v>
          </cell>
          <cell r="AT157">
            <v>0</v>
          </cell>
          <cell r="AU157">
            <v>0</v>
          </cell>
          <cell r="AV157">
            <v>0</v>
          </cell>
          <cell r="AW157">
            <v>0</v>
          </cell>
          <cell r="AX157">
            <v>0</v>
          </cell>
          <cell r="AY157">
            <v>0</v>
          </cell>
          <cell r="AZ157">
            <v>0</v>
          </cell>
          <cell r="BA157">
            <v>0</v>
          </cell>
          <cell r="BB157">
            <v>9705</v>
          </cell>
          <cell r="BC157" t="str">
            <v>AC</v>
          </cell>
        </row>
        <row r="158">
          <cell r="B158" t="str">
            <v>AC-905-TX</v>
          </cell>
          <cell r="C158" t="str">
            <v>AC-905-TX</v>
          </cell>
          <cell r="D158" t="str">
            <v>ｲｰｻﾈｯﾄ･ｱﾀﾞﾌﾟﾀ</v>
          </cell>
          <cell r="E158" t="str">
            <v>FT1200､FT2200用｡10BASE-T/100BSAE-TX(PCI)｡</v>
          </cell>
          <cell r="F158">
            <v>33400</v>
          </cell>
          <cell r="G158">
            <v>20000</v>
          </cell>
          <cell r="H158">
            <v>2200</v>
          </cell>
          <cell r="I158">
            <v>1900</v>
          </cell>
          <cell r="J158">
            <v>800</v>
          </cell>
          <cell r="K158">
            <v>1300</v>
          </cell>
          <cell r="L158">
            <v>1100</v>
          </cell>
          <cell r="M158">
            <v>800</v>
          </cell>
          <cell r="N158">
            <v>9612</v>
          </cell>
          <cell r="O158" t="str">
            <v>AC</v>
          </cell>
          <cell r="P158" t="str">
            <v>9705販売終了</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33400</v>
          </cell>
          <cell r="AE158">
            <v>0</v>
          </cell>
          <cell r="AF158">
            <v>0</v>
          </cell>
          <cell r="AG158">
            <v>20000</v>
          </cell>
          <cell r="AH158">
            <v>0</v>
          </cell>
          <cell r="AI158">
            <v>2200</v>
          </cell>
          <cell r="AJ158">
            <v>0</v>
          </cell>
          <cell r="AK158">
            <v>1900</v>
          </cell>
          <cell r="AL158">
            <v>0</v>
          </cell>
          <cell r="AM158">
            <v>800</v>
          </cell>
          <cell r="AN158">
            <v>0</v>
          </cell>
          <cell r="AO158">
            <v>1300</v>
          </cell>
          <cell r="AP158">
            <v>0</v>
          </cell>
          <cell r="AQ158">
            <v>1100</v>
          </cell>
          <cell r="AR158">
            <v>0</v>
          </cell>
          <cell r="AS158">
            <v>800</v>
          </cell>
          <cell r="AT158">
            <v>0</v>
          </cell>
          <cell r="AU158">
            <v>0</v>
          </cell>
          <cell r="AV158">
            <v>0</v>
          </cell>
          <cell r="AW158">
            <v>0</v>
          </cell>
          <cell r="AX158">
            <v>0</v>
          </cell>
          <cell r="AY158">
            <v>0</v>
          </cell>
          <cell r="AZ158">
            <v>0</v>
          </cell>
          <cell r="BA158">
            <v>0</v>
          </cell>
          <cell r="BB158">
            <v>9612</v>
          </cell>
          <cell r="BC158" t="str">
            <v>AC</v>
          </cell>
          <cell r="BD158" t="str">
            <v>9705販売終了</v>
          </cell>
        </row>
        <row r="159">
          <cell r="B159" t="str">
            <v>AC-590-TPO</v>
          </cell>
          <cell r="C159" t="str">
            <v>AC-590-TPO</v>
          </cell>
          <cell r="D159" t="str">
            <v>ｲｰｻﾈｯﾄ･ｱﾀﾞﾌﾟﾀ</v>
          </cell>
          <cell r="E159" t="str">
            <v>FT//ex(M3517､M3518､M3519､M3520､M3521)､FT2200､LS660､LS550用｡10BASE-T(PCI)｡</v>
          </cell>
          <cell r="F159">
            <v>25000</v>
          </cell>
          <cell r="G159">
            <v>17000</v>
          </cell>
          <cell r="H159">
            <v>1900</v>
          </cell>
          <cell r="I159">
            <v>1600</v>
          </cell>
          <cell r="J159">
            <v>700</v>
          </cell>
          <cell r="K159">
            <v>1200</v>
          </cell>
          <cell r="L159">
            <v>1000</v>
          </cell>
          <cell r="M159">
            <v>700</v>
          </cell>
          <cell r="N159">
            <v>9609</v>
          </cell>
          <cell r="O159" t="str">
            <v>AC</v>
          </cell>
          <cell r="P159" t="str">
            <v>9701販売終了</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25000</v>
          </cell>
          <cell r="AE159">
            <v>0</v>
          </cell>
          <cell r="AF159">
            <v>0</v>
          </cell>
          <cell r="AG159">
            <v>17000</v>
          </cell>
          <cell r="AH159">
            <v>0</v>
          </cell>
          <cell r="AI159">
            <v>1900</v>
          </cell>
          <cell r="AJ159">
            <v>0</v>
          </cell>
          <cell r="AK159">
            <v>1600</v>
          </cell>
          <cell r="AL159">
            <v>0</v>
          </cell>
          <cell r="AM159">
            <v>700</v>
          </cell>
          <cell r="AN159">
            <v>0</v>
          </cell>
          <cell r="AO159">
            <v>1200</v>
          </cell>
          <cell r="AP159">
            <v>0</v>
          </cell>
          <cell r="AQ159">
            <v>1000</v>
          </cell>
          <cell r="AR159">
            <v>0</v>
          </cell>
          <cell r="AS159">
            <v>700</v>
          </cell>
          <cell r="AT159">
            <v>0</v>
          </cell>
          <cell r="AU159">
            <v>0</v>
          </cell>
          <cell r="AV159">
            <v>0</v>
          </cell>
          <cell r="AW159">
            <v>0</v>
          </cell>
          <cell r="AX159">
            <v>0</v>
          </cell>
          <cell r="AY159">
            <v>0</v>
          </cell>
          <cell r="AZ159">
            <v>0</v>
          </cell>
          <cell r="BA159">
            <v>0</v>
          </cell>
          <cell r="BB159">
            <v>9609</v>
          </cell>
          <cell r="BC159" t="str">
            <v>AC</v>
          </cell>
          <cell r="BD159" t="str">
            <v>9701販売終了</v>
          </cell>
        </row>
        <row r="160">
          <cell r="B160" t="str">
            <v>AC-509B-TPO</v>
          </cell>
          <cell r="C160" t="str">
            <v>AC-509B-TPO</v>
          </cell>
          <cell r="D160" t="str">
            <v>ｲｰｻﾈｯﾄ･ｱﾀﾞﾌﾟﾀ</v>
          </cell>
          <cell r="E160" t="str">
            <v>LS660､LS550用｡10BASE-T(ISA)｡</v>
          </cell>
          <cell r="F160">
            <v>19000</v>
          </cell>
          <cell r="G160">
            <v>13000</v>
          </cell>
          <cell r="H160">
            <v>1600</v>
          </cell>
          <cell r="I160">
            <v>1400</v>
          </cell>
          <cell r="J160">
            <v>600</v>
          </cell>
          <cell r="K160">
            <v>1000</v>
          </cell>
          <cell r="L160">
            <v>900</v>
          </cell>
          <cell r="M160">
            <v>600</v>
          </cell>
          <cell r="N160">
            <v>9609</v>
          </cell>
          <cell r="O160" t="str">
            <v>AC</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19000</v>
          </cell>
          <cell r="AE160">
            <v>0</v>
          </cell>
          <cell r="AF160">
            <v>0</v>
          </cell>
          <cell r="AG160">
            <v>13000</v>
          </cell>
          <cell r="AH160">
            <v>0</v>
          </cell>
          <cell r="AI160">
            <v>1600</v>
          </cell>
          <cell r="AJ160">
            <v>0</v>
          </cell>
          <cell r="AK160">
            <v>1400</v>
          </cell>
          <cell r="AL160">
            <v>0</v>
          </cell>
          <cell r="AM160">
            <v>600</v>
          </cell>
          <cell r="AN160">
            <v>0</v>
          </cell>
          <cell r="AO160">
            <v>1000</v>
          </cell>
          <cell r="AP160">
            <v>0</v>
          </cell>
          <cell r="AQ160">
            <v>900</v>
          </cell>
          <cell r="AR160">
            <v>0</v>
          </cell>
          <cell r="AS160">
            <v>600</v>
          </cell>
          <cell r="AT160">
            <v>0</v>
          </cell>
          <cell r="AU160">
            <v>0</v>
          </cell>
          <cell r="AV160">
            <v>0</v>
          </cell>
          <cell r="AW160">
            <v>0</v>
          </cell>
          <cell r="AX160">
            <v>0</v>
          </cell>
          <cell r="AY160">
            <v>0</v>
          </cell>
          <cell r="AZ160">
            <v>0</v>
          </cell>
          <cell r="BA160">
            <v>0</v>
          </cell>
          <cell r="BB160">
            <v>9609</v>
          </cell>
          <cell r="BC160" t="str">
            <v>AC</v>
          </cell>
        </row>
        <row r="161">
          <cell r="B161" t="str">
            <v>AC-ETN-ADP2</v>
          </cell>
          <cell r="C161" t="str">
            <v>3C527B</v>
          </cell>
          <cell r="D161" t="str">
            <v>ｲｰｻﾈｯﾄ･ｱﾀﾞﾌﾟﾀ2(32ﾋﾞｯﾄ)</v>
          </cell>
          <cell r="E161" t="str">
            <v>FT486-66S/66E､FT//s､FT//e用｡10BASE-2/5(16/32ﾋﾞｯﾄ､MCA)｡</v>
          </cell>
          <cell r="F161" t="str">
            <v>OPEN価格</v>
          </cell>
          <cell r="G161">
            <v>10000</v>
          </cell>
          <cell r="H161">
            <v>11900</v>
          </cell>
          <cell r="I161">
            <v>10100</v>
          </cell>
          <cell r="J161">
            <v>4200</v>
          </cell>
          <cell r="K161">
            <v>7900</v>
          </cell>
          <cell r="L161">
            <v>6700</v>
          </cell>
          <cell r="M161">
            <v>4200</v>
          </cell>
          <cell r="N161" t="str">
            <v>9205</v>
          </cell>
          <cell r="O161" t="str">
            <v>AC</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t="str">
            <v>OPEN価格</v>
          </cell>
          <cell r="AE161">
            <v>0</v>
          </cell>
          <cell r="AF161">
            <v>0</v>
          </cell>
          <cell r="AG161">
            <v>10000</v>
          </cell>
          <cell r="AH161">
            <v>0</v>
          </cell>
          <cell r="AI161">
            <v>11900</v>
          </cell>
          <cell r="AJ161">
            <v>0</v>
          </cell>
          <cell r="AK161">
            <v>10100</v>
          </cell>
          <cell r="AL161">
            <v>0</v>
          </cell>
          <cell r="AM161">
            <v>4200</v>
          </cell>
          <cell r="AN161">
            <v>0</v>
          </cell>
          <cell r="AO161">
            <v>7900</v>
          </cell>
          <cell r="AP161">
            <v>0</v>
          </cell>
          <cell r="AQ161">
            <v>6700</v>
          </cell>
          <cell r="AR161">
            <v>0</v>
          </cell>
          <cell r="AS161">
            <v>4200</v>
          </cell>
          <cell r="AT161">
            <v>0</v>
          </cell>
          <cell r="AU161">
            <v>0</v>
          </cell>
          <cell r="AV161">
            <v>0</v>
          </cell>
          <cell r="AW161">
            <v>0</v>
          </cell>
          <cell r="AX161">
            <v>0</v>
          </cell>
          <cell r="AY161">
            <v>0</v>
          </cell>
          <cell r="AZ161">
            <v>0</v>
          </cell>
          <cell r="BA161">
            <v>0</v>
          </cell>
          <cell r="BB161" t="str">
            <v>9205</v>
          </cell>
          <cell r="BC161" t="str">
            <v>AC</v>
          </cell>
        </row>
        <row r="162">
          <cell r="B162" t="str">
            <v>AC-ETN-ADP3</v>
          </cell>
          <cell r="C162" t="str">
            <v>3C529</v>
          </cell>
          <cell r="D162" t="str">
            <v>ｲｰｻﾈｯﾄ･ｱﾀﾞﾌﾟﾀ3(32ﾋﾞｯﾄ)</v>
          </cell>
          <cell r="E162" t="str">
            <v>FT486-66S/66E､FT//s､FT//e用｡10BASE-2/5(16/32ﾋﾞｯﾄ､MCA)｡</v>
          </cell>
          <cell r="F162" t="str">
            <v>OPEN価格</v>
          </cell>
          <cell r="G162">
            <v>10000</v>
          </cell>
          <cell r="H162">
            <v>4300</v>
          </cell>
          <cell r="I162">
            <v>3700</v>
          </cell>
          <cell r="J162">
            <v>1500</v>
          </cell>
          <cell r="K162">
            <v>2800</v>
          </cell>
          <cell r="L162">
            <v>2400</v>
          </cell>
          <cell r="M162">
            <v>1500</v>
          </cell>
          <cell r="N162">
            <v>9403</v>
          </cell>
          <cell r="O162" t="str">
            <v>AC</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t="str">
            <v>OPEN価格</v>
          </cell>
          <cell r="AE162">
            <v>0</v>
          </cell>
          <cell r="AF162">
            <v>0</v>
          </cell>
          <cell r="AG162">
            <v>10000</v>
          </cell>
          <cell r="AH162">
            <v>0</v>
          </cell>
          <cell r="AI162">
            <v>4300</v>
          </cell>
          <cell r="AJ162">
            <v>0</v>
          </cell>
          <cell r="AK162">
            <v>3700</v>
          </cell>
          <cell r="AL162">
            <v>0</v>
          </cell>
          <cell r="AM162">
            <v>1500</v>
          </cell>
          <cell r="AN162">
            <v>0</v>
          </cell>
          <cell r="AO162">
            <v>2800</v>
          </cell>
          <cell r="AP162">
            <v>0</v>
          </cell>
          <cell r="AQ162">
            <v>2400</v>
          </cell>
          <cell r="AR162">
            <v>0</v>
          </cell>
          <cell r="AS162">
            <v>1500</v>
          </cell>
          <cell r="AT162">
            <v>0</v>
          </cell>
          <cell r="AU162">
            <v>0</v>
          </cell>
          <cell r="AV162">
            <v>0</v>
          </cell>
          <cell r="AW162">
            <v>0</v>
          </cell>
          <cell r="AX162">
            <v>0</v>
          </cell>
          <cell r="AY162">
            <v>0</v>
          </cell>
          <cell r="AZ162">
            <v>0</v>
          </cell>
          <cell r="BA162">
            <v>0</v>
          </cell>
          <cell r="BB162">
            <v>9403</v>
          </cell>
          <cell r="BC162" t="str">
            <v>AC</v>
          </cell>
        </row>
        <row r="163">
          <cell r="B163" t="str">
            <v>AC-ETN-ADP4</v>
          </cell>
          <cell r="C163" t="str">
            <v>3C579</v>
          </cell>
          <cell r="D163" t="str">
            <v>ｲｰｻﾈｯﾄ･ｱﾀﾞﾌﾟﾀ4(32ﾋﾞｯﾄ)</v>
          </cell>
          <cell r="E163" t="str">
            <v>FT//ex用｡10BASE-2/5(EISA)｡</v>
          </cell>
          <cell r="F163" t="str">
            <v>OPEN価格</v>
          </cell>
          <cell r="G163">
            <v>10000</v>
          </cell>
          <cell r="H163">
            <v>3700</v>
          </cell>
          <cell r="I163">
            <v>3100</v>
          </cell>
          <cell r="J163">
            <v>1300</v>
          </cell>
          <cell r="K163">
            <v>2400</v>
          </cell>
          <cell r="L163">
            <v>2000</v>
          </cell>
          <cell r="M163">
            <v>1300</v>
          </cell>
          <cell r="N163">
            <v>9406</v>
          </cell>
          <cell r="O163" t="str">
            <v>AC</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t="str">
            <v>OPEN価格</v>
          </cell>
          <cell r="AE163">
            <v>0</v>
          </cell>
          <cell r="AF163">
            <v>0</v>
          </cell>
          <cell r="AG163">
            <v>10000</v>
          </cell>
          <cell r="AH163">
            <v>0</v>
          </cell>
          <cell r="AI163">
            <v>3700</v>
          </cell>
          <cell r="AJ163">
            <v>0</v>
          </cell>
          <cell r="AK163">
            <v>3100</v>
          </cell>
          <cell r="AL163">
            <v>0</v>
          </cell>
          <cell r="AM163">
            <v>1300</v>
          </cell>
          <cell r="AN163">
            <v>0</v>
          </cell>
          <cell r="AO163">
            <v>2400</v>
          </cell>
          <cell r="AP163">
            <v>0</v>
          </cell>
          <cell r="AQ163">
            <v>2000</v>
          </cell>
          <cell r="AR163">
            <v>0</v>
          </cell>
          <cell r="AS163">
            <v>1300</v>
          </cell>
          <cell r="AT163">
            <v>0</v>
          </cell>
          <cell r="AU163">
            <v>0</v>
          </cell>
          <cell r="AV163">
            <v>0</v>
          </cell>
          <cell r="AW163">
            <v>0</v>
          </cell>
          <cell r="AX163">
            <v>0</v>
          </cell>
          <cell r="AY163">
            <v>0</v>
          </cell>
          <cell r="AZ163">
            <v>0</v>
          </cell>
          <cell r="BA163">
            <v>0</v>
          </cell>
          <cell r="BB163">
            <v>9406</v>
          </cell>
          <cell r="BC163" t="str">
            <v>AC</v>
          </cell>
        </row>
        <row r="164">
          <cell r="B164" t="str">
            <v>AC-ETN-PCI2</v>
          </cell>
          <cell r="C164" t="str">
            <v>B8832-1</v>
          </cell>
          <cell r="D164" t="str">
            <v>PCI LANﾎﾞｰﾄﾞ</v>
          </cell>
          <cell r="E164" t="str">
            <v>FT//ex(M3517､M3518､M3519､M3520､M3521)､FT2200､LS550(M3551､
M3553､M3554､M3557-Aﾓﾃﾞﾙ)､XEN-PC(M3456､M3466､M3476)用｡
10BASE-T/5(PCI)｡但し､LS550､XEN-PCの場合はNetWareｻｰﾊﾞ､
WindowsNTｻｰﾊﾞで使用する場合のみ｡</v>
          </cell>
          <cell r="F164">
            <v>38000</v>
          </cell>
          <cell r="G164">
            <v>26600</v>
          </cell>
          <cell r="H164">
            <v>2300</v>
          </cell>
          <cell r="I164">
            <v>2000</v>
          </cell>
          <cell r="J164">
            <v>800</v>
          </cell>
          <cell r="K164">
            <v>1500</v>
          </cell>
          <cell r="L164">
            <v>1300</v>
          </cell>
          <cell r="M164">
            <v>800</v>
          </cell>
          <cell r="N164">
            <v>9510</v>
          </cell>
          <cell r="O164" t="str">
            <v>NW</v>
          </cell>
          <cell r="P164" t="str">
            <v>9703販売再開</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38000</v>
          </cell>
          <cell r="AE164">
            <v>0</v>
          </cell>
          <cell r="AF164">
            <v>0</v>
          </cell>
          <cell r="AG164">
            <v>26600</v>
          </cell>
          <cell r="AH164">
            <v>0</v>
          </cell>
          <cell r="AI164">
            <v>2300</v>
          </cell>
          <cell r="AJ164">
            <v>0</v>
          </cell>
          <cell r="AK164">
            <v>2000</v>
          </cell>
          <cell r="AL164">
            <v>0</v>
          </cell>
          <cell r="AM164">
            <v>800</v>
          </cell>
          <cell r="AN164">
            <v>0</v>
          </cell>
          <cell r="AO164">
            <v>1500</v>
          </cell>
          <cell r="AP164">
            <v>0</v>
          </cell>
          <cell r="AQ164">
            <v>1300</v>
          </cell>
          <cell r="AR164">
            <v>0</v>
          </cell>
          <cell r="AS164">
            <v>800</v>
          </cell>
          <cell r="AT164">
            <v>0</v>
          </cell>
          <cell r="AU164">
            <v>0</v>
          </cell>
          <cell r="AV164">
            <v>0</v>
          </cell>
          <cell r="AW164">
            <v>0</v>
          </cell>
          <cell r="AX164">
            <v>0</v>
          </cell>
          <cell r="AY164">
            <v>0</v>
          </cell>
          <cell r="AZ164">
            <v>0</v>
          </cell>
          <cell r="BA164">
            <v>0</v>
          </cell>
          <cell r="BB164">
            <v>9510</v>
          </cell>
          <cell r="BC164" t="str">
            <v>NW</v>
          </cell>
          <cell r="BD164" t="str">
            <v>9703販売再開</v>
          </cell>
        </row>
        <row r="165">
          <cell r="B165" t="str">
            <v>ACP-LAN-CW</v>
          </cell>
          <cell r="C165" t="str">
            <v>B8835</v>
          </cell>
          <cell r="D165" t="str">
            <v>ISA LANﾎﾞｰﾄﾞ</v>
          </cell>
          <cell r="E165" t="str">
            <v>LS550(M3551､M3553､M3554､M3557-Aﾓﾃﾞﾙ)､XEN-PC用｡
10BASE-T/5(ISA)｡</v>
          </cell>
          <cell r="F165">
            <v>38000</v>
          </cell>
          <cell r="G165">
            <v>26600</v>
          </cell>
          <cell r="H165">
            <v>3600</v>
          </cell>
          <cell r="I165">
            <v>3100</v>
          </cell>
          <cell r="J165">
            <v>1300</v>
          </cell>
          <cell r="K165">
            <v>2400</v>
          </cell>
          <cell r="L165">
            <v>2000</v>
          </cell>
          <cell r="M165">
            <v>1300</v>
          </cell>
          <cell r="N165">
            <v>9603</v>
          </cell>
          <cell r="O165" t="str">
            <v>NW</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38000</v>
          </cell>
          <cell r="AE165">
            <v>0</v>
          </cell>
          <cell r="AF165">
            <v>0</v>
          </cell>
          <cell r="AG165">
            <v>26600</v>
          </cell>
          <cell r="AH165">
            <v>0</v>
          </cell>
          <cell r="AI165">
            <v>3600</v>
          </cell>
          <cell r="AJ165">
            <v>0</v>
          </cell>
          <cell r="AK165">
            <v>3100</v>
          </cell>
          <cell r="AL165">
            <v>0</v>
          </cell>
          <cell r="AM165">
            <v>1300</v>
          </cell>
          <cell r="AN165">
            <v>0</v>
          </cell>
          <cell r="AO165">
            <v>2400</v>
          </cell>
          <cell r="AP165">
            <v>0</v>
          </cell>
          <cell r="AQ165">
            <v>2000</v>
          </cell>
          <cell r="AR165">
            <v>0</v>
          </cell>
          <cell r="AS165">
            <v>1300</v>
          </cell>
          <cell r="AT165">
            <v>0</v>
          </cell>
          <cell r="AU165">
            <v>0</v>
          </cell>
          <cell r="AV165">
            <v>0</v>
          </cell>
          <cell r="AW165">
            <v>0</v>
          </cell>
          <cell r="AX165">
            <v>0</v>
          </cell>
          <cell r="AY165">
            <v>0</v>
          </cell>
          <cell r="AZ165">
            <v>0</v>
          </cell>
          <cell r="BA165">
            <v>0</v>
          </cell>
          <cell r="BB165">
            <v>9603</v>
          </cell>
          <cell r="BC165" t="str">
            <v>NW</v>
          </cell>
        </row>
        <row r="166">
          <cell r="B166" t="str">
            <v>PN-LAN-CW</v>
          </cell>
          <cell r="C166" t="str">
            <v>B8895-1</v>
          </cell>
          <cell r="D166" t="str">
            <v>LANｱﾀﾞﾌﾟﾀ</v>
          </cell>
          <cell r="E166" t="str">
            <v>AL､EL､SX､FX､GX､SV､NS用｡10BASE-T(PCMCIA TYPEⅡ)｡</v>
          </cell>
          <cell r="F166">
            <v>19900</v>
          </cell>
          <cell r="G166">
            <v>13000</v>
          </cell>
          <cell r="H166">
            <v>3600</v>
          </cell>
          <cell r="I166">
            <v>3100</v>
          </cell>
          <cell r="J166">
            <v>1300</v>
          </cell>
          <cell r="K166">
            <v>3000</v>
          </cell>
          <cell r="L166">
            <v>2600</v>
          </cell>
          <cell r="M166">
            <v>1300</v>
          </cell>
          <cell r="N166">
            <v>9603</v>
          </cell>
          <cell r="O166" t="str">
            <v>NW</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19900</v>
          </cell>
          <cell r="AE166">
            <v>0</v>
          </cell>
          <cell r="AF166">
            <v>0</v>
          </cell>
          <cell r="AG166">
            <v>13000</v>
          </cell>
          <cell r="AH166">
            <v>0</v>
          </cell>
          <cell r="AI166">
            <v>3600</v>
          </cell>
          <cell r="AJ166">
            <v>0</v>
          </cell>
          <cell r="AK166">
            <v>3100</v>
          </cell>
          <cell r="AL166">
            <v>0</v>
          </cell>
          <cell r="AM166">
            <v>1300</v>
          </cell>
          <cell r="AN166">
            <v>0</v>
          </cell>
          <cell r="AO166">
            <v>3000</v>
          </cell>
          <cell r="AP166">
            <v>0</v>
          </cell>
          <cell r="AQ166">
            <v>2600</v>
          </cell>
          <cell r="AR166">
            <v>0</v>
          </cell>
          <cell r="AS166">
            <v>1300</v>
          </cell>
          <cell r="AT166">
            <v>0</v>
          </cell>
          <cell r="AU166">
            <v>0</v>
          </cell>
          <cell r="AV166">
            <v>0</v>
          </cell>
          <cell r="AW166">
            <v>0</v>
          </cell>
          <cell r="AX166">
            <v>0</v>
          </cell>
          <cell r="AY166">
            <v>0</v>
          </cell>
          <cell r="AZ166">
            <v>0</v>
          </cell>
          <cell r="BA166">
            <v>0</v>
          </cell>
          <cell r="BB166">
            <v>9603</v>
          </cell>
          <cell r="BC166" t="str">
            <v>NW</v>
          </cell>
        </row>
        <row r="167">
          <cell r="B167" t="str">
            <v>AC-TRN-ADP</v>
          </cell>
          <cell r="C167" t="str">
            <v>54-08</v>
          </cell>
          <cell r="D167" t="str">
            <v>ﾄｰｸﾝﾘﾝｸﾞ･ｱﾀﾞﾌﾟﾀ</v>
          </cell>
          <cell r="E167" t="str">
            <v>FT486-66S/66E､FT//s､FT//e用｡16/32ﾋﾞｯﾄMCA｡</v>
          </cell>
          <cell r="F167">
            <v>118000</v>
          </cell>
          <cell r="G167">
            <v>82600</v>
          </cell>
          <cell r="H167">
            <v>8900</v>
          </cell>
          <cell r="I167">
            <v>7600</v>
          </cell>
          <cell r="J167">
            <v>3100</v>
          </cell>
          <cell r="K167">
            <v>5900</v>
          </cell>
          <cell r="L167">
            <v>5000</v>
          </cell>
          <cell r="M167">
            <v>3100</v>
          </cell>
          <cell r="N167" t="str">
            <v>9110</v>
          </cell>
          <cell r="O167" t="str">
            <v>AC</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118000</v>
          </cell>
          <cell r="AE167">
            <v>0</v>
          </cell>
          <cell r="AF167">
            <v>0</v>
          </cell>
          <cell r="AG167">
            <v>82600</v>
          </cell>
          <cell r="AH167">
            <v>0</v>
          </cell>
          <cell r="AI167">
            <v>8900</v>
          </cell>
          <cell r="AJ167">
            <v>0</v>
          </cell>
          <cell r="AK167">
            <v>7600</v>
          </cell>
          <cell r="AL167">
            <v>0</v>
          </cell>
          <cell r="AM167">
            <v>3100</v>
          </cell>
          <cell r="AN167">
            <v>0</v>
          </cell>
          <cell r="AO167">
            <v>5900</v>
          </cell>
          <cell r="AP167">
            <v>0</v>
          </cell>
          <cell r="AQ167">
            <v>5000</v>
          </cell>
          <cell r="AR167">
            <v>0</v>
          </cell>
          <cell r="AS167">
            <v>3100</v>
          </cell>
          <cell r="AT167">
            <v>0</v>
          </cell>
          <cell r="AU167">
            <v>0</v>
          </cell>
          <cell r="AV167">
            <v>0</v>
          </cell>
          <cell r="AW167">
            <v>0</v>
          </cell>
          <cell r="AX167">
            <v>0</v>
          </cell>
          <cell r="AY167">
            <v>0</v>
          </cell>
          <cell r="AZ167">
            <v>0</v>
          </cell>
          <cell r="BA167">
            <v>0</v>
          </cell>
          <cell r="BB167" t="str">
            <v>9110</v>
          </cell>
          <cell r="BC167" t="str">
            <v>AC</v>
          </cell>
        </row>
        <row r="168">
          <cell r="B168" t="str">
            <v>AC-TRN-AT</v>
          </cell>
          <cell r="C168" t="str">
            <v>52-07</v>
          </cell>
          <cell r="D168" t="str">
            <v>ﾄｰｸﾝﾘﾝｸﾞ･ｱﾀﾞﾌﾟﾀ</v>
          </cell>
          <cell r="E168" t="str">
            <v>LS660､LS550､XEN-PC､XEN-LSⅡ用｡8/16ﾋﾞｯﾄISA｡</v>
          </cell>
          <cell r="F168">
            <v>118000</v>
          </cell>
          <cell r="G168">
            <v>82600</v>
          </cell>
          <cell r="H168">
            <v>7100</v>
          </cell>
          <cell r="I168">
            <v>6000</v>
          </cell>
          <cell r="J168">
            <v>2500</v>
          </cell>
          <cell r="K168">
            <v>4700</v>
          </cell>
          <cell r="L168">
            <v>4000</v>
          </cell>
          <cell r="M168">
            <v>2500</v>
          </cell>
          <cell r="N168" t="str">
            <v>9309</v>
          </cell>
          <cell r="O168" t="str">
            <v>AC</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118000</v>
          </cell>
          <cell r="AE168">
            <v>0</v>
          </cell>
          <cell r="AF168">
            <v>0</v>
          </cell>
          <cell r="AG168">
            <v>82600</v>
          </cell>
          <cell r="AH168">
            <v>0</v>
          </cell>
          <cell r="AI168">
            <v>7100</v>
          </cell>
          <cell r="AJ168">
            <v>0</v>
          </cell>
          <cell r="AK168">
            <v>6000</v>
          </cell>
          <cell r="AL168">
            <v>0</v>
          </cell>
          <cell r="AM168">
            <v>2500</v>
          </cell>
          <cell r="AN168">
            <v>0</v>
          </cell>
          <cell r="AO168">
            <v>4700</v>
          </cell>
          <cell r="AP168">
            <v>0</v>
          </cell>
          <cell r="AQ168">
            <v>4000</v>
          </cell>
          <cell r="AR168">
            <v>0</v>
          </cell>
          <cell r="AS168">
            <v>2500</v>
          </cell>
          <cell r="AT168">
            <v>0</v>
          </cell>
          <cell r="AU168">
            <v>0</v>
          </cell>
          <cell r="AV168">
            <v>0</v>
          </cell>
          <cell r="AW168">
            <v>0</v>
          </cell>
          <cell r="AX168">
            <v>0</v>
          </cell>
          <cell r="AY168">
            <v>0</v>
          </cell>
          <cell r="AZ168">
            <v>0</v>
          </cell>
          <cell r="BA168">
            <v>0</v>
          </cell>
          <cell r="BB168" t="str">
            <v>9309</v>
          </cell>
          <cell r="BC168" t="str">
            <v>AC</v>
          </cell>
        </row>
        <row r="169">
          <cell r="B169" t="str">
            <v>AC-TRN-ADP4</v>
          </cell>
          <cell r="C169" t="str">
            <v>52-08</v>
          </cell>
          <cell r="D169" t="str">
            <v>ﾄｰｸﾝﾘﾝｸﾞ･ｱﾀﾞﾌﾟﾀ(EISA)</v>
          </cell>
          <cell r="E169" t="str">
            <v>FT//ex(M3516､M3517､M3518､M3519､M3520､M3521)用｡32ﾋﾞｯﾄEISA｡</v>
          </cell>
          <cell r="F169">
            <v>164000</v>
          </cell>
          <cell r="G169">
            <v>114800</v>
          </cell>
          <cell r="H169">
            <v>9800</v>
          </cell>
          <cell r="I169">
            <v>8300</v>
          </cell>
          <cell r="J169">
            <v>3400</v>
          </cell>
          <cell r="K169">
            <v>6600</v>
          </cell>
          <cell r="L169">
            <v>5600</v>
          </cell>
          <cell r="M169">
            <v>3400</v>
          </cell>
          <cell r="N169">
            <v>9406</v>
          </cell>
          <cell r="O169" t="str">
            <v>AC</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164000</v>
          </cell>
          <cell r="AE169">
            <v>0</v>
          </cell>
          <cell r="AF169">
            <v>0</v>
          </cell>
          <cell r="AG169">
            <v>114800</v>
          </cell>
          <cell r="AH169">
            <v>0</v>
          </cell>
          <cell r="AI169">
            <v>9800</v>
          </cell>
          <cell r="AJ169">
            <v>0</v>
          </cell>
          <cell r="AK169">
            <v>8300</v>
          </cell>
          <cell r="AL169">
            <v>0</v>
          </cell>
          <cell r="AM169">
            <v>3400</v>
          </cell>
          <cell r="AN169">
            <v>0</v>
          </cell>
          <cell r="AO169">
            <v>6600</v>
          </cell>
          <cell r="AP169">
            <v>0</v>
          </cell>
          <cell r="AQ169">
            <v>5600</v>
          </cell>
          <cell r="AR169">
            <v>0</v>
          </cell>
          <cell r="AS169">
            <v>3400</v>
          </cell>
          <cell r="AT169">
            <v>0</v>
          </cell>
          <cell r="AU169">
            <v>0</v>
          </cell>
          <cell r="AV169">
            <v>0</v>
          </cell>
          <cell r="AW169">
            <v>0</v>
          </cell>
          <cell r="AX169">
            <v>0</v>
          </cell>
          <cell r="AY169">
            <v>0</v>
          </cell>
          <cell r="AZ169">
            <v>0</v>
          </cell>
          <cell r="BA169">
            <v>0</v>
          </cell>
          <cell r="BB169">
            <v>9406</v>
          </cell>
          <cell r="BC169" t="str">
            <v>AC</v>
          </cell>
        </row>
        <row r="170">
          <cell r="B170" t="str">
            <v>AC-CCU-EISA</v>
          </cell>
          <cell r="C170" t="str">
            <v>B8833</v>
          </cell>
          <cell r="D170" t="str">
            <v>EISA通信制御装置</v>
          </cell>
          <cell r="E170" t="str">
            <v>FT//ex(M3516､M3517-A110､M3518-A110､M3519-A120､M3520-A120､
M3521-A120)用｡EISA｡</v>
          </cell>
          <cell r="F170">
            <v>130000</v>
          </cell>
          <cell r="G170">
            <v>91000</v>
          </cell>
          <cell r="H170">
            <v>7800</v>
          </cell>
          <cell r="I170">
            <v>6600</v>
          </cell>
          <cell r="J170">
            <v>2700</v>
          </cell>
          <cell r="K170">
            <v>5200</v>
          </cell>
          <cell r="L170">
            <v>4400</v>
          </cell>
          <cell r="M170">
            <v>2700</v>
          </cell>
          <cell r="N170">
            <v>9504</v>
          </cell>
          <cell r="O170" t="str">
            <v>NW</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130000</v>
          </cell>
          <cell r="AE170">
            <v>0</v>
          </cell>
          <cell r="AF170">
            <v>0</v>
          </cell>
          <cell r="AG170">
            <v>91000</v>
          </cell>
          <cell r="AH170">
            <v>0</v>
          </cell>
          <cell r="AI170">
            <v>7800</v>
          </cell>
          <cell r="AJ170">
            <v>0</v>
          </cell>
          <cell r="AK170">
            <v>6600</v>
          </cell>
          <cell r="AL170">
            <v>0</v>
          </cell>
          <cell r="AM170">
            <v>2700</v>
          </cell>
          <cell r="AN170">
            <v>0</v>
          </cell>
          <cell r="AO170">
            <v>5200</v>
          </cell>
          <cell r="AP170">
            <v>0</v>
          </cell>
          <cell r="AQ170">
            <v>4400</v>
          </cell>
          <cell r="AR170">
            <v>0</v>
          </cell>
          <cell r="AS170">
            <v>2700</v>
          </cell>
          <cell r="AT170">
            <v>0</v>
          </cell>
          <cell r="AU170">
            <v>0</v>
          </cell>
          <cell r="AV170">
            <v>0</v>
          </cell>
          <cell r="AW170">
            <v>0</v>
          </cell>
          <cell r="AX170">
            <v>0</v>
          </cell>
          <cell r="AY170">
            <v>0</v>
          </cell>
          <cell r="AZ170">
            <v>0</v>
          </cell>
          <cell r="BA170">
            <v>0</v>
          </cell>
          <cell r="BB170">
            <v>9504</v>
          </cell>
          <cell r="BC170" t="str">
            <v>NW</v>
          </cell>
        </row>
        <row r="171">
          <cell r="B171" t="str">
            <v>AXD-BSC-ADP2</v>
          </cell>
          <cell r="C171" t="str">
            <v>B8867-1</v>
          </cell>
          <cell r="D171" t="str">
            <v>同期通信ｱﾀﾞﾌﾟﾀ</v>
          </cell>
          <cell r="E171" t="str">
            <v>FT//ex(M3516)､LS550(M3551､M3553､M3554)､XEN-PC､XEN-LSⅡ用｡
ISA｡但し､Windows95は不可｡</v>
          </cell>
          <cell r="F171">
            <v>60000</v>
          </cell>
          <cell r="G171">
            <v>39000</v>
          </cell>
          <cell r="H171">
            <v>3600</v>
          </cell>
          <cell r="I171">
            <v>3100</v>
          </cell>
          <cell r="J171">
            <v>1300</v>
          </cell>
          <cell r="K171">
            <v>5200</v>
          </cell>
          <cell r="L171">
            <v>4400</v>
          </cell>
          <cell r="M171">
            <v>1300</v>
          </cell>
          <cell r="N171">
            <v>9403</v>
          </cell>
          <cell r="O171" t="str">
            <v>NW</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60000</v>
          </cell>
          <cell r="AE171">
            <v>0</v>
          </cell>
          <cell r="AF171">
            <v>0</v>
          </cell>
          <cell r="AG171">
            <v>39000</v>
          </cell>
          <cell r="AH171">
            <v>0</v>
          </cell>
          <cell r="AI171">
            <v>3600</v>
          </cell>
          <cell r="AJ171">
            <v>0</v>
          </cell>
          <cell r="AK171">
            <v>3100</v>
          </cell>
          <cell r="AL171">
            <v>0</v>
          </cell>
          <cell r="AM171">
            <v>1300</v>
          </cell>
          <cell r="AN171">
            <v>0</v>
          </cell>
          <cell r="AO171">
            <v>5200</v>
          </cell>
          <cell r="AP171">
            <v>0</v>
          </cell>
          <cell r="AQ171">
            <v>4400</v>
          </cell>
          <cell r="AR171">
            <v>0</v>
          </cell>
          <cell r="AS171">
            <v>1300</v>
          </cell>
          <cell r="AT171">
            <v>0</v>
          </cell>
          <cell r="AU171">
            <v>0</v>
          </cell>
          <cell r="AV171">
            <v>0</v>
          </cell>
          <cell r="AW171">
            <v>0</v>
          </cell>
          <cell r="AX171">
            <v>0</v>
          </cell>
          <cell r="AY171">
            <v>0</v>
          </cell>
          <cell r="AZ171">
            <v>0</v>
          </cell>
          <cell r="BA171">
            <v>0</v>
          </cell>
          <cell r="BB171">
            <v>9403</v>
          </cell>
          <cell r="BC171" t="str">
            <v>NW</v>
          </cell>
        </row>
        <row r="172">
          <cell r="B172" t="str">
            <v>AXD-CCU2</v>
          </cell>
          <cell r="C172" t="str">
            <v>B8862-1</v>
          </cell>
          <cell r="D172" t="str">
            <v>通信制御装置</v>
          </cell>
          <cell r="E172" t="str">
            <v>FT//ex､LS550､XEN-PC､XEN-LSⅡ用｡ISA｡但し､Windows95は不可｡</v>
          </cell>
          <cell r="F172">
            <v>130000</v>
          </cell>
          <cell r="G172">
            <v>84500</v>
          </cell>
          <cell r="H172">
            <v>7800</v>
          </cell>
          <cell r="I172">
            <v>6600</v>
          </cell>
          <cell r="J172">
            <v>2700</v>
          </cell>
          <cell r="K172">
            <v>5200</v>
          </cell>
          <cell r="L172">
            <v>4400</v>
          </cell>
          <cell r="M172">
            <v>2700</v>
          </cell>
          <cell r="N172">
            <v>9308</v>
          </cell>
          <cell r="O172" t="str">
            <v>NW</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130000</v>
          </cell>
          <cell r="AE172">
            <v>0</v>
          </cell>
          <cell r="AF172">
            <v>0</v>
          </cell>
          <cell r="AG172">
            <v>84500</v>
          </cell>
          <cell r="AH172">
            <v>0</v>
          </cell>
          <cell r="AI172">
            <v>7800</v>
          </cell>
          <cell r="AJ172">
            <v>0</v>
          </cell>
          <cell r="AK172">
            <v>6600</v>
          </cell>
          <cell r="AL172">
            <v>0</v>
          </cell>
          <cell r="AM172">
            <v>2700</v>
          </cell>
          <cell r="AN172">
            <v>0</v>
          </cell>
          <cell r="AO172">
            <v>5200</v>
          </cell>
          <cell r="AP172">
            <v>0</v>
          </cell>
          <cell r="AQ172">
            <v>4400</v>
          </cell>
          <cell r="AR172">
            <v>0</v>
          </cell>
          <cell r="AS172">
            <v>2700</v>
          </cell>
          <cell r="AT172">
            <v>0</v>
          </cell>
          <cell r="AU172">
            <v>0</v>
          </cell>
          <cell r="AV172">
            <v>0</v>
          </cell>
          <cell r="AW172">
            <v>0</v>
          </cell>
          <cell r="AX172">
            <v>0</v>
          </cell>
          <cell r="AY172">
            <v>0</v>
          </cell>
          <cell r="AZ172">
            <v>0</v>
          </cell>
          <cell r="BA172">
            <v>0</v>
          </cell>
          <cell r="BB172">
            <v>9308</v>
          </cell>
          <cell r="BC172" t="str">
            <v>NW</v>
          </cell>
        </row>
        <row r="173">
          <cell r="B173" t="str">
            <v>AXD-ICCU2</v>
          </cell>
          <cell r="C173" t="str">
            <v>B8890-1</v>
          </cell>
          <cell r="D173" t="str">
            <v>ISDN通信制御装置</v>
          </cell>
          <cell r="E173" t="str">
            <v>FT//ex､LS550､XEN-PC､XEN-LSⅡ用｡ISA｡但し､Windows95は不可｡</v>
          </cell>
          <cell r="F173">
            <v>150000</v>
          </cell>
          <cell r="G173">
            <v>97500</v>
          </cell>
          <cell r="H173">
            <v>9000</v>
          </cell>
          <cell r="I173">
            <v>7700</v>
          </cell>
          <cell r="J173">
            <v>3200</v>
          </cell>
          <cell r="K173">
            <v>5200</v>
          </cell>
          <cell r="L173">
            <v>4400</v>
          </cell>
          <cell r="M173">
            <v>3200</v>
          </cell>
          <cell r="N173">
            <v>9404</v>
          </cell>
          <cell r="O173" t="str">
            <v>NW</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150000</v>
          </cell>
          <cell r="AE173">
            <v>0</v>
          </cell>
          <cell r="AF173">
            <v>0</v>
          </cell>
          <cell r="AG173">
            <v>97500</v>
          </cell>
          <cell r="AH173">
            <v>0</v>
          </cell>
          <cell r="AI173">
            <v>9000</v>
          </cell>
          <cell r="AJ173">
            <v>0</v>
          </cell>
          <cell r="AK173">
            <v>7700</v>
          </cell>
          <cell r="AL173">
            <v>0</v>
          </cell>
          <cell r="AM173">
            <v>3200</v>
          </cell>
          <cell r="AN173">
            <v>0</v>
          </cell>
          <cell r="AO173">
            <v>5200</v>
          </cell>
          <cell r="AP173">
            <v>0</v>
          </cell>
          <cell r="AQ173">
            <v>4400</v>
          </cell>
          <cell r="AR173">
            <v>0</v>
          </cell>
          <cell r="AS173">
            <v>3200</v>
          </cell>
          <cell r="AT173">
            <v>0</v>
          </cell>
          <cell r="AU173">
            <v>0</v>
          </cell>
          <cell r="AV173">
            <v>0</v>
          </cell>
          <cell r="AW173">
            <v>0</v>
          </cell>
          <cell r="AX173">
            <v>0</v>
          </cell>
          <cell r="AY173">
            <v>0</v>
          </cell>
          <cell r="AZ173">
            <v>0</v>
          </cell>
          <cell r="BA173">
            <v>0</v>
          </cell>
          <cell r="BB173">
            <v>9404</v>
          </cell>
          <cell r="BC173" t="str">
            <v>NW</v>
          </cell>
        </row>
        <row r="174">
          <cell r="B174" t="str">
            <v>PN-ISDN-C1</v>
          </cell>
          <cell r="C174" t="str">
            <v>B8897-1</v>
          </cell>
          <cell r="D174" t="str">
            <v>ISDNｱﾀﾞﾌﾟﾀ</v>
          </cell>
          <cell r="E174" t="str">
            <v>EL､SX､FX､GX､SV､NS用｡PCMCIA TYPEⅡ｡但し､Windows95は不可｡</v>
          </cell>
          <cell r="F174">
            <v>150000</v>
          </cell>
          <cell r="G174">
            <v>97500</v>
          </cell>
          <cell r="H174">
            <v>9000</v>
          </cell>
          <cell r="I174">
            <v>7700</v>
          </cell>
          <cell r="J174">
            <v>3200</v>
          </cell>
          <cell r="K174">
            <v>5200</v>
          </cell>
          <cell r="L174">
            <v>4400</v>
          </cell>
          <cell r="M174">
            <v>3200</v>
          </cell>
          <cell r="N174">
            <v>9506</v>
          </cell>
          <cell r="O174" t="str">
            <v>NW</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150000</v>
          </cell>
          <cell r="AE174">
            <v>0</v>
          </cell>
          <cell r="AF174">
            <v>0</v>
          </cell>
          <cell r="AG174">
            <v>97500</v>
          </cell>
          <cell r="AH174">
            <v>0</v>
          </cell>
          <cell r="AI174">
            <v>9000</v>
          </cell>
          <cell r="AJ174">
            <v>0</v>
          </cell>
          <cell r="AK174">
            <v>7700</v>
          </cell>
          <cell r="AL174">
            <v>0</v>
          </cell>
          <cell r="AM174">
            <v>3200</v>
          </cell>
          <cell r="AN174">
            <v>0</v>
          </cell>
          <cell r="AO174">
            <v>5200</v>
          </cell>
          <cell r="AP174">
            <v>0</v>
          </cell>
          <cell r="AQ174">
            <v>4400</v>
          </cell>
          <cell r="AR174">
            <v>0</v>
          </cell>
          <cell r="AS174">
            <v>3200</v>
          </cell>
          <cell r="AT174">
            <v>0</v>
          </cell>
          <cell r="AU174">
            <v>0</v>
          </cell>
          <cell r="AV174">
            <v>0</v>
          </cell>
          <cell r="AW174">
            <v>0</v>
          </cell>
          <cell r="AX174">
            <v>0</v>
          </cell>
          <cell r="AY174">
            <v>0</v>
          </cell>
          <cell r="AZ174">
            <v>0</v>
          </cell>
          <cell r="BA174">
            <v>0</v>
          </cell>
          <cell r="BB174">
            <v>9506</v>
          </cell>
          <cell r="BC174" t="str">
            <v>NW</v>
          </cell>
        </row>
        <row r="175">
          <cell r="B175" t="str">
            <v>AXD-4RSI-C2</v>
          </cell>
          <cell r="C175" t="str">
            <v>B8850-1</v>
          </cell>
          <cell r="D175" t="str">
            <v>4ﾁｬﾝﾈﾙRS232Cｲﾝﾀﾌｪｰｽ</v>
          </cell>
          <cell r="E175" t="str">
            <v>LS550(M3551､M3553､M3554､M3557-Aﾓﾃﾞﾙ)､XEN-PC､XEN-LSⅡ用｡
ISA｡Windows95は不可｡</v>
          </cell>
          <cell r="F175">
            <v>80000</v>
          </cell>
          <cell r="G175">
            <v>52000</v>
          </cell>
          <cell r="H175">
            <v>4800</v>
          </cell>
          <cell r="I175">
            <v>4100</v>
          </cell>
          <cell r="J175">
            <v>1700</v>
          </cell>
          <cell r="K175">
            <v>5200</v>
          </cell>
          <cell r="L175">
            <v>4400</v>
          </cell>
          <cell r="M175">
            <v>1700</v>
          </cell>
          <cell r="N175" t="str">
            <v>9310</v>
          </cell>
          <cell r="O175" t="str">
            <v>MI</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80000</v>
          </cell>
          <cell r="AE175">
            <v>0</v>
          </cell>
          <cell r="AF175">
            <v>0</v>
          </cell>
          <cell r="AG175">
            <v>52000</v>
          </cell>
          <cell r="AH175">
            <v>0</v>
          </cell>
          <cell r="AI175">
            <v>4800</v>
          </cell>
          <cell r="AJ175">
            <v>0</v>
          </cell>
          <cell r="AK175">
            <v>4100</v>
          </cell>
          <cell r="AL175">
            <v>0</v>
          </cell>
          <cell r="AM175">
            <v>1700</v>
          </cell>
          <cell r="AN175">
            <v>0</v>
          </cell>
          <cell r="AO175">
            <v>5200</v>
          </cell>
          <cell r="AP175">
            <v>0</v>
          </cell>
          <cell r="AQ175">
            <v>4400</v>
          </cell>
          <cell r="AR175">
            <v>0</v>
          </cell>
          <cell r="AS175">
            <v>1700</v>
          </cell>
          <cell r="AT175">
            <v>0</v>
          </cell>
          <cell r="AU175">
            <v>0</v>
          </cell>
          <cell r="AV175">
            <v>0</v>
          </cell>
          <cell r="AW175">
            <v>0</v>
          </cell>
          <cell r="AX175">
            <v>0</v>
          </cell>
          <cell r="AY175">
            <v>0</v>
          </cell>
          <cell r="AZ175">
            <v>0</v>
          </cell>
          <cell r="BA175">
            <v>0</v>
          </cell>
          <cell r="BB175" t="str">
            <v>9310</v>
          </cell>
          <cell r="BC175" t="str">
            <v>MI</v>
          </cell>
        </row>
        <row r="176">
          <cell r="B176" t="str">
            <v>ACP-PIO-C</v>
          </cell>
          <cell r="C176" t="str">
            <v>B8431-1</v>
          </cell>
          <cell r="D176" t="str">
            <v>ﾊﾟﾗﾚﾙ入出力ｲﾝﾀﾌｪｰｽ</v>
          </cell>
          <cell r="E176" t="str">
            <v>LS550(M3551､M3553､M3554)､XEN-PC､XEN-LSⅡ用｡ISA｡</v>
          </cell>
          <cell r="F176">
            <v>45000</v>
          </cell>
          <cell r="G176">
            <v>29300</v>
          </cell>
          <cell r="H176">
            <v>2700</v>
          </cell>
          <cell r="I176">
            <v>2300</v>
          </cell>
          <cell r="J176">
            <v>900</v>
          </cell>
          <cell r="K176">
            <v>1800</v>
          </cell>
          <cell r="L176">
            <v>1500</v>
          </cell>
          <cell r="M176">
            <v>900</v>
          </cell>
          <cell r="N176">
            <v>9404</v>
          </cell>
          <cell r="O176" t="str">
            <v>AC</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45000</v>
          </cell>
          <cell r="AE176">
            <v>0</v>
          </cell>
          <cell r="AF176">
            <v>0</v>
          </cell>
          <cell r="AG176">
            <v>29300</v>
          </cell>
          <cell r="AH176">
            <v>0</v>
          </cell>
          <cell r="AI176">
            <v>2700</v>
          </cell>
          <cell r="AJ176">
            <v>0</v>
          </cell>
          <cell r="AK176">
            <v>2300</v>
          </cell>
          <cell r="AL176">
            <v>0</v>
          </cell>
          <cell r="AM176">
            <v>900</v>
          </cell>
          <cell r="AN176">
            <v>0</v>
          </cell>
          <cell r="AO176">
            <v>1800</v>
          </cell>
          <cell r="AP176">
            <v>0</v>
          </cell>
          <cell r="AQ176">
            <v>1500</v>
          </cell>
          <cell r="AR176">
            <v>0</v>
          </cell>
          <cell r="AS176">
            <v>900</v>
          </cell>
          <cell r="AT176">
            <v>0</v>
          </cell>
          <cell r="AU176">
            <v>0</v>
          </cell>
          <cell r="AV176">
            <v>0</v>
          </cell>
          <cell r="AW176">
            <v>0</v>
          </cell>
          <cell r="AX176">
            <v>0</v>
          </cell>
          <cell r="AY176">
            <v>0</v>
          </cell>
          <cell r="AZ176">
            <v>0</v>
          </cell>
          <cell r="BA176">
            <v>0</v>
          </cell>
          <cell r="BB176">
            <v>9404</v>
          </cell>
          <cell r="BC176" t="str">
            <v>AC</v>
          </cell>
        </row>
        <row r="177">
          <cell r="B177" t="str">
            <v>PN-FAX-C2</v>
          </cell>
          <cell r="C177" t="str">
            <v>B8899-1</v>
          </cell>
          <cell r="D177" t="str">
            <v>FAX/DATAﾓﾃﾞﾑｶｰﾄﾞ</v>
          </cell>
          <cell r="E177" t="str">
            <v>AL､EL､SX､FX､GX､SV､NS用｡FAX/DATA:14.4Kbps｡PCMCIA TYPEⅡ｡</v>
          </cell>
          <cell r="F177">
            <v>3000</v>
          </cell>
          <cell r="G177">
            <v>2100</v>
          </cell>
          <cell r="H177" t="str">
            <v>N/A</v>
          </cell>
          <cell r="I177" t="str">
            <v>N/A</v>
          </cell>
          <cell r="J177" t="str">
            <v>N/A</v>
          </cell>
          <cell r="K177">
            <v>3600</v>
          </cell>
          <cell r="L177">
            <v>3000</v>
          </cell>
          <cell r="M177">
            <v>2400</v>
          </cell>
          <cell r="N177">
            <v>9601</v>
          </cell>
          <cell r="O177" t="str">
            <v>NW</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3000</v>
          </cell>
          <cell r="AE177">
            <v>0</v>
          </cell>
          <cell r="AF177">
            <v>0</v>
          </cell>
          <cell r="AG177">
            <v>2100</v>
          </cell>
          <cell r="AH177">
            <v>0</v>
          </cell>
          <cell r="AI177" t="str">
            <v>N/A</v>
          </cell>
          <cell r="AJ177">
            <v>0</v>
          </cell>
          <cell r="AK177" t="str">
            <v>N/A</v>
          </cell>
          <cell r="AL177">
            <v>0</v>
          </cell>
          <cell r="AM177" t="str">
            <v>N/A</v>
          </cell>
          <cell r="AN177">
            <v>0</v>
          </cell>
          <cell r="AO177">
            <v>3600</v>
          </cell>
          <cell r="AP177">
            <v>0</v>
          </cell>
          <cell r="AQ177">
            <v>3000</v>
          </cell>
          <cell r="AR177">
            <v>0</v>
          </cell>
          <cell r="AS177">
            <v>2400</v>
          </cell>
          <cell r="AT177">
            <v>0</v>
          </cell>
          <cell r="AU177">
            <v>0</v>
          </cell>
          <cell r="AV177">
            <v>0</v>
          </cell>
          <cell r="AW177">
            <v>0</v>
          </cell>
          <cell r="AX177">
            <v>0</v>
          </cell>
          <cell r="AY177">
            <v>0</v>
          </cell>
          <cell r="AZ177">
            <v>0</v>
          </cell>
          <cell r="BA177">
            <v>0</v>
          </cell>
          <cell r="BB177">
            <v>9601</v>
          </cell>
          <cell r="BC177" t="str">
            <v>NW</v>
          </cell>
        </row>
        <row r="178">
          <cell r="B178" t="str">
            <v>PN-FAX-C3</v>
          </cell>
          <cell r="C178" t="str">
            <v>ME2814C</v>
          </cell>
          <cell r="D178" t="str">
            <v>FAX/DATAﾓﾃﾞﾑｶｰﾄﾞ</v>
          </cell>
          <cell r="E178" t="str">
            <v>AL､EL､SX､FX､GX､SV､NS用｡FAX:14.4Kbps/DATA:28.8Kbps｡
PCMCIA TYPEⅡ｡</v>
          </cell>
          <cell r="F178">
            <v>15000</v>
          </cell>
          <cell r="G178">
            <v>10500</v>
          </cell>
          <cell r="H178" t="str">
            <v>N/A</v>
          </cell>
          <cell r="I178" t="str">
            <v>N/A</v>
          </cell>
          <cell r="J178" t="str">
            <v>N/A</v>
          </cell>
          <cell r="K178" t="str">
            <v>N/A</v>
          </cell>
          <cell r="L178" t="str">
            <v>N/A</v>
          </cell>
          <cell r="M178" t="str">
            <v>N/A</v>
          </cell>
          <cell r="N178" t="str">
            <v>出荷済</v>
          </cell>
          <cell r="O178" t="str">
            <v>MI</v>
          </cell>
          <cell r="P178" t="str">
            <v>保守はｵﾑﾛﾝ
対応。</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15000</v>
          </cell>
          <cell r="AE178">
            <v>0</v>
          </cell>
          <cell r="AF178">
            <v>0</v>
          </cell>
          <cell r="AG178">
            <v>10500</v>
          </cell>
          <cell r="AH178">
            <v>0</v>
          </cell>
          <cell r="AI178" t="str">
            <v>N/A</v>
          </cell>
          <cell r="AJ178">
            <v>0</v>
          </cell>
          <cell r="AK178" t="str">
            <v>N/A</v>
          </cell>
          <cell r="AL178">
            <v>0</v>
          </cell>
          <cell r="AM178" t="str">
            <v>N/A</v>
          </cell>
          <cell r="AN178">
            <v>0</v>
          </cell>
          <cell r="AO178" t="str">
            <v>N/A</v>
          </cell>
          <cell r="AP178">
            <v>0</v>
          </cell>
          <cell r="AQ178" t="str">
            <v>N/A</v>
          </cell>
          <cell r="AR178">
            <v>0</v>
          </cell>
          <cell r="AS178" t="str">
            <v>N/A</v>
          </cell>
          <cell r="AT178">
            <v>0</v>
          </cell>
          <cell r="AU178">
            <v>0</v>
          </cell>
          <cell r="AV178">
            <v>0</v>
          </cell>
          <cell r="AW178">
            <v>0</v>
          </cell>
          <cell r="AX178">
            <v>0</v>
          </cell>
          <cell r="AY178">
            <v>0</v>
          </cell>
          <cell r="AZ178">
            <v>0</v>
          </cell>
          <cell r="BA178">
            <v>0</v>
          </cell>
          <cell r="BB178" t="str">
            <v>出荷済</v>
          </cell>
          <cell r="BC178" t="str">
            <v>MI</v>
          </cell>
          <cell r="BD178" t="str">
            <v>保守はｵﾑﾛﾝ
対応。</v>
          </cell>
        </row>
        <row r="179">
          <cell r="B179" t="str">
            <v>ACN-P-REP</v>
          </cell>
          <cell r="C179" t="str">
            <v>PRT-16B</v>
          </cell>
          <cell r="D179" t="str">
            <v>ﾎﾟｰﾄﾘﾌﾟﾘｹｰﾀ</v>
          </cell>
          <cell r="E179" t="str">
            <v>SX(M3423-Aﾓﾃﾞﾙ､M3423C)､FX(M3474､M3484-A/Bﾓﾃﾞﾙ)用｡</v>
          </cell>
          <cell r="F179">
            <v>20000</v>
          </cell>
          <cell r="G179">
            <v>14000</v>
          </cell>
          <cell r="H179">
            <v>1200</v>
          </cell>
          <cell r="I179">
            <v>1000</v>
          </cell>
          <cell r="J179">
            <v>400</v>
          </cell>
          <cell r="K179">
            <v>800</v>
          </cell>
          <cell r="L179">
            <v>700</v>
          </cell>
          <cell r="M179">
            <v>400</v>
          </cell>
          <cell r="N179">
            <v>9509</v>
          </cell>
          <cell r="O179" t="str">
            <v>AC</v>
          </cell>
          <cell r="P179" t="str">
            <v>在庫終了次第、
販売終了</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20000</v>
          </cell>
          <cell r="AE179">
            <v>0</v>
          </cell>
          <cell r="AF179">
            <v>0</v>
          </cell>
          <cell r="AG179">
            <v>14000</v>
          </cell>
          <cell r="AH179">
            <v>0</v>
          </cell>
          <cell r="AI179">
            <v>1200</v>
          </cell>
          <cell r="AJ179">
            <v>0</v>
          </cell>
          <cell r="AK179">
            <v>1000</v>
          </cell>
          <cell r="AL179">
            <v>0</v>
          </cell>
          <cell r="AM179">
            <v>400</v>
          </cell>
          <cell r="AN179">
            <v>0</v>
          </cell>
          <cell r="AO179">
            <v>800</v>
          </cell>
          <cell r="AP179">
            <v>0</v>
          </cell>
          <cell r="AQ179">
            <v>700</v>
          </cell>
          <cell r="AR179">
            <v>0</v>
          </cell>
          <cell r="AS179">
            <v>400</v>
          </cell>
          <cell r="AT179">
            <v>0</v>
          </cell>
          <cell r="AU179">
            <v>0</v>
          </cell>
          <cell r="AV179">
            <v>0</v>
          </cell>
          <cell r="AW179">
            <v>0</v>
          </cell>
          <cell r="AX179">
            <v>0</v>
          </cell>
          <cell r="AY179">
            <v>0</v>
          </cell>
          <cell r="AZ179">
            <v>0</v>
          </cell>
          <cell r="BA179">
            <v>0</v>
          </cell>
          <cell r="BB179">
            <v>9509</v>
          </cell>
          <cell r="BC179" t="str">
            <v>AC</v>
          </cell>
          <cell r="BD179" t="str">
            <v>在庫終了次第、
販売終了</v>
          </cell>
        </row>
        <row r="180">
          <cell r="B180" t="str">
            <v>ACN-PCM-M</v>
          </cell>
          <cell r="C180" t="str">
            <v>PCM-16B</v>
          </cell>
          <cell r="D180" t="str">
            <v>PCMCIAﾓｼﾞｭｰﾙ</v>
          </cell>
          <cell r="E180" t="str">
            <v>GX(M3464-Bﾓﾃﾞﾙ)用｡</v>
          </cell>
          <cell r="F180">
            <v>10000</v>
          </cell>
          <cell r="G180">
            <v>4000</v>
          </cell>
          <cell r="H180">
            <v>1200</v>
          </cell>
          <cell r="I180">
            <v>1000</v>
          </cell>
          <cell r="J180">
            <v>400</v>
          </cell>
          <cell r="K180">
            <v>800</v>
          </cell>
          <cell r="L180">
            <v>700</v>
          </cell>
          <cell r="M180">
            <v>400</v>
          </cell>
          <cell r="N180">
            <v>9510</v>
          </cell>
          <cell r="O180" t="str">
            <v>AC</v>
          </cell>
          <cell r="P180" t="str">
            <v>在庫終了次第、
販売終了</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10000</v>
          </cell>
          <cell r="AE180">
            <v>0</v>
          </cell>
          <cell r="AF180">
            <v>0</v>
          </cell>
          <cell r="AG180">
            <v>4000</v>
          </cell>
          <cell r="AH180">
            <v>0</v>
          </cell>
          <cell r="AI180">
            <v>1200</v>
          </cell>
          <cell r="AJ180">
            <v>0</v>
          </cell>
          <cell r="AK180">
            <v>1000</v>
          </cell>
          <cell r="AL180">
            <v>0</v>
          </cell>
          <cell r="AM180">
            <v>400</v>
          </cell>
          <cell r="AN180">
            <v>0</v>
          </cell>
          <cell r="AO180">
            <v>800</v>
          </cell>
          <cell r="AP180">
            <v>0</v>
          </cell>
          <cell r="AQ180">
            <v>700</v>
          </cell>
          <cell r="AR180">
            <v>0</v>
          </cell>
          <cell r="AS180">
            <v>400</v>
          </cell>
          <cell r="AT180">
            <v>0</v>
          </cell>
          <cell r="AU180">
            <v>0</v>
          </cell>
          <cell r="AV180">
            <v>0</v>
          </cell>
          <cell r="AW180">
            <v>0</v>
          </cell>
          <cell r="AX180">
            <v>0</v>
          </cell>
          <cell r="AY180">
            <v>0</v>
          </cell>
          <cell r="AZ180">
            <v>0</v>
          </cell>
          <cell r="BA180">
            <v>0</v>
          </cell>
          <cell r="BB180">
            <v>9510</v>
          </cell>
          <cell r="BC180" t="str">
            <v>AC</v>
          </cell>
          <cell r="BD180" t="str">
            <v>在庫終了次第、
販売終了</v>
          </cell>
        </row>
        <row r="181">
          <cell r="B181" t="str">
            <v>AC-SCU-C</v>
          </cell>
          <cell r="C181" t="str">
            <v>M6940-1</v>
          </cell>
          <cell r="D181" t="str">
            <v>ｾｷｭﾘﾃｨｶｰﾄﾞ</v>
          </cell>
          <cell r="E181" t="str">
            <v>FT486-66S/66E､FT//s､FT//e､XEN-LSⅡ用｡赤外線ｶｰﾄﾞ｡</v>
          </cell>
          <cell r="F181">
            <v>15000</v>
          </cell>
          <cell r="G181">
            <v>9800</v>
          </cell>
          <cell r="H181">
            <v>900</v>
          </cell>
          <cell r="I181">
            <v>800</v>
          </cell>
          <cell r="J181">
            <v>300</v>
          </cell>
          <cell r="K181">
            <v>600</v>
          </cell>
          <cell r="L181">
            <v>500</v>
          </cell>
          <cell r="M181">
            <v>300</v>
          </cell>
          <cell r="N181" t="str">
            <v>9106</v>
          </cell>
          <cell r="O181" t="str">
            <v>AC</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15000</v>
          </cell>
          <cell r="AE181">
            <v>0</v>
          </cell>
          <cell r="AF181">
            <v>0</v>
          </cell>
          <cell r="AG181">
            <v>9800</v>
          </cell>
          <cell r="AH181">
            <v>0</v>
          </cell>
          <cell r="AI181">
            <v>900</v>
          </cell>
          <cell r="AJ181">
            <v>0</v>
          </cell>
          <cell r="AK181">
            <v>800</v>
          </cell>
          <cell r="AL181">
            <v>0</v>
          </cell>
          <cell r="AM181">
            <v>300</v>
          </cell>
          <cell r="AN181">
            <v>0</v>
          </cell>
          <cell r="AO181">
            <v>600</v>
          </cell>
          <cell r="AP181">
            <v>0</v>
          </cell>
          <cell r="AQ181">
            <v>500</v>
          </cell>
          <cell r="AR181">
            <v>0</v>
          </cell>
          <cell r="AS181">
            <v>300</v>
          </cell>
          <cell r="AT181">
            <v>0</v>
          </cell>
          <cell r="AU181">
            <v>0</v>
          </cell>
          <cell r="AV181">
            <v>0</v>
          </cell>
          <cell r="AW181">
            <v>0</v>
          </cell>
          <cell r="AX181">
            <v>0</v>
          </cell>
          <cell r="AY181">
            <v>0</v>
          </cell>
          <cell r="AZ181">
            <v>0</v>
          </cell>
          <cell r="BA181">
            <v>0</v>
          </cell>
          <cell r="BB181" t="str">
            <v>9106</v>
          </cell>
          <cell r="BC181" t="str">
            <v>AC</v>
          </cell>
        </row>
        <row r="182">
          <cell r="B182" t="str">
            <v>AC-MDM-CBL</v>
          </cell>
          <cell r="C182" t="str">
            <v>M6910-7A</v>
          </cell>
          <cell r="D182" t="str">
            <v>ﾓﾃﾞﾑｹｰﾌﾞﾙ</v>
          </cell>
          <cell r="E182" t="str">
            <v>FT486-66S/66E､FT//s､FT//e､FT//ex､XEN-PC(M3416-Aﾓﾃﾞﾙ､
M3426-Aﾓﾃﾞﾙ､M3436-Aﾓﾃﾞﾙ)､XEN-LSⅡ用｡Dｻﾌﾞ25P-25P｡</v>
          </cell>
          <cell r="F182">
            <v>10000</v>
          </cell>
          <cell r="G182">
            <v>6500</v>
          </cell>
          <cell r="H182" t="str">
            <v>N/A</v>
          </cell>
          <cell r="I182" t="str">
            <v>N/A</v>
          </cell>
          <cell r="J182" t="str">
            <v>N/A</v>
          </cell>
          <cell r="K182" t="str">
            <v>N/A</v>
          </cell>
          <cell r="L182" t="str">
            <v>N/A</v>
          </cell>
          <cell r="M182" t="str">
            <v>N/A</v>
          </cell>
          <cell r="N182" t="str">
            <v>9106</v>
          </cell>
          <cell r="O182" t="str">
            <v>AC</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10000</v>
          </cell>
          <cell r="AE182">
            <v>0</v>
          </cell>
          <cell r="AF182">
            <v>0</v>
          </cell>
          <cell r="AG182">
            <v>6500</v>
          </cell>
          <cell r="AH182">
            <v>0</v>
          </cell>
          <cell r="AI182" t="str">
            <v>N/A</v>
          </cell>
          <cell r="AJ182">
            <v>0</v>
          </cell>
          <cell r="AK182" t="str">
            <v>N/A</v>
          </cell>
          <cell r="AL182">
            <v>0</v>
          </cell>
          <cell r="AM182" t="str">
            <v>N/A</v>
          </cell>
          <cell r="AN182">
            <v>0</v>
          </cell>
          <cell r="AO182" t="str">
            <v>N/A</v>
          </cell>
          <cell r="AP182">
            <v>0</v>
          </cell>
          <cell r="AQ182" t="str">
            <v>N/A</v>
          </cell>
          <cell r="AR182">
            <v>0</v>
          </cell>
          <cell r="AS182" t="str">
            <v>N/A</v>
          </cell>
          <cell r="AT182">
            <v>0</v>
          </cell>
          <cell r="AU182">
            <v>0</v>
          </cell>
          <cell r="AV182">
            <v>0</v>
          </cell>
          <cell r="AW182">
            <v>0</v>
          </cell>
          <cell r="AX182">
            <v>0</v>
          </cell>
          <cell r="AY182">
            <v>0</v>
          </cell>
          <cell r="AZ182">
            <v>0</v>
          </cell>
          <cell r="BA182">
            <v>0</v>
          </cell>
          <cell r="BB182" t="str">
            <v>9106</v>
          </cell>
          <cell r="BC182" t="str">
            <v>AC</v>
          </cell>
        </row>
        <row r="183">
          <cell r="B183" t="str">
            <v>AC-MDM-CBL2</v>
          </cell>
          <cell r="C183" t="str">
            <v>M6911-4</v>
          </cell>
          <cell r="D183" t="str">
            <v>ﾓﾃﾞﾑｹｰﾌﾞﾙ</v>
          </cell>
          <cell r="E183" t="str">
            <v>LS550用｡Dｻﾌﾞ15P-25P｡通信制御装置(B8862-1)に接続｡</v>
          </cell>
          <cell r="F183">
            <v>10000</v>
          </cell>
          <cell r="G183">
            <v>6500</v>
          </cell>
          <cell r="H183" t="str">
            <v>N/A</v>
          </cell>
          <cell r="I183" t="str">
            <v>N/A</v>
          </cell>
          <cell r="J183" t="str">
            <v>N/A</v>
          </cell>
          <cell r="K183" t="str">
            <v>N/A</v>
          </cell>
          <cell r="L183" t="str">
            <v>N/A</v>
          </cell>
          <cell r="M183" t="str">
            <v>N/A</v>
          </cell>
          <cell r="N183">
            <v>9601</v>
          </cell>
          <cell r="O183" t="str">
            <v>AC</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10000</v>
          </cell>
          <cell r="AE183">
            <v>0</v>
          </cell>
          <cell r="AF183">
            <v>0</v>
          </cell>
          <cell r="AG183">
            <v>6500</v>
          </cell>
          <cell r="AH183">
            <v>0</v>
          </cell>
          <cell r="AI183" t="str">
            <v>N/A</v>
          </cell>
          <cell r="AJ183">
            <v>0</v>
          </cell>
          <cell r="AK183" t="str">
            <v>N/A</v>
          </cell>
          <cell r="AL183">
            <v>0</v>
          </cell>
          <cell r="AM183" t="str">
            <v>N/A</v>
          </cell>
          <cell r="AN183">
            <v>0</v>
          </cell>
          <cell r="AO183" t="str">
            <v>N/A</v>
          </cell>
          <cell r="AP183">
            <v>0</v>
          </cell>
          <cell r="AQ183" t="str">
            <v>N/A</v>
          </cell>
          <cell r="AR183">
            <v>0</v>
          </cell>
          <cell r="AS183" t="str">
            <v>N/A</v>
          </cell>
          <cell r="AT183">
            <v>0</v>
          </cell>
          <cell r="AU183">
            <v>0</v>
          </cell>
          <cell r="AV183">
            <v>0</v>
          </cell>
          <cell r="AW183">
            <v>0</v>
          </cell>
          <cell r="AX183">
            <v>0</v>
          </cell>
          <cell r="AY183">
            <v>0</v>
          </cell>
          <cell r="AZ183">
            <v>0</v>
          </cell>
          <cell r="BA183">
            <v>0</v>
          </cell>
          <cell r="BB183">
            <v>9601</v>
          </cell>
          <cell r="BC183" t="str">
            <v>AC</v>
          </cell>
        </row>
        <row r="184">
          <cell r="B184" t="str">
            <v>AX-MD9-CBL</v>
          </cell>
          <cell r="C184" t="str">
            <v>M6910-7</v>
          </cell>
          <cell r="D184" t="str">
            <v>ﾓﾃﾞﾑｹｰﾌﾞﾙ</v>
          </cell>
          <cell r="E184" t="str">
            <v>FT//ex(M3516､M3517)､FT1200､FT2200､FT2400､LS660､LS550､
XEN-PC(M3416-Bﾓﾃﾞﾙ､M3436-Bﾓﾃﾞﾙ､M3456､M3466､M3476)､
AL､EL､SX､FX､GX､SV､NS用｡Dｻﾌﾞ9P-25P｡RS-232Cｲﾝﾀﾌｪｰｽに接続｡</v>
          </cell>
          <cell r="F184">
            <v>10000</v>
          </cell>
          <cell r="G184">
            <v>6500</v>
          </cell>
          <cell r="H184" t="str">
            <v>N/A</v>
          </cell>
          <cell r="I184" t="str">
            <v>N/A</v>
          </cell>
          <cell r="J184" t="str">
            <v>N/A</v>
          </cell>
          <cell r="K184" t="str">
            <v>N/A</v>
          </cell>
          <cell r="L184" t="str">
            <v>N/A</v>
          </cell>
          <cell r="M184" t="str">
            <v>N/A</v>
          </cell>
          <cell r="N184" t="str">
            <v>出荷済</v>
          </cell>
          <cell r="O184" t="str">
            <v>MI</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10000</v>
          </cell>
          <cell r="AE184">
            <v>0</v>
          </cell>
          <cell r="AF184">
            <v>0</v>
          </cell>
          <cell r="AG184">
            <v>6500</v>
          </cell>
          <cell r="AH184">
            <v>0</v>
          </cell>
          <cell r="AI184" t="str">
            <v>N/A</v>
          </cell>
          <cell r="AJ184">
            <v>0</v>
          </cell>
          <cell r="AK184" t="str">
            <v>N/A</v>
          </cell>
          <cell r="AL184">
            <v>0</v>
          </cell>
          <cell r="AM184" t="str">
            <v>N/A</v>
          </cell>
          <cell r="AN184">
            <v>0</v>
          </cell>
          <cell r="AO184" t="str">
            <v>N/A</v>
          </cell>
          <cell r="AP184">
            <v>0</v>
          </cell>
          <cell r="AQ184" t="str">
            <v>N/A</v>
          </cell>
          <cell r="AR184">
            <v>0</v>
          </cell>
          <cell r="AS184" t="str">
            <v>N/A</v>
          </cell>
          <cell r="AT184">
            <v>0</v>
          </cell>
          <cell r="AU184">
            <v>0</v>
          </cell>
          <cell r="AV184">
            <v>0</v>
          </cell>
          <cell r="AW184">
            <v>0</v>
          </cell>
          <cell r="AX184">
            <v>0</v>
          </cell>
          <cell r="AY184">
            <v>0</v>
          </cell>
          <cell r="AZ184">
            <v>0</v>
          </cell>
          <cell r="BA184">
            <v>0</v>
          </cell>
          <cell r="BB184" t="str">
            <v>出荷済</v>
          </cell>
          <cell r="BC184" t="str">
            <v>MI</v>
          </cell>
        </row>
        <row r="185">
          <cell r="B185" t="str">
            <v>AC-RS-CBL</v>
          </cell>
          <cell r="C185" t="str">
            <v>M6910-8A</v>
          </cell>
          <cell r="D185" t="str">
            <v>RS232Cｹｰﾌﾞﾙ</v>
          </cell>
          <cell r="E185" t="str">
            <v>FT486-66S/66E､FT//s､FT//e､FT//ex､XEN-PC(M3416-Aﾓﾃﾞﾙ､
M3426-Aﾓﾃﾞﾙ､M3436-Aﾓﾃﾞﾙ)､XEN-LSⅡ用｡Dｻﾌﾞ25P-25P｡</v>
          </cell>
          <cell r="F185">
            <v>10000</v>
          </cell>
          <cell r="G185">
            <v>6500</v>
          </cell>
          <cell r="H185" t="str">
            <v>N/A</v>
          </cell>
          <cell r="I185" t="str">
            <v>N/A</v>
          </cell>
          <cell r="J185" t="str">
            <v>N/A</v>
          </cell>
          <cell r="K185" t="str">
            <v>N/A</v>
          </cell>
          <cell r="L185" t="str">
            <v>N/A</v>
          </cell>
          <cell r="M185" t="str">
            <v>N/A</v>
          </cell>
          <cell r="N185" t="str">
            <v>9106</v>
          </cell>
          <cell r="O185" t="str">
            <v>AC</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10000</v>
          </cell>
          <cell r="AE185">
            <v>0</v>
          </cell>
          <cell r="AF185">
            <v>0</v>
          </cell>
          <cell r="AG185">
            <v>6500</v>
          </cell>
          <cell r="AH185">
            <v>0</v>
          </cell>
          <cell r="AI185" t="str">
            <v>N/A</v>
          </cell>
          <cell r="AJ185">
            <v>0</v>
          </cell>
          <cell r="AK185" t="str">
            <v>N/A</v>
          </cell>
          <cell r="AL185">
            <v>0</v>
          </cell>
          <cell r="AM185" t="str">
            <v>N/A</v>
          </cell>
          <cell r="AN185">
            <v>0</v>
          </cell>
          <cell r="AO185" t="str">
            <v>N/A</v>
          </cell>
          <cell r="AP185">
            <v>0</v>
          </cell>
          <cell r="AQ185" t="str">
            <v>N/A</v>
          </cell>
          <cell r="AR185">
            <v>0</v>
          </cell>
          <cell r="AS185" t="str">
            <v>N/A</v>
          </cell>
          <cell r="AT185">
            <v>0</v>
          </cell>
          <cell r="AU185">
            <v>0</v>
          </cell>
          <cell r="AV185">
            <v>0</v>
          </cell>
          <cell r="AW185">
            <v>0</v>
          </cell>
          <cell r="AX185">
            <v>0</v>
          </cell>
          <cell r="AY185">
            <v>0</v>
          </cell>
          <cell r="AZ185">
            <v>0</v>
          </cell>
          <cell r="BA185">
            <v>0</v>
          </cell>
          <cell r="BB185" t="str">
            <v>9106</v>
          </cell>
          <cell r="BC185" t="str">
            <v>AC</v>
          </cell>
        </row>
        <row r="186">
          <cell r="B186" t="str">
            <v>AX-RS-CBL3</v>
          </cell>
          <cell r="C186" t="str">
            <v>M6910-8</v>
          </cell>
          <cell r="D186" t="str">
            <v>RS232Cｹｰﾌﾞﾙ</v>
          </cell>
          <cell r="E186" t="str">
            <v>FT//ex(M3516､M3517)､FT1200､FT2200､FT2400､LS660､LS550､
XEN-PC(M3416-Bﾓﾃﾞﾙ､M3436-Bﾓﾃﾞﾙ､M3456､M3466､M3476)､
AL､EL､SX､FX､GX､SV､NS用｡Dｻﾌﾞ9P-25P｡</v>
          </cell>
          <cell r="F186">
            <v>10000</v>
          </cell>
          <cell r="G186">
            <v>6500</v>
          </cell>
          <cell r="H186" t="str">
            <v>N/A</v>
          </cell>
          <cell r="I186" t="str">
            <v>N/A</v>
          </cell>
          <cell r="J186" t="str">
            <v>N/A</v>
          </cell>
          <cell r="K186" t="str">
            <v>N/A</v>
          </cell>
          <cell r="L186" t="str">
            <v>N/A</v>
          </cell>
          <cell r="M186" t="str">
            <v>N/A</v>
          </cell>
          <cell r="N186" t="str">
            <v>出荷済</v>
          </cell>
          <cell r="O186" t="str">
            <v>MI</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10000</v>
          </cell>
          <cell r="AE186">
            <v>0</v>
          </cell>
          <cell r="AF186">
            <v>0</v>
          </cell>
          <cell r="AG186">
            <v>6500</v>
          </cell>
          <cell r="AH186">
            <v>0</v>
          </cell>
          <cell r="AI186" t="str">
            <v>N/A</v>
          </cell>
          <cell r="AJ186">
            <v>0</v>
          </cell>
          <cell r="AK186" t="str">
            <v>N/A</v>
          </cell>
          <cell r="AL186">
            <v>0</v>
          </cell>
          <cell r="AM186" t="str">
            <v>N/A</v>
          </cell>
          <cell r="AN186">
            <v>0</v>
          </cell>
          <cell r="AO186" t="str">
            <v>N/A</v>
          </cell>
          <cell r="AP186">
            <v>0</v>
          </cell>
          <cell r="AQ186" t="str">
            <v>N/A</v>
          </cell>
          <cell r="AR186">
            <v>0</v>
          </cell>
          <cell r="AS186" t="str">
            <v>N/A</v>
          </cell>
          <cell r="AT186">
            <v>0</v>
          </cell>
          <cell r="AU186">
            <v>0</v>
          </cell>
          <cell r="AV186">
            <v>0</v>
          </cell>
          <cell r="AW186">
            <v>0</v>
          </cell>
          <cell r="AX186">
            <v>0</v>
          </cell>
          <cell r="AY186">
            <v>0</v>
          </cell>
          <cell r="AZ186">
            <v>0</v>
          </cell>
          <cell r="BA186">
            <v>0</v>
          </cell>
          <cell r="BB186" t="str">
            <v>出荷済</v>
          </cell>
          <cell r="BC186" t="str">
            <v>MI</v>
          </cell>
        </row>
        <row r="187">
          <cell r="B187" t="str">
            <v>AC-PLG-ADP</v>
          </cell>
          <cell r="C187" t="str">
            <v>A8390</v>
          </cell>
          <cell r="D187" t="str">
            <v>ﾌﾟﾗｸﾞｱﾀﾞﾌﾟﾀ</v>
          </cell>
          <cell r="E187" t="str">
            <v>FT486-66S/66E､FT//s､FT//e､FT//ex､XEN-PC(M3416-Aﾓﾃﾞﾙ､
M3426-Aﾓﾃﾞﾙ､M3436-Aﾓﾃﾞﾙ)､XEN-LSⅡ用｡Dｻﾌﾞ25Pを9Pに変換｡</v>
          </cell>
          <cell r="F187">
            <v>5000</v>
          </cell>
          <cell r="G187">
            <v>3500</v>
          </cell>
          <cell r="H187" t="str">
            <v>N/A</v>
          </cell>
          <cell r="I187" t="str">
            <v>N/A</v>
          </cell>
          <cell r="J187" t="str">
            <v>N/A</v>
          </cell>
          <cell r="K187" t="str">
            <v>N/A</v>
          </cell>
          <cell r="L187" t="str">
            <v>N/A</v>
          </cell>
          <cell r="M187" t="str">
            <v>N/A</v>
          </cell>
          <cell r="N187" t="str">
            <v>出荷済</v>
          </cell>
          <cell r="O187" t="str">
            <v>AC</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5000</v>
          </cell>
          <cell r="AE187">
            <v>0</v>
          </cell>
          <cell r="AF187">
            <v>0</v>
          </cell>
          <cell r="AG187">
            <v>3500</v>
          </cell>
          <cell r="AH187">
            <v>0</v>
          </cell>
          <cell r="AI187" t="str">
            <v>N/A</v>
          </cell>
          <cell r="AJ187">
            <v>0</v>
          </cell>
          <cell r="AK187" t="str">
            <v>N/A</v>
          </cell>
          <cell r="AL187">
            <v>0</v>
          </cell>
          <cell r="AM187" t="str">
            <v>N/A</v>
          </cell>
          <cell r="AN187">
            <v>0</v>
          </cell>
          <cell r="AO187" t="str">
            <v>N/A</v>
          </cell>
          <cell r="AP187">
            <v>0</v>
          </cell>
          <cell r="AQ187" t="str">
            <v>N/A</v>
          </cell>
          <cell r="AR187">
            <v>0</v>
          </cell>
          <cell r="AS187" t="str">
            <v>N/A</v>
          </cell>
          <cell r="AT187">
            <v>0</v>
          </cell>
          <cell r="AU187">
            <v>0</v>
          </cell>
          <cell r="AV187">
            <v>0</v>
          </cell>
          <cell r="AW187">
            <v>0</v>
          </cell>
          <cell r="AX187">
            <v>0</v>
          </cell>
          <cell r="AY187">
            <v>0</v>
          </cell>
          <cell r="AZ187">
            <v>0</v>
          </cell>
          <cell r="BA187">
            <v>0</v>
          </cell>
          <cell r="BB187" t="str">
            <v>出荷済</v>
          </cell>
          <cell r="BC187" t="str">
            <v>AC</v>
          </cell>
        </row>
        <row r="188">
          <cell r="B188" t="str">
            <v>AC-X-CBL</v>
          </cell>
          <cell r="C188" t="str">
            <v>M6911-5</v>
          </cell>
          <cell r="D188" t="str">
            <v>Xｲﾝﾀﾌｪｰｽｹｰﾌﾞﾙ</v>
          </cell>
          <cell r="E188" t="str">
            <v>通信制御装置(B8862-1)用｡</v>
          </cell>
          <cell r="F188">
            <v>20000</v>
          </cell>
          <cell r="G188">
            <v>13000</v>
          </cell>
          <cell r="H188" t="str">
            <v>N/A</v>
          </cell>
          <cell r="I188" t="str">
            <v>N/A</v>
          </cell>
          <cell r="J188" t="str">
            <v>N/A</v>
          </cell>
          <cell r="K188" t="str">
            <v>N/A</v>
          </cell>
          <cell r="L188" t="str">
            <v>N/A</v>
          </cell>
          <cell r="M188" t="str">
            <v>N/A</v>
          </cell>
          <cell r="N188">
            <v>9601</v>
          </cell>
          <cell r="O188" t="str">
            <v>AC</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20000</v>
          </cell>
          <cell r="AE188">
            <v>0</v>
          </cell>
          <cell r="AF188">
            <v>0</v>
          </cell>
          <cell r="AG188">
            <v>13000</v>
          </cell>
          <cell r="AH188">
            <v>0</v>
          </cell>
          <cell r="AI188" t="str">
            <v>N/A</v>
          </cell>
          <cell r="AJ188">
            <v>0</v>
          </cell>
          <cell r="AK188" t="str">
            <v>N/A</v>
          </cell>
          <cell r="AL188">
            <v>0</v>
          </cell>
          <cell r="AM188" t="str">
            <v>N/A</v>
          </cell>
          <cell r="AN188">
            <v>0</v>
          </cell>
          <cell r="AO188" t="str">
            <v>N/A</v>
          </cell>
          <cell r="AP188">
            <v>0</v>
          </cell>
          <cell r="AQ188" t="str">
            <v>N/A</v>
          </cell>
          <cell r="AR188">
            <v>0</v>
          </cell>
          <cell r="AS188" t="str">
            <v>N/A</v>
          </cell>
          <cell r="AT188">
            <v>0</v>
          </cell>
          <cell r="AU188">
            <v>0</v>
          </cell>
          <cell r="AV188">
            <v>0</v>
          </cell>
          <cell r="AW188">
            <v>0</v>
          </cell>
          <cell r="AX188">
            <v>0</v>
          </cell>
          <cell r="AY188">
            <v>0</v>
          </cell>
          <cell r="AZ188">
            <v>0</v>
          </cell>
          <cell r="BA188">
            <v>0</v>
          </cell>
          <cell r="BB188">
            <v>9601</v>
          </cell>
          <cell r="BC188" t="str">
            <v>AC</v>
          </cell>
        </row>
        <row r="189">
          <cell r="B189" t="str">
            <v>プリンタ</v>
          </cell>
        </row>
        <row r="190">
          <cell r="B190" t="str">
            <v>AX-80JSP</v>
          </cell>
          <cell r="C190" t="str">
            <v>M6261-1</v>
          </cell>
          <cell r="D190" t="str">
            <v>日本語ﾌﾟﾘﾝﾀ</v>
          </cell>
          <cell r="E190" t="str">
            <v>FT486-66S/66E､FT//s､FT//e､LS660､LS550､XEN-PC､XEN-LSⅡ用｡
24ﾋﾟﾝ･ﾄﾞｯﾄﾏﾄﾘｸｽ漢字ﾌﾟﾘﾝﾀ｡A5縦～B5縦｡漢字45字/秒｡80桁/行｡
但し､XEN-PC(M3416-Bﾓﾃﾞﾙ､M3436-Bﾓﾃﾞﾙ)の場合はﾊﾟﾗﾚﾙ入出力
ｲﾝﾀﾌｪｰｽ(B8431-1)が必要｡</v>
          </cell>
          <cell r="F190">
            <v>160000</v>
          </cell>
          <cell r="G190">
            <v>96000</v>
          </cell>
          <cell r="H190">
            <v>9600</v>
          </cell>
          <cell r="I190">
            <v>8200</v>
          </cell>
          <cell r="J190" t="str">
            <v>N/A</v>
          </cell>
          <cell r="K190" t="str">
            <v>N/A</v>
          </cell>
          <cell r="L190" t="str">
            <v>N/A</v>
          </cell>
          <cell r="M190" t="str">
            <v>N/A</v>
          </cell>
          <cell r="N190" t="str">
            <v>出荷済</v>
          </cell>
          <cell r="O190" t="str">
            <v>MI</v>
          </cell>
          <cell r="P190" t="str">
            <v>販売終了</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160000</v>
          </cell>
          <cell r="AE190">
            <v>0</v>
          </cell>
          <cell r="AF190">
            <v>0</v>
          </cell>
          <cell r="AG190">
            <v>96000</v>
          </cell>
          <cell r="AH190">
            <v>0</v>
          </cell>
          <cell r="AI190">
            <v>9600</v>
          </cell>
          <cell r="AJ190">
            <v>0</v>
          </cell>
          <cell r="AK190">
            <v>8200</v>
          </cell>
          <cell r="AL190">
            <v>0</v>
          </cell>
          <cell r="AM190" t="str">
            <v>N/A</v>
          </cell>
          <cell r="AN190">
            <v>0</v>
          </cell>
          <cell r="AO190" t="str">
            <v>N/A</v>
          </cell>
          <cell r="AP190">
            <v>0</v>
          </cell>
          <cell r="AQ190" t="str">
            <v>N/A</v>
          </cell>
          <cell r="AR190">
            <v>0</v>
          </cell>
          <cell r="AS190" t="str">
            <v>N/A</v>
          </cell>
          <cell r="AT190">
            <v>0</v>
          </cell>
          <cell r="AU190">
            <v>0</v>
          </cell>
          <cell r="AV190">
            <v>0</v>
          </cell>
          <cell r="AW190">
            <v>0</v>
          </cell>
          <cell r="AX190">
            <v>0</v>
          </cell>
          <cell r="AY190">
            <v>0</v>
          </cell>
          <cell r="AZ190">
            <v>0</v>
          </cell>
          <cell r="BA190">
            <v>0</v>
          </cell>
          <cell r="BB190" t="str">
            <v>出荷済</v>
          </cell>
          <cell r="BC190" t="str">
            <v>MI</v>
          </cell>
          <cell r="BD190" t="str">
            <v>販売終了</v>
          </cell>
        </row>
        <row r="191">
          <cell r="B191" t="str">
            <v>AX-JSP-45</v>
          </cell>
          <cell r="C191" t="str">
            <v>M6265-1</v>
          </cell>
          <cell r="D191" t="str">
            <v>日本語ﾌﾟﾘﾝﾀ</v>
          </cell>
          <cell r="E191" t="str">
            <v>FT486-66S/66E､FT//s､FT//e､LS660､LS550､XEN-PC､XEN-LSⅡ用｡
24ﾋﾟﾝ･ﾄﾞｯﾄﾏﾄﾘｸｽ漢字ﾌﾟﾘﾝﾀ｡A5縦～B4横｡漢字45字/秒｡136桁/行｡
但し､XEN-PC(M3416-Bﾓﾃﾞﾙ､M3436-Bﾓﾃﾞﾙ)の場合はﾊﾟﾗﾚﾙ入出力
ｲﾝﾀﾌｪｰｽ(B8431-1)が必要｡</v>
          </cell>
          <cell r="F191">
            <v>180000</v>
          </cell>
          <cell r="G191">
            <v>108000</v>
          </cell>
          <cell r="H191">
            <v>10800</v>
          </cell>
          <cell r="I191">
            <v>9200</v>
          </cell>
          <cell r="J191" t="str">
            <v>N/A</v>
          </cell>
          <cell r="K191" t="str">
            <v>N/A</v>
          </cell>
          <cell r="L191" t="str">
            <v>N/A</v>
          </cell>
          <cell r="M191" t="str">
            <v>N/A</v>
          </cell>
          <cell r="N191" t="str">
            <v>出荷済</v>
          </cell>
          <cell r="O191" t="str">
            <v>MI</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180000</v>
          </cell>
          <cell r="AE191">
            <v>0</v>
          </cell>
          <cell r="AF191">
            <v>0</v>
          </cell>
          <cell r="AG191">
            <v>108000</v>
          </cell>
          <cell r="AH191">
            <v>0</v>
          </cell>
          <cell r="AI191">
            <v>10800</v>
          </cell>
          <cell r="AJ191">
            <v>0</v>
          </cell>
          <cell r="AK191">
            <v>9200</v>
          </cell>
          <cell r="AL191">
            <v>0</v>
          </cell>
          <cell r="AM191" t="str">
            <v>N/A</v>
          </cell>
          <cell r="AN191">
            <v>0</v>
          </cell>
          <cell r="AO191" t="str">
            <v>N/A</v>
          </cell>
          <cell r="AP191">
            <v>0</v>
          </cell>
          <cell r="AQ191" t="str">
            <v>N/A</v>
          </cell>
          <cell r="AR191">
            <v>0</v>
          </cell>
          <cell r="AS191" t="str">
            <v>N/A</v>
          </cell>
          <cell r="AT191">
            <v>0</v>
          </cell>
          <cell r="AU191">
            <v>0</v>
          </cell>
          <cell r="AV191">
            <v>0</v>
          </cell>
          <cell r="AW191">
            <v>0</v>
          </cell>
          <cell r="AX191">
            <v>0</v>
          </cell>
          <cell r="AY191">
            <v>0</v>
          </cell>
          <cell r="AZ191">
            <v>0</v>
          </cell>
          <cell r="BA191">
            <v>0</v>
          </cell>
          <cell r="BB191" t="str">
            <v>出荷済</v>
          </cell>
          <cell r="BC191" t="str">
            <v>MI</v>
          </cell>
        </row>
        <row r="192">
          <cell r="B192" t="str">
            <v>AX-JSP-100</v>
          </cell>
          <cell r="C192" t="str">
            <v>M6267-1</v>
          </cell>
          <cell r="D192" t="str">
            <v>日本語ﾌﾟﾘﾝﾀ</v>
          </cell>
          <cell r="E192" t="str">
            <v>FT486-66S/66E､FT//s､FT//e､LS660､LS550､XEN-PC､XEN-LSⅡ用｡
24ﾋﾟﾝ･ﾄﾞｯﾄﾏﾄﾘｸｽ漢字ﾌﾟﾘﾝﾀ｡A5縦～B4横｡漢字100字/秒｡136桁/行｡
但し､XEN-PC(M3416-Bﾓﾃﾞﾙ､M3436-Bﾓﾃﾞﾙ)の場合はﾊﾟﾗﾚﾙ入出力
ｲﾝﾀﾌｪｰｽ(B8431-1)が必要｡</v>
          </cell>
          <cell r="F192">
            <v>670000</v>
          </cell>
          <cell r="G192">
            <v>402000</v>
          </cell>
          <cell r="H192">
            <v>40200</v>
          </cell>
          <cell r="I192">
            <v>34200</v>
          </cell>
          <cell r="J192" t="str">
            <v>N/A</v>
          </cell>
          <cell r="K192" t="str">
            <v>N/A</v>
          </cell>
          <cell r="L192" t="str">
            <v>N/A</v>
          </cell>
          <cell r="M192" t="str">
            <v>N/A</v>
          </cell>
          <cell r="N192" t="str">
            <v>出荷済</v>
          </cell>
          <cell r="O192" t="str">
            <v>MI</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670000</v>
          </cell>
          <cell r="AE192">
            <v>0</v>
          </cell>
          <cell r="AF192">
            <v>0</v>
          </cell>
          <cell r="AG192">
            <v>402000</v>
          </cell>
          <cell r="AH192">
            <v>0</v>
          </cell>
          <cell r="AI192">
            <v>40200</v>
          </cell>
          <cell r="AJ192">
            <v>0</v>
          </cell>
          <cell r="AK192">
            <v>34200</v>
          </cell>
          <cell r="AL192">
            <v>0</v>
          </cell>
          <cell r="AM192" t="str">
            <v>N/A</v>
          </cell>
          <cell r="AN192">
            <v>0</v>
          </cell>
          <cell r="AO192" t="str">
            <v>N/A</v>
          </cell>
          <cell r="AP192">
            <v>0</v>
          </cell>
          <cell r="AQ192" t="str">
            <v>N/A</v>
          </cell>
          <cell r="AR192">
            <v>0</v>
          </cell>
          <cell r="AS192" t="str">
            <v>N/A</v>
          </cell>
          <cell r="AT192">
            <v>0</v>
          </cell>
          <cell r="AU192">
            <v>0</v>
          </cell>
          <cell r="AV192">
            <v>0</v>
          </cell>
          <cell r="AW192">
            <v>0</v>
          </cell>
          <cell r="AX192">
            <v>0</v>
          </cell>
          <cell r="AY192">
            <v>0</v>
          </cell>
          <cell r="AZ192">
            <v>0</v>
          </cell>
          <cell r="BA192">
            <v>0</v>
          </cell>
          <cell r="BB192" t="str">
            <v>出荷済</v>
          </cell>
          <cell r="BC192" t="str">
            <v>MI</v>
          </cell>
        </row>
        <row r="193">
          <cell r="B193" t="str">
            <v>AX-OAP-120</v>
          </cell>
          <cell r="C193" t="str">
            <v>M6268-1</v>
          </cell>
          <cell r="D193" t="str">
            <v>OA日本語ﾌﾟﾘﾝﾀ</v>
          </cell>
          <cell r="E193" t="str">
            <v>FT486-66S/66E､FT//s､FT//e､LS550(M3551､M3553､M3554)､XEN-PC､
XEN-LSⅡ用｡24ﾋﾟﾝ･ﾄﾞｯﾄﾏﾄﾘｸｽ漢字ﾌﾟﾘﾝﾀ｡A5縦～B4横｡漢字120字/秒｡
136桁/行｡水平ｲﾝｻｰﾀ方式｡但し､XEN-PC(M3416-Bﾓﾃﾞﾙ､M3436-Bﾓﾃﾞﾙ)
の場合はﾊﾟﾗﾚﾙ入出力ｲﾝﾀﾌｪｰｽ(B8431-1)が必要｡</v>
          </cell>
          <cell r="F193">
            <v>1150000</v>
          </cell>
          <cell r="G193">
            <v>690000</v>
          </cell>
          <cell r="H193">
            <v>69000</v>
          </cell>
          <cell r="I193">
            <v>58700</v>
          </cell>
          <cell r="J193" t="str">
            <v>N/A</v>
          </cell>
          <cell r="K193" t="str">
            <v>N/A</v>
          </cell>
          <cell r="L193" t="str">
            <v>N/A</v>
          </cell>
          <cell r="M193" t="str">
            <v>N/A</v>
          </cell>
          <cell r="N193" t="str">
            <v>出荷済</v>
          </cell>
          <cell r="O193" t="str">
            <v>MI</v>
          </cell>
          <cell r="P193" t="str">
            <v>受注生産</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1150000</v>
          </cell>
          <cell r="AE193">
            <v>0</v>
          </cell>
          <cell r="AF193">
            <v>0</v>
          </cell>
          <cell r="AG193">
            <v>690000</v>
          </cell>
          <cell r="AH193">
            <v>0</v>
          </cell>
          <cell r="AI193">
            <v>69000</v>
          </cell>
          <cell r="AJ193">
            <v>0</v>
          </cell>
          <cell r="AK193">
            <v>58700</v>
          </cell>
          <cell r="AL193">
            <v>0</v>
          </cell>
          <cell r="AM193" t="str">
            <v>N/A</v>
          </cell>
          <cell r="AN193">
            <v>0</v>
          </cell>
          <cell r="AO193" t="str">
            <v>N/A</v>
          </cell>
          <cell r="AP193">
            <v>0</v>
          </cell>
          <cell r="AQ193" t="str">
            <v>N/A</v>
          </cell>
          <cell r="AR193">
            <v>0</v>
          </cell>
          <cell r="AS193" t="str">
            <v>N/A</v>
          </cell>
          <cell r="AT193">
            <v>0</v>
          </cell>
          <cell r="AU193">
            <v>0</v>
          </cell>
          <cell r="AV193">
            <v>0</v>
          </cell>
          <cell r="AW193">
            <v>0</v>
          </cell>
          <cell r="AX193">
            <v>0</v>
          </cell>
          <cell r="AY193">
            <v>0</v>
          </cell>
          <cell r="AZ193">
            <v>0</v>
          </cell>
          <cell r="BA193">
            <v>0</v>
          </cell>
          <cell r="BB193" t="str">
            <v>出荷済</v>
          </cell>
          <cell r="BC193" t="str">
            <v>MI</v>
          </cell>
          <cell r="BD193" t="str">
            <v>受注生産</v>
          </cell>
        </row>
        <row r="194">
          <cell r="B194" t="str">
            <v>AC-JLP-430</v>
          </cell>
          <cell r="C194" t="str">
            <v>M6611-1</v>
          </cell>
          <cell r="D194" t="str">
            <v>日本語ﾗｲﾝﾌﾟﾘﾝﾀ</v>
          </cell>
          <cell r="E194" t="str">
            <v>FT//s､FT//e､FT//ex（M3517､M3518､M3519､M3520､M3521)､LS660､
LS550､XEN-PC､XEN-LSⅡ用｡430行/分(高速ﾓｰﾄﾞ)｡</v>
          </cell>
          <cell r="F194">
            <v>2998000</v>
          </cell>
          <cell r="G194">
            <v>1949000</v>
          </cell>
          <cell r="H194">
            <v>179900</v>
          </cell>
          <cell r="I194">
            <v>152900</v>
          </cell>
          <cell r="J194">
            <v>63000</v>
          </cell>
          <cell r="K194">
            <v>119900</v>
          </cell>
          <cell r="L194">
            <v>101900</v>
          </cell>
          <cell r="M194">
            <v>63000</v>
          </cell>
          <cell r="N194">
            <v>9503</v>
          </cell>
          <cell r="O194" t="str">
            <v>MI</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2998000</v>
          </cell>
          <cell r="AE194">
            <v>0</v>
          </cell>
          <cell r="AF194">
            <v>0</v>
          </cell>
          <cell r="AG194">
            <v>1949000</v>
          </cell>
          <cell r="AH194">
            <v>0</v>
          </cell>
          <cell r="AI194">
            <v>179900</v>
          </cell>
          <cell r="AJ194">
            <v>0</v>
          </cell>
          <cell r="AK194">
            <v>152900</v>
          </cell>
          <cell r="AL194">
            <v>0</v>
          </cell>
          <cell r="AM194">
            <v>63000</v>
          </cell>
          <cell r="AN194">
            <v>0</v>
          </cell>
          <cell r="AO194">
            <v>119900</v>
          </cell>
          <cell r="AP194">
            <v>0</v>
          </cell>
          <cell r="AQ194">
            <v>101900</v>
          </cell>
          <cell r="AR194">
            <v>0</v>
          </cell>
          <cell r="AS194">
            <v>63000</v>
          </cell>
          <cell r="AT194">
            <v>0</v>
          </cell>
          <cell r="AU194">
            <v>0</v>
          </cell>
          <cell r="AV194">
            <v>0</v>
          </cell>
          <cell r="AW194">
            <v>0</v>
          </cell>
          <cell r="AX194">
            <v>0</v>
          </cell>
          <cell r="AY194">
            <v>0</v>
          </cell>
          <cell r="AZ194">
            <v>0</v>
          </cell>
          <cell r="BA194">
            <v>0</v>
          </cell>
          <cell r="BB194">
            <v>9503</v>
          </cell>
          <cell r="BC194" t="str">
            <v>MI</v>
          </cell>
        </row>
        <row r="195">
          <cell r="B195" t="str">
            <v>AX-JSP-CBL3</v>
          </cell>
          <cell r="C195" t="str">
            <v>M6914-9</v>
          </cell>
          <cell r="D195" t="str">
            <v>ﾌﾟﾘﾝﾀｹｰﾌﾞﾙ</v>
          </cell>
          <cell r="E195" t="str">
            <v>日本語ﾌﾟﾘﾝﾀ(M6261-1､M6265-1､M6267-1)､OA日本語ﾌﾟﾘﾝﾀ(M6268-1)､
ﾍﾟｰｼﾞﾌﾟﾘﾝﾀ(M6257-1)､日本語ﾗｲﾝﾌﾟﾘﾝﾀ(M6611-1)用｡3m｡</v>
          </cell>
          <cell r="F195">
            <v>10000</v>
          </cell>
          <cell r="G195">
            <v>6500</v>
          </cell>
          <cell r="H195" t="str">
            <v>N/A</v>
          </cell>
          <cell r="I195" t="str">
            <v>N/A</v>
          </cell>
          <cell r="J195" t="str">
            <v>N/A</v>
          </cell>
          <cell r="K195" t="str">
            <v>N/A</v>
          </cell>
          <cell r="L195" t="str">
            <v>N/A</v>
          </cell>
          <cell r="M195" t="str">
            <v>N/A</v>
          </cell>
          <cell r="N195" t="str">
            <v>出荷済</v>
          </cell>
          <cell r="O195" t="str">
            <v>MI</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10000</v>
          </cell>
          <cell r="AE195">
            <v>0</v>
          </cell>
          <cell r="AF195">
            <v>0</v>
          </cell>
          <cell r="AG195">
            <v>6500</v>
          </cell>
          <cell r="AH195">
            <v>0</v>
          </cell>
          <cell r="AI195" t="str">
            <v>N/A</v>
          </cell>
          <cell r="AJ195">
            <v>0</v>
          </cell>
          <cell r="AK195" t="str">
            <v>N/A</v>
          </cell>
          <cell r="AL195">
            <v>0</v>
          </cell>
          <cell r="AM195" t="str">
            <v>N/A</v>
          </cell>
          <cell r="AN195">
            <v>0</v>
          </cell>
          <cell r="AO195" t="str">
            <v>N/A</v>
          </cell>
          <cell r="AP195">
            <v>0</v>
          </cell>
          <cell r="AQ195" t="str">
            <v>N/A</v>
          </cell>
          <cell r="AR195">
            <v>0</v>
          </cell>
          <cell r="AS195" t="str">
            <v>N/A</v>
          </cell>
          <cell r="AT195">
            <v>0</v>
          </cell>
          <cell r="AU195">
            <v>0</v>
          </cell>
          <cell r="AV195">
            <v>0</v>
          </cell>
          <cell r="AW195">
            <v>0</v>
          </cell>
          <cell r="AX195">
            <v>0</v>
          </cell>
          <cell r="AY195">
            <v>0</v>
          </cell>
          <cell r="AZ195">
            <v>0</v>
          </cell>
          <cell r="BA195">
            <v>0</v>
          </cell>
          <cell r="BB195" t="str">
            <v>出荷済</v>
          </cell>
          <cell r="BC195" t="str">
            <v>MI</v>
          </cell>
        </row>
        <row r="196">
          <cell r="B196" t="str">
            <v>AX-80CSF</v>
          </cell>
          <cell r="C196" t="str">
            <v>M6271</v>
          </cell>
          <cell r="D196" t="str">
            <v>ｶｯﾄｼｰﾄﾌｨｰﾀﾞ</v>
          </cell>
          <cell r="E196" t="str">
            <v>日本語ﾌﾟﾘﾝﾀ(M6261-1)用｡</v>
          </cell>
          <cell r="F196">
            <v>80000</v>
          </cell>
          <cell r="G196">
            <v>52000</v>
          </cell>
          <cell r="H196">
            <v>4800</v>
          </cell>
          <cell r="I196">
            <v>4100</v>
          </cell>
          <cell r="J196" t="str">
            <v>N/A</v>
          </cell>
          <cell r="K196" t="str">
            <v>N/A</v>
          </cell>
          <cell r="L196" t="str">
            <v>N/A</v>
          </cell>
          <cell r="M196" t="str">
            <v>N/A</v>
          </cell>
          <cell r="N196" t="str">
            <v>出荷済</v>
          </cell>
          <cell r="O196" t="str">
            <v>MI</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80000</v>
          </cell>
          <cell r="AE196">
            <v>0</v>
          </cell>
          <cell r="AF196">
            <v>0</v>
          </cell>
          <cell r="AG196">
            <v>52000</v>
          </cell>
          <cell r="AH196">
            <v>0</v>
          </cell>
          <cell r="AI196">
            <v>4800</v>
          </cell>
          <cell r="AJ196">
            <v>0</v>
          </cell>
          <cell r="AK196">
            <v>4100</v>
          </cell>
          <cell r="AL196">
            <v>0</v>
          </cell>
          <cell r="AM196" t="str">
            <v>N/A</v>
          </cell>
          <cell r="AN196">
            <v>0</v>
          </cell>
          <cell r="AO196" t="str">
            <v>N/A</v>
          </cell>
          <cell r="AP196">
            <v>0</v>
          </cell>
          <cell r="AQ196" t="str">
            <v>N/A</v>
          </cell>
          <cell r="AR196">
            <v>0</v>
          </cell>
          <cell r="AS196" t="str">
            <v>N/A</v>
          </cell>
          <cell r="AT196">
            <v>0</v>
          </cell>
          <cell r="AU196">
            <v>0</v>
          </cell>
          <cell r="AV196">
            <v>0</v>
          </cell>
          <cell r="AW196">
            <v>0</v>
          </cell>
          <cell r="AX196">
            <v>0</v>
          </cell>
          <cell r="AY196">
            <v>0</v>
          </cell>
          <cell r="AZ196">
            <v>0</v>
          </cell>
          <cell r="BA196">
            <v>0</v>
          </cell>
          <cell r="BB196" t="str">
            <v>出荷済</v>
          </cell>
          <cell r="BC196" t="str">
            <v>MI</v>
          </cell>
        </row>
        <row r="197">
          <cell r="B197" t="str">
            <v>AX-CSF-45</v>
          </cell>
          <cell r="C197" t="str">
            <v>M6275</v>
          </cell>
          <cell r="D197" t="str">
            <v>ｶｯﾄｼｰﾄﾌｨｰﾀﾞ</v>
          </cell>
          <cell r="E197" t="str">
            <v>日本後ﾌﾟﾘﾝﾀ(M6265-1)用｡</v>
          </cell>
          <cell r="F197">
            <v>80000</v>
          </cell>
          <cell r="G197">
            <v>52000</v>
          </cell>
          <cell r="H197">
            <v>4800</v>
          </cell>
          <cell r="I197">
            <v>4100</v>
          </cell>
          <cell r="J197" t="str">
            <v>N/A</v>
          </cell>
          <cell r="K197" t="str">
            <v>N/A</v>
          </cell>
          <cell r="L197" t="str">
            <v>N/A</v>
          </cell>
          <cell r="M197" t="str">
            <v>N/A</v>
          </cell>
          <cell r="N197" t="str">
            <v>出荷済</v>
          </cell>
          <cell r="O197" t="str">
            <v>MI</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80000</v>
          </cell>
          <cell r="AE197">
            <v>0</v>
          </cell>
          <cell r="AF197">
            <v>0</v>
          </cell>
          <cell r="AG197">
            <v>52000</v>
          </cell>
          <cell r="AH197">
            <v>0</v>
          </cell>
          <cell r="AI197">
            <v>4800</v>
          </cell>
          <cell r="AJ197">
            <v>0</v>
          </cell>
          <cell r="AK197">
            <v>4100</v>
          </cell>
          <cell r="AL197">
            <v>0</v>
          </cell>
          <cell r="AM197" t="str">
            <v>N/A</v>
          </cell>
          <cell r="AN197">
            <v>0</v>
          </cell>
          <cell r="AO197" t="str">
            <v>N/A</v>
          </cell>
          <cell r="AP197">
            <v>0</v>
          </cell>
          <cell r="AQ197" t="str">
            <v>N/A</v>
          </cell>
          <cell r="AR197">
            <v>0</v>
          </cell>
          <cell r="AS197" t="str">
            <v>N/A</v>
          </cell>
          <cell r="AT197">
            <v>0</v>
          </cell>
          <cell r="AU197">
            <v>0</v>
          </cell>
          <cell r="AV197">
            <v>0</v>
          </cell>
          <cell r="AW197">
            <v>0</v>
          </cell>
          <cell r="AX197">
            <v>0</v>
          </cell>
          <cell r="AY197">
            <v>0</v>
          </cell>
          <cell r="AZ197">
            <v>0</v>
          </cell>
          <cell r="BA197">
            <v>0</v>
          </cell>
          <cell r="BB197" t="str">
            <v>出荷済</v>
          </cell>
          <cell r="BC197" t="str">
            <v>MI</v>
          </cell>
        </row>
        <row r="198">
          <cell r="B198" t="str">
            <v>AX-CSF-100</v>
          </cell>
          <cell r="C198" t="str">
            <v>M6277</v>
          </cell>
          <cell r="D198" t="str">
            <v>ｶｯﾄｼｰﾄﾌｨｰﾀﾞ</v>
          </cell>
          <cell r="E198" t="str">
            <v>日本語ﾌﾟﾘﾝﾀ(M6267-1)用｡</v>
          </cell>
          <cell r="F198">
            <v>88000</v>
          </cell>
          <cell r="G198">
            <v>57200</v>
          </cell>
          <cell r="H198">
            <v>5300</v>
          </cell>
          <cell r="I198">
            <v>4500</v>
          </cell>
          <cell r="J198" t="str">
            <v>N/A</v>
          </cell>
          <cell r="K198" t="str">
            <v>N/A</v>
          </cell>
          <cell r="L198" t="str">
            <v>N/A</v>
          </cell>
          <cell r="M198" t="str">
            <v>N/A</v>
          </cell>
          <cell r="N198" t="str">
            <v>出荷済</v>
          </cell>
          <cell r="O198" t="str">
            <v>MI</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88000</v>
          </cell>
          <cell r="AE198">
            <v>0</v>
          </cell>
          <cell r="AF198">
            <v>0</v>
          </cell>
          <cell r="AG198">
            <v>57200</v>
          </cell>
          <cell r="AH198">
            <v>0</v>
          </cell>
          <cell r="AI198">
            <v>5300</v>
          </cell>
          <cell r="AJ198">
            <v>0</v>
          </cell>
          <cell r="AK198">
            <v>4500</v>
          </cell>
          <cell r="AL198">
            <v>0</v>
          </cell>
          <cell r="AM198" t="str">
            <v>N/A</v>
          </cell>
          <cell r="AN198">
            <v>0</v>
          </cell>
          <cell r="AO198" t="str">
            <v>N/A</v>
          </cell>
          <cell r="AP198">
            <v>0</v>
          </cell>
          <cell r="AQ198" t="str">
            <v>N/A</v>
          </cell>
          <cell r="AR198">
            <v>0</v>
          </cell>
          <cell r="AS198" t="str">
            <v>N/A</v>
          </cell>
          <cell r="AT198">
            <v>0</v>
          </cell>
          <cell r="AU198">
            <v>0</v>
          </cell>
          <cell r="AV198">
            <v>0</v>
          </cell>
          <cell r="AW198">
            <v>0</v>
          </cell>
          <cell r="AX198">
            <v>0</v>
          </cell>
          <cell r="AY198">
            <v>0</v>
          </cell>
          <cell r="AZ198">
            <v>0</v>
          </cell>
          <cell r="BA198">
            <v>0</v>
          </cell>
          <cell r="BB198" t="str">
            <v>出荷済</v>
          </cell>
          <cell r="BC198" t="str">
            <v>MI</v>
          </cell>
        </row>
        <row r="199">
          <cell r="B199" t="str">
            <v>電源関連</v>
          </cell>
        </row>
        <row r="200">
          <cell r="B200" t="str">
            <v>ACS-RPS-29</v>
          </cell>
          <cell r="C200" t="str">
            <v>RPS-29</v>
          </cell>
          <cell r="D200" t="str">
            <v>増設電源装置</v>
          </cell>
          <cell r="E200" t="str">
            <v>FT2400用｡ﾊｰﾄﾞﾃﾞｨｽｸを6台以上､または電源を冗長構成にする場合
に必要｡</v>
          </cell>
          <cell r="F200">
            <v>50000</v>
          </cell>
          <cell r="G200">
            <v>32500</v>
          </cell>
          <cell r="H200">
            <v>3300</v>
          </cell>
          <cell r="I200">
            <v>2800</v>
          </cell>
          <cell r="J200">
            <v>1200</v>
          </cell>
          <cell r="K200">
            <v>2000</v>
          </cell>
          <cell r="L200">
            <v>1700</v>
          </cell>
          <cell r="M200">
            <v>1200</v>
          </cell>
          <cell r="N200">
            <v>9706</v>
          </cell>
          <cell r="O200" t="str">
            <v>AC</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50000</v>
          </cell>
          <cell r="AE200">
            <v>0</v>
          </cell>
          <cell r="AF200">
            <v>0</v>
          </cell>
          <cell r="AG200">
            <v>32500</v>
          </cell>
          <cell r="AH200">
            <v>0</v>
          </cell>
          <cell r="AI200">
            <v>3300</v>
          </cell>
          <cell r="AJ200">
            <v>0</v>
          </cell>
          <cell r="AK200">
            <v>2800</v>
          </cell>
          <cell r="AL200">
            <v>0</v>
          </cell>
          <cell r="AM200">
            <v>1200</v>
          </cell>
          <cell r="AN200">
            <v>0</v>
          </cell>
          <cell r="AO200">
            <v>2000</v>
          </cell>
          <cell r="AP200">
            <v>0</v>
          </cell>
          <cell r="AQ200">
            <v>1700</v>
          </cell>
          <cell r="AR200">
            <v>0</v>
          </cell>
          <cell r="AS200">
            <v>1200</v>
          </cell>
          <cell r="AT200">
            <v>0</v>
          </cell>
          <cell r="AU200">
            <v>0</v>
          </cell>
          <cell r="AV200">
            <v>0</v>
          </cell>
          <cell r="AW200">
            <v>0</v>
          </cell>
          <cell r="AX200">
            <v>0</v>
          </cell>
          <cell r="AY200">
            <v>0</v>
          </cell>
          <cell r="AZ200">
            <v>0</v>
          </cell>
          <cell r="BA200">
            <v>0</v>
          </cell>
          <cell r="BB200">
            <v>9706</v>
          </cell>
          <cell r="BC200" t="str">
            <v>AC</v>
          </cell>
        </row>
        <row r="201">
          <cell r="B201" t="str">
            <v>ACS-RFAN-29</v>
          </cell>
          <cell r="C201" t="str">
            <v>RFAN-29</v>
          </cell>
          <cell r="D201" t="str">
            <v>増設ﾌｧﾝｷｯﾄ</v>
          </cell>
          <cell r="E201" t="str">
            <v>FT2400用｡電源を増設する場合に使用するﾌｧﾝ(×2個)と
その取り付けｷｯﾄ｡</v>
          </cell>
          <cell r="F201">
            <v>20000</v>
          </cell>
          <cell r="G201">
            <v>13000</v>
          </cell>
          <cell r="H201">
            <v>1300</v>
          </cell>
          <cell r="I201">
            <v>1100</v>
          </cell>
          <cell r="J201">
            <v>500</v>
          </cell>
          <cell r="K201">
            <v>800</v>
          </cell>
          <cell r="L201">
            <v>700</v>
          </cell>
          <cell r="M201">
            <v>500</v>
          </cell>
          <cell r="N201">
            <v>9706</v>
          </cell>
          <cell r="O201" t="str">
            <v>AC</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20000</v>
          </cell>
          <cell r="AE201">
            <v>0</v>
          </cell>
          <cell r="AF201">
            <v>0</v>
          </cell>
          <cell r="AG201">
            <v>13000</v>
          </cell>
          <cell r="AH201">
            <v>0</v>
          </cell>
          <cell r="AI201">
            <v>1300</v>
          </cell>
          <cell r="AJ201">
            <v>0</v>
          </cell>
          <cell r="AK201">
            <v>1100</v>
          </cell>
          <cell r="AL201">
            <v>0</v>
          </cell>
          <cell r="AM201">
            <v>500</v>
          </cell>
          <cell r="AN201">
            <v>0</v>
          </cell>
          <cell r="AO201">
            <v>800</v>
          </cell>
          <cell r="AP201">
            <v>0</v>
          </cell>
          <cell r="AQ201">
            <v>700</v>
          </cell>
          <cell r="AR201">
            <v>0</v>
          </cell>
          <cell r="AS201">
            <v>500</v>
          </cell>
          <cell r="AT201">
            <v>0</v>
          </cell>
          <cell r="AU201">
            <v>0</v>
          </cell>
          <cell r="AV201">
            <v>0</v>
          </cell>
          <cell r="AW201">
            <v>0</v>
          </cell>
          <cell r="AX201">
            <v>0</v>
          </cell>
          <cell r="AY201">
            <v>0</v>
          </cell>
          <cell r="AZ201">
            <v>0</v>
          </cell>
          <cell r="BA201">
            <v>0</v>
          </cell>
          <cell r="BB201">
            <v>9706</v>
          </cell>
          <cell r="BC201" t="str">
            <v>AC</v>
          </cell>
        </row>
        <row r="202">
          <cell r="B202" t="str">
            <v>ACS-PSK-29</v>
          </cell>
          <cell r="C202" t="str">
            <v>PSK-29</v>
          </cell>
          <cell r="D202" t="str">
            <v>電源増設ｷｯﾄ</v>
          </cell>
          <cell r="E202" t="str">
            <v>FT2400用｡2個目の電源を増設する場合に必要｡
(3個目の電源を増設する場合は不要。)増設ﾌｧﾝｷｯﾄ(RFAN-29)付き｡
工場ｵﾌﾟｼｮﾝのため､apricot PCｻｰﾊﾞ H/Wｺﾝﾌｨｸﾞﾚｰｼｮﾝｻｰﾋﾞｽが必要｡</v>
          </cell>
          <cell r="F202">
            <v>100000</v>
          </cell>
          <cell r="G202">
            <v>65000</v>
          </cell>
          <cell r="H202">
            <v>6500</v>
          </cell>
          <cell r="I202">
            <v>5500</v>
          </cell>
          <cell r="J202">
            <v>2300</v>
          </cell>
          <cell r="K202">
            <v>4000</v>
          </cell>
          <cell r="L202">
            <v>3400</v>
          </cell>
          <cell r="M202">
            <v>2300</v>
          </cell>
          <cell r="N202">
            <v>9706</v>
          </cell>
          <cell r="O202" t="str">
            <v>AC</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100000</v>
          </cell>
          <cell r="AE202">
            <v>0</v>
          </cell>
          <cell r="AF202">
            <v>0</v>
          </cell>
          <cell r="AG202">
            <v>65000</v>
          </cell>
          <cell r="AH202">
            <v>0</v>
          </cell>
          <cell r="AI202">
            <v>6500</v>
          </cell>
          <cell r="AJ202">
            <v>0</v>
          </cell>
          <cell r="AK202">
            <v>5500</v>
          </cell>
          <cell r="AL202">
            <v>0</v>
          </cell>
          <cell r="AM202">
            <v>2300</v>
          </cell>
          <cell r="AN202">
            <v>0</v>
          </cell>
          <cell r="AO202">
            <v>4000</v>
          </cell>
          <cell r="AP202">
            <v>0</v>
          </cell>
          <cell r="AQ202">
            <v>3400</v>
          </cell>
          <cell r="AR202">
            <v>0</v>
          </cell>
          <cell r="AS202">
            <v>2300</v>
          </cell>
          <cell r="AT202">
            <v>0</v>
          </cell>
          <cell r="AU202">
            <v>0</v>
          </cell>
          <cell r="AV202">
            <v>0</v>
          </cell>
          <cell r="AW202">
            <v>0</v>
          </cell>
          <cell r="AX202">
            <v>0</v>
          </cell>
          <cell r="AY202">
            <v>0</v>
          </cell>
          <cell r="AZ202">
            <v>0</v>
          </cell>
          <cell r="BA202">
            <v>0</v>
          </cell>
          <cell r="BB202">
            <v>9706</v>
          </cell>
          <cell r="BC202" t="str">
            <v>AC</v>
          </cell>
        </row>
        <row r="203">
          <cell r="B203" t="str">
            <v>ACS-SU10-NT</v>
          </cell>
          <cell r="C203" t="str">
            <v>SU1000J</v>
          </cell>
          <cell r="D203" t="str">
            <v>無停電電源装置</v>
          </cell>
          <cell r="E203" t="str">
            <v>FT2200､FT2400用｡WindowsNT対応｡</v>
          </cell>
          <cell r="F203">
            <v>158000</v>
          </cell>
          <cell r="G203">
            <v>103000</v>
          </cell>
          <cell r="H203">
            <v>10300</v>
          </cell>
          <cell r="I203">
            <v>8800</v>
          </cell>
          <cell r="J203">
            <v>3600</v>
          </cell>
          <cell r="K203">
            <v>6300</v>
          </cell>
          <cell r="L203">
            <v>5400</v>
          </cell>
          <cell r="M203">
            <v>3600</v>
          </cell>
          <cell r="N203">
            <v>9702</v>
          </cell>
          <cell r="O203" t="str">
            <v>AC</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158000</v>
          </cell>
          <cell r="AE203">
            <v>0</v>
          </cell>
          <cell r="AF203">
            <v>0</v>
          </cell>
          <cell r="AG203">
            <v>103000</v>
          </cell>
          <cell r="AH203">
            <v>0</v>
          </cell>
          <cell r="AI203">
            <v>10300</v>
          </cell>
          <cell r="AJ203">
            <v>0</v>
          </cell>
          <cell r="AK203">
            <v>8800</v>
          </cell>
          <cell r="AL203">
            <v>0</v>
          </cell>
          <cell r="AM203">
            <v>3600</v>
          </cell>
          <cell r="AN203">
            <v>0</v>
          </cell>
          <cell r="AO203">
            <v>6300</v>
          </cell>
          <cell r="AP203">
            <v>0</v>
          </cell>
          <cell r="AQ203">
            <v>5400</v>
          </cell>
          <cell r="AR203">
            <v>0</v>
          </cell>
          <cell r="AS203">
            <v>3600</v>
          </cell>
          <cell r="AT203">
            <v>0</v>
          </cell>
          <cell r="AU203">
            <v>0</v>
          </cell>
          <cell r="AV203">
            <v>0</v>
          </cell>
          <cell r="AW203">
            <v>0</v>
          </cell>
          <cell r="AX203">
            <v>0</v>
          </cell>
          <cell r="AY203">
            <v>0</v>
          </cell>
          <cell r="AZ203">
            <v>0</v>
          </cell>
          <cell r="BA203">
            <v>0</v>
          </cell>
          <cell r="BB203">
            <v>9702</v>
          </cell>
          <cell r="BC203" t="str">
            <v>AC</v>
          </cell>
        </row>
        <row r="204">
          <cell r="B204" t="str">
            <v>ACS-SU10-NW</v>
          </cell>
          <cell r="C204" t="str">
            <v>SU1000J</v>
          </cell>
          <cell r="D204" t="str">
            <v>無停電電源装置</v>
          </cell>
          <cell r="E204" t="str">
            <v>FT2200､FT2400用｡NetWare/IntranetWare対応｡</v>
          </cell>
          <cell r="F204">
            <v>158000</v>
          </cell>
          <cell r="G204">
            <v>103000</v>
          </cell>
          <cell r="H204">
            <v>10300</v>
          </cell>
          <cell r="I204">
            <v>8800</v>
          </cell>
          <cell r="J204">
            <v>3600</v>
          </cell>
          <cell r="K204">
            <v>6300</v>
          </cell>
          <cell r="L204">
            <v>5400</v>
          </cell>
          <cell r="M204">
            <v>3600</v>
          </cell>
          <cell r="N204">
            <v>9702</v>
          </cell>
          <cell r="O204" t="str">
            <v>AC</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158000</v>
          </cell>
          <cell r="AE204">
            <v>0</v>
          </cell>
          <cell r="AF204">
            <v>0</v>
          </cell>
          <cell r="AG204">
            <v>103000</v>
          </cell>
          <cell r="AH204">
            <v>0</v>
          </cell>
          <cell r="AI204">
            <v>10300</v>
          </cell>
          <cell r="AJ204">
            <v>0</v>
          </cell>
          <cell r="AK204">
            <v>8800</v>
          </cell>
          <cell r="AL204">
            <v>0</v>
          </cell>
          <cell r="AM204">
            <v>3600</v>
          </cell>
          <cell r="AN204">
            <v>0</v>
          </cell>
          <cell r="AO204">
            <v>6300</v>
          </cell>
          <cell r="AP204">
            <v>0</v>
          </cell>
          <cell r="AQ204">
            <v>5400</v>
          </cell>
          <cell r="AR204">
            <v>0</v>
          </cell>
          <cell r="AS204">
            <v>3600</v>
          </cell>
          <cell r="AT204">
            <v>0</v>
          </cell>
          <cell r="AU204">
            <v>0</v>
          </cell>
          <cell r="AV204">
            <v>0</v>
          </cell>
          <cell r="AW204">
            <v>0</v>
          </cell>
          <cell r="AX204">
            <v>0</v>
          </cell>
          <cell r="AY204">
            <v>0</v>
          </cell>
          <cell r="AZ204">
            <v>0</v>
          </cell>
          <cell r="BA204">
            <v>0</v>
          </cell>
          <cell r="BB204">
            <v>9702</v>
          </cell>
          <cell r="BC204" t="str">
            <v>AC</v>
          </cell>
        </row>
        <row r="205">
          <cell r="B205" t="str">
            <v>ACS-SU7-NT</v>
          </cell>
          <cell r="C205" t="str">
            <v>SU700J</v>
          </cell>
          <cell r="D205" t="str">
            <v>無停電電源装置</v>
          </cell>
          <cell r="E205" t="str">
            <v>FT1200用｡WindowsNT対応｡</v>
          </cell>
          <cell r="F205">
            <v>120000</v>
          </cell>
          <cell r="G205">
            <v>78000</v>
          </cell>
          <cell r="H205">
            <v>7800</v>
          </cell>
          <cell r="I205">
            <v>6600</v>
          </cell>
          <cell r="J205">
            <v>2700</v>
          </cell>
          <cell r="K205">
            <v>4800</v>
          </cell>
          <cell r="L205">
            <v>4100</v>
          </cell>
          <cell r="M205">
            <v>2700</v>
          </cell>
          <cell r="N205">
            <v>9701</v>
          </cell>
          <cell r="O205" t="str">
            <v>AC</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120000</v>
          </cell>
          <cell r="AE205">
            <v>0</v>
          </cell>
          <cell r="AF205">
            <v>0</v>
          </cell>
          <cell r="AG205">
            <v>78000</v>
          </cell>
          <cell r="AH205">
            <v>0</v>
          </cell>
          <cell r="AI205">
            <v>7800</v>
          </cell>
          <cell r="AJ205">
            <v>0</v>
          </cell>
          <cell r="AK205">
            <v>6600</v>
          </cell>
          <cell r="AL205">
            <v>0</v>
          </cell>
          <cell r="AM205">
            <v>2700</v>
          </cell>
          <cell r="AN205">
            <v>0</v>
          </cell>
          <cell r="AO205">
            <v>4800</v>
          </cell>
          <cell r="AP205">
            <v>0</v>
          </cell>
          <cell r="AQ205">
            <v>4100</v>
          </cell>
          <cell r="AR205">
            <v>0</v>
          </cell>
          <cell r="AS205">
            <v>2700</v>
          </cell>
          <cell r="AT205">
            <v>0</v>
          </cell>
          <cell r="AU205">
            <v>0</v>
          </cell>
          <cell r="AV205">
            <v>0</v>
          </cell>
          <cell r="AW205">
            <v>0</v>
          </cell>
          <cell r="AX205">
            <v>0</v>
          </cell>
          <cell r="AY205">
            <v>0</v>
          </cell>
          <cell r="AZ205">
            <v>0</v>
          </cell>
          <cell r="BA205">
            <v>0</v>
          </cell>
          <cell r="BB205">
            <v>9701</v>
          </cell>
          <cell r="BC205" t="str">
            <v>AC</v>
          </cell>
        </row>
        <row r="206">
          <cell r="B206" t="str">
            <v>ACS-SU7-NW</v>
          </cell>
          <cell r="C206" t="str">
            <v>SU700J</v>
          </cell>
          <cell r="D206" t="str">
            <v>無停電電源装置</v>
          </cell>
          <cell r="E206" t="str">
            <v>FT1200用｡NetWare/IntranetWare対応｡</v>
          </cell>
          <cell r="F206">
            <v>120000</v>
          </cell>
          <cell r="G206">
            <v>78000</v>
          </cell>
          <cell r="H206">
            <v>7800</v>
          </cell>
          <cell r="I206">
            <v>6600</v>
          </cell>
          <cell r="J206">
            <v>2700</v>
          </cell>
          <cell r="K206">
            <v>4800</v>
          </cell>
          <cell r="L206">
            <v>4100</v>
          </cell>
          <cell r="M206">
            <v>2700</v>
          </cell>
          <cell r="N206">
            <v>9701</v>
          </cell>
          <cell r="O206" t="str">
            <v>AC</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120000</v>
          </cell>
          <cell r="AE206">
            <v>0</v>
          </cell>
          <cell r="AF206">
            <v>0</v>
          </cell>
          <cell r="AG206">
            <v>78000</v>
          </cell>
          <cell r="AH206">
            <v>0</v>
          </cell>
          <cell r="AI206">
            <v>7800</v>
          </cell>
          <cell r="AJ206">
            <v>0</v>
          </cell>
          <cell r="AK206">
            <v>6600</v>
          </cell>
          <cell r="AL206">
            <v>0</v>
          </cell>
          <cell r="AM206">
            <v>2700</v>
          </cell>
          <cell r="AN206">
            <v>0</v>
          </cell>
          <cell r="AO206">
            <v>4800</v>
          </cell>
          <cell r="AP206">
            <v>0</v>
          </cell>
          <cell r="AQ206">
            <v>4100</v>
          </cell>
          <cell r="AR206">
            <v>0</v>
          </cell>
          <cell r="AS206">
            <v>2700</v>
          </cell>
          <cell r="AT206">
            <v>0</v>
          </cell>
          <cell r="AU206">
            <v>0</v>
          </cell>
          <cell r="AV206">
            <v>0</v>
          </cell>
          <cell r="AW206">
            <v>0</v>
          </cell>
          <cell r="AX206">
            <v>0</v>
          </cell>
          <cell r="AY206">
            <v>0</v>
          </cell>
          <cell r="AZ206">
            <v>0</v>
          </cell>
          <cell r="BA206">
            <v>0</v>
          </cell>
          <cell r="BB206">
            <v>9701</v>
          </cell>
          <cell r="BC206" t="str">
            <v>AC</v>
          </cell>
        </row>
        <row r="207">
          <cell r="B207" t="str">
            <v>ACN-BAT</v>
          </cell>
          <cell r="C207" t="str">
            <v>BTY-10NC</v>
          </cell>
          <cell r="D207" t="str">
            <v>内蔵ﾊﾞｯﾃﾘ</v>
          </cell>
          <cell r="E207" t="str">
            <v>NS用｡Ni-Cdﾊﾞｯﾃﾘ｡</v>
          </cell>
          <cell r="F207">
            <v>15000</v>
          </cell>
          <cell r="G207">
            <v>7000</v>
          </cell>
          <cell r="H207" t="str">
            <v>N/A</v>
          </cell>
          <cell r="I207" t="str">
            <v>N/A</v>
          </cell>
          <cell r="J207" t="str">
            <v>N/A</v>
          </cell>
          <cell r="K207" t="str">
            <v>N/A</v>
          </cell>
          <cell r="L207" t="str">
            <v>N/A</v>
          </cell>
          <cell r="M207" t="str">
            <v>N/A</v>
          </cell>
          <cell r="N207" t="str">
            <v>9307</v>
          </cell>
          <cell r="O207" t="str">
            <v>AC</v>
          </cell>
          <cell r="P207" t="str">
            <v>在庫終了次第、
販売終了</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15000</v>
          </cell>
          <cell r="AE207">
            <v>0</v>
          </cell>
          <cell r="AF207">
            <v>0</v>
          </cell>
          <cell r="AG207">
            <v>7000</v>
          </cell>
          <cell r="AH207">
            <v>0</v>
          </cell>
          <cell r="AI207" t="str">
            <v>N/A</v>
          </cell>
          <cell r="AJ207">
            <v>0</v>
          </cell>
          <cell r="AK207" t="str">
            <v>N/A</v>
          </cell>
          <cell r="AL207">
            <v>0</v>
          </cell>
          <cell r="AM207" t="str">
            <v>N/A</v>
          </cell>
          <cell r="AN207">
            <v>0</v>
          </cell>
          <cell r="AO207" t="str">
            <v>N/A</v>
          </cell>
          <cell r="AP207">
            <v>0</v>
          </cell>
          <cell r="AQ207" t="str">
            <v>N/A</v>
          </cell>
          <cell r="AR207">
            <v>0</v>
          </cell>
          <cell r="AS207" t="str">
            <v>N/A</v>
          </cell>
          <cell r="AT207">
            <v>0</v>
          </cell>
          <cell r="AU207">
            <v>0</v>
          </cell>
          <cell r="AV207">
            <v>0</v>
          </cell>
          <cell r="AW207">
            <v>0</v>
          </cell>
          <cell r="AX207">
            <v>0</v>
          </cell>
          <cell r="AY207">
            <v>0</v>
          </cell>
          <cell r="AZ207">
            <v>0</v>
          </cell>
          <cell r="BA207">
            <v>0</v>
          </cell>
          <cell r="BB207" t="str">
            <v>9307</v>
          </cell>
          <cell r="BC207" t="str">
            <v>AC</v>
          </cell>
          <cell r="BD207" t="str">
            <v>在庫終了次第、
販売終了</v>
          </cell>
        </row>
        <row r="208">
          <cell r="B208" t="str">
            <v>ACN-BAT4</v>
          </cell>
          <cell r="C208" t="str">
            <v>M6058-1</v>
          </cell>
          <cell r="D208" t="str">
            <v>内蔵ﾊﾞｯﾃﾘ</v>
          </cell>
          <cell r="E208" t="str">
            <v>SV用｡Ni-Cdﾊﾞｯﾃﾘ｡</v>
          </cell>
          <cell r="F208">
            <v>15000</v>
          </cell>
          <cell r="G208">
            <v>7000</v>
          </cell>
          <cell r="H208" t="str">
            <v>N/A</v>
          </cell>
          <cell r="I208" t="str">
            <v>N/A</v>
          </cell>
          <cell r="J208" t="str">
            <v>N/A</v>
          </cell>
          <cell r="K208" t="str">
            <v>N/A</v>
          </cell>
          <cell r="L208" t="str">
            <v>N/A</v>
          </cell>
          <cell r="M208" t="str">
            <v>N/A</v>
          </cell>
          <cell r="N208">
            <v>9404</v>
          </cell>
          <cell r="O208" t="str">
            <v>AC</v>
          </cell>
          <cell r="P208" t="str">
            <v>在庫終了次第、
販売終了</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15000</v>
          </cell>
          <cell r="AE208">
            <v>0</v>
          </cell>
          <cell r="AF208">
            <v>0</v>
          </cell>
          <cell r="AG208">
            <v>7000</v>
          </cell>
          <cell r="AH208">
            <v>0</v>
          </cell>
          <cell r="AI208" t="str">
            <v>N/A</v>
          </cell>
          <cell r="AJ208">
            <v>0</v>
          </cell>
          <cell r="AK208" t="str">
            <v>N/A</v>
          </cell>
          <cell r="AL208">
            <v>0</v>
          </cell>
          <cell r="AM208" t="str">
            <v>N/A</v>
          </cell>
          <cell r="AN208">
            <v>0</v>
          </cell>
          <cell r="AO208" t="str">
            <v>N/A</v>
          </cell>
          <cell r="AP208">
            <v>0</v>
          </cell>
          <cell r="AQ208" t="str">
            <v>N/A</v>
          </cell>
          <cell r="AR208">
            <v>0</v>
          </cell>
          <cell r="AS208" t="str">
            <v>N/A</v>
          </cell>
          <cell r="AT208">
            <v>0</v>
          </cell>
          <cell r="AU208">
            <v>0</v>
          </cell>
          <cell r="AV208">
            <v>0</v>
          </cell>
          <cell r="AW208">
            <v>0</v>
          </cell>
          <cell r="AX208">
            <v>0</v>
          </cell>
          <cell r="AY208">
            <v>0</v>
          </cell>
          <cell r="AZ208">
            <v>0</v>
          </cell>
          <cell r="BA208">
            <v>0</v>
          </cell>
          <cell r="BB208">
            <v>9404</v>
          </cell>
          <cell r="BC208" t="str">
            <v>AC</v>
          </cell>
          <cell r="BD208" t="str">
            <v>在庫終了次第、
販売終了</v>
          </cell>
        </row>
        <row r="209">
          <cell r="B209" t="str">
            <v>ACN-BAT6</v>
          </cell>
          <cell r="C209" t="str">
            <v>BTP-B03</v>
          </cell>
          <cell r="D209" t="str">
            <v>内蔵ﾊﾞｯﾃﾘ</v>
          </cell>
          <cell r="E209" t="str">
            <v>SS用｡Ni-MHﾊﾞｯﾃﾘ｡</v>
          </cell>
          <cell r="F209">
            <v>20000</v>
          </cell>
          <cell r="G209">
            <v>6000</v>
          </cell>
          <cell r="H209" t="str">
            <v>N/A</v>
          </cell>
          <cell r="I209" t="str">
            <v>N/A</v>
          </cell>
          <cell r="J209" t="str">
            <v>N/A</v>
          </cell>
          <cell r="K209" t="str">
            <v>N/A</v>
          </cell>
          <cell r="L209" t="str">
            <v>N/A</v>
          </cell>
          <cell r="M209" t="str">
            <v>N/A</v>
          </cell>
          <cell r="N209">
            <v>9411</v>
          </cell>
          <cell r="O209" t="str">
            <v>AC</v>
          </cell>
          <cell r="P209" t="str">
            <v>在庫終了次第、
販売終了</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20000</v>
          </cell>
          <cell r="AE209">
            <v>0</v>
          </cell>
          <cell r="AF209">
            <v>0</v>
          </cell>
          <cell r="AG209">
            <v>6000</v>
          </cell>
          <cell r="AH209">
            <v>0</v>
          </cell>
          <cell r="AI209" t="str">
            <v>N/A</v>
          </cell>
          <cell r="AJ209">
            <v>0</v>
          </cell>
          <cell r="AK209" t="str">
            <v>N/A</v>
          </cell>
          <cell r="AL209">
            <v>0</v>
          </cell>
          <cell r="AM209" t="str">
            <v>N/A</v>
          </cell>
          <cell r="AN209">
            <v>0</v>
          </cell>
          <cell r="AO209" t="str">
            <v>N/A</v>
          </cell>
          <cell r="AP209">
            <v>0</v>
          </cell>
          <cell r="AQ209" t="str">
            <v>N/A</v>
          </cell>
          <cell r="AR209">
            <v>0</v>
          </cell>
          <cell r="AS209" t="str">
            <v>N/A</v>
          </cell>
          <cell r="AT209">
            <v>0</v>
          </cell>
          <cell r="AU209">
            <v>0</v>
          </cell>
          <cell r="AV209">
            <v>0</v>
          </cell>
          <cell r="AW209">
            <v>0</v>
          </cell>
          <cell r="AX209">
            <v>0</v>
          </cell>
          <cell r="AY209">
            <v>0</v>
          </cell>
          <cell r="AZ209">
            <v>0</v>
          </cell>
          <cell r="BA209">
            <v>0</v>
          </cell>
          <cell r="BB209">
            <v>9411</v>
          </cell>
          <cell r="BC209" t="str">
            <v>AC</v>
          </cell>
          <cell r="BD209" t="str">
            <v>在庫終了次第、
販売終了</v>
          </cell>
        </row>
        <row r="210">
          <cell r="B210" t="str">
            <v>ACN-BAT10</v>
          </cell>
          <cell r="C210" t="str">
            <v>BTP-F0B</v>
          </cell>
          <cell r="D210" t="str">
            <v>内蔵ﾊﾞｯﾃﾘ</v>
          </cell>
          <cell r="E210" t="str">
            <v>GX(M3464-B/Cﾓﾃﾞﾙ)用｡Ni-MHﾊﾞｯﾃﾘ｡</v>
          </cell>
          <cell r="F210">
            <v>24000</v>
          </cell>
          <cell r="G210">
            <v>15000</v>
          </cell>
          <cell r="H210" t="str">
            <v>N/A</v>
          </cell>
          <cell r="I210" t="str">
            <v>N/A</v>
          </cell>
          <cell r="J210" t="str">
            <v>N/A</v>
          </cell>
          <cell r="K210" t="str">
            <v>N/A</v>
          </cell>
          <cell r="L210" t="str">
            <v>N/A</v>
          </cell>
          <cell r="M210" t="str">
            <v>N/A</v>
          </cell>
          <cell r="N210">
            <v>9510</v>
          </cell>
          <cell r="O210" t="str">
            <v>AC</v>
          </cell>
          <cell r="P210" t="str">
            <v>在庫終了次第、
販売終了</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24000</v>
          </cell>
          <cell r="AE210">
            <v>0</v>
          </cell>
          <cell r="AF210">
            <v>0</v>
          </cell>
          <cell r="AG210">
            <v>15000</v>
          </cell>
          <cell r="AH210">
            <v>0</v>
          </cell>
          <cell r="AI210" t="str">
            <v>N/A</v>
          </cell>
          <cell r="AJ210">
            <v>0</v>
          </cell>
          <cell r="AK210" t="str">
            <v>N/A</v>
          </cell>
          <cell r="AL210">
            <v>0</v>
          </cell>
          <cell r="AM210" t="str">
            <v>N/A</v>
          </cell>
          <cell r="AN210">
            <v>0</v>
          </cell>
          <cell r="AO210" t="str">
            <v>N/A</v>
          </cell>
          <cell r="AP210">
            <v>0</v>
          </cell>
          <cell r="AQ210" t="str">
            <v>N/A</v>
          </cell>
          <cell r="AR210">
            <v>0</v>
          </cell>
          <cell r="AS210" t="str">
            <v>N/A</v>
          </cell>
          <cell r="AT210">
            <v>0</v>
          </cell>
          <cell r="AU210">
            <v>0</v>
          </cell>
          <cell r="AV210">
            <v>0</v>
          </cell>
          <cell r="AW210">
            <v>0</v>
          </cell>
          <cell r="AX210">
            <v>0</v>
          </cell>
          <cell r="AY210">
            <v>0</v>
          </cell>
          <cell r="AZ210">
            <v>0</v>
          </cell>
          <cell r="BA210">
            <v>0</v>
          </cell>
          <cell r="BB210">
            <v>9510</v>
          </cell>
          <cell r="BC210" t="str">
            <v>AC</v>
          </cell>
          <cell r="BD210" t="str">
            <v>在庫終了次第、
販売終了</v>
          </cell>
        </row>
        <row r="211">
          <cell r="B211" t="str">
            <v>ACN-BAT12</v>
          </cell>
          <cell r="C211" t="str">
            <v>BTP-L6B</v>
          </cell>
          <cell r="D211" t="str">
            <v>内蔵ﾊﾞｯﾃﾘ</v>
          </cell>
          <cell r="E211" t="str">
            <v>SX(M3423-Aﾓﾃﾞﾙ､M3423C)､FX(M3474､M3484-A/Bﾓﾃﾞﾙ)用｡
Ni-MHﾊﾞｯﾃﾘ｡</v>
          </cell>
          <cell r="F211">
            <v>15000</v>
          </cell>
          <cell r="G211">
            <v>10000</v>
          </cell>
          <cell r="H211" t="str">
            <v>N/A</v>
          </cell>
          <cell r="I211" t="str">
            <v>N/A</v>
          </cell>
          <cell r="J211" t="str">
            <v>N/A</v>
          </cell>
          <cell r="K211" t="str">
            <v>N/A</v>
          </cell>
          <cell r="L211" t="str">
            <v>N/A</v>
          </cell>
          <cell r="M211" t="str">
            <v>N/A</v>
          </cell>
          <cell r="N211">
            <v>9512</v>
          </cell>
          <cell r="O211" t="str">
            <v>AC</v>
          </cell>
          <cell r="P211" t="str">
            <v>在庫終了次第、
販売終了</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15000</v>
          </cell>
          <cell r="AE211">
            <v>0</v>
          </cell>
          <cell r="AF211">
            <v>0</v>
          </cell>
          <cell r="AG211">
            <v>10000</v>
          </cell>
          <cell r="AH211">
            <v>0</v>
          </cell>
          <cell r="AI211" t="str">
            <v>N/A</v>
          </cell>
          <cell r="AJ211">
            <v>0</v>
          </cell>
          <cell r="AK211" t="str">
            <v>N/A</v>
          </cell>
          <cell r="AL211">
            <v>0</v>
          </cell>
          <cell r="AM211" t="str">
            <v>N/A</v>
          </cell>
          <cell r="AN211">
            <v>0</v>
          </cell>
          <cell r="AO211" t="str">
            <v>N/A</v>
          </cell>
          <cell r="AP211">
            <v>0</v>
          </cell>
          <cell r="AQ211" t="str">
            <v>N/A</v>
          </cell>
          <cell r="AR211">
            <v>0</v>
          </cell>
          <cell r="AS211" t="str">
            <v>N/A</v>
          </cell>
          <cell r="AT211">
            <v>0</v>
          </cell>
          <cell r="AU211">
            <v>0</v>
          </cell>
          <cell r="AV211">
            <v>0</v>
          </cell>
          <cell r="AW211">
            <v>0</v>
          </cell>
          <cell r="AX211">
            <v>0</v>
          </cell>
          <cell r="AY211">
            <v>0</v>
          </cell>
          <cell r="AZ211">
            <v>0</v>
          </cell>
          <cell r="BA211">
            <v>0</v>
          </cell>
          <cell r="BB211">
            <v>9512</v>
          </cell>
          <cell r="BC211" t="str">
            <v>AC</v>
          </cell>
          <cell r="BD211" t="str">
            <v>在庫終了次第、
販売終了</v>
          </cell>
        </row>
        <row r="212">
          <cell r="B212" t="str">
            <v>ACN-BAT14</v>
          </cell>
          <cell r="C212" t="str">
            <v>BTP-S6B</v>
          </cell>
          <cell r="D212" t="str">
            <v>内蔵ﾊﾞｯﾃﾘ</v>
          </cell>
          <cell r="E212" t="str">
            <v>SX(M3423-Cﾓﾃﾞﾙ)､FX(M3484-Cﾓﾃﾞﾙ)用｡Li-ionﾊﾞｯﾃﾘ｡</v>
          </cell>
          <cell r="F212">
            <v>35000</v>
          </cell>
          <cell r="G212">
            <v>24500</v>
          </cell>
          <cell r="H212" t="str">
            <v>N/A</v>
          </cell>
          <cell r="I212" t="str">
            <v>N/A</v>
          </cell>
          <cell r="J212" t="str">
            <v>N/A</v>
          </cell>
          <cell r="K212" t="str">
            <v>N/A</v>
          </cell>
          <cell r="L212" t="str">
            <v>N/A</v>
          </cell>
          <cell r="M212" t="str">
            <v>N/A</v>
          </cell>
          <cell r="N212">
            <v>9611</v>
          </cell>
          <cell r="O212" t="str">
            <v>AC</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35000</v>
          </cell>
          <cell r="AE212">
            <v>0</v>
          </cell>
          <cell r="AF212">
            <v>0</v>
          </cell>
          <cell r="AG212">
            <v>24500</v>
          </cell>
          <cell r="AH212">
            <v>0</v>
          </cell>
          <cell r="AI212" t="str">
            <v>N/A</v>
          </cell>
          <cell r="AJ212">
            <v>0</v>
          </cell>
          <cell r="AK212" t="str">
            <v>N/A</v>
          </cell>
          <cell r="AL212">
            <v>0</v>
          </cell>
          <cell r="AM212" t="str">
            <v>N/A</v>
          </cell>
          <cell r="AN212">
            <v>0</v>
          </cell>
          <cell r="AO212" t="str">
            <v>N/A</v>
          </cell>
          <cell r="AP212">
            <v>0</v>
          </cell>
          <cell r="AQ212" t="str">
            <v>N/A</v>
          </cell>
          <cell r="AR212">
            <v>0</v>
          </cell>
          <cell r="AS212" t="str">
            <v>N/A</v>
          </cell>
          <cell r="AT212">
            <v>0</v>
          </cell>
          <cell r="AU212">
            <v>0</v>
          </cell>
          <cell r="AV212">
            <v>0</v>
          </cell>
          <cell r="AW212">
            <v>0</v>
          </cell>
          <cell r="AX212">
            <v>0</v>
          </cell>
          <cell r="AY212">
            <v>0</v>
          </cell>
          <cell r="AZ212">
            <v>0</v>
          </cell>
          <cell r="BA212">
            <v>0</v>
          </cell>
          <cell r="BB212">
            <v>9611</v>
          </cell>
          <cell r="BC212" t="str">
            <v>AC</v>
          </cell>
        </row>
        <row r="213">
          <cell r="B213" t="str">
            <v>ACN-BAT15</v>
          </cell>
          <cell r="C213" t="str">
            <v>BTP-U6B</v>
          </cell>
          <cell r="D213" t="str">
            <v>内蔵ﾊﾞｯﾃﾘ</v>
          </cell>
          <cell r="E213" t="str">
            <v>GX(M3464-Dﾓﾃﾞﾙ)用｡Ni-MHﾊﾞｯﾃﾘ｡</v>
          </cell>
          <cell r="F213">
            <v>18000</v>
          </cell>
          <cell r="G213">
            <v>12600</v>
          </cell>
          <cell r="H213" t="str">
            <v>N/A</v>
          </cell>
          <cell r="I213" t="str">
            <v>N/A</v>
          </cell>
          <cell r="J213" t="str">
            <v>N/A</v>
          </cell>
          <cell r="K213" t="str">
            <v>N/A</v>
          </cell>
          <cell r="L213" t="str">
            <v>N/A</v>
          </cell>
          <cell r="M213" t="str">
            <v>N/A</v>
          </cell>
          <cell r="N213">
            <v>9611</v>
          </cell>
          <cell r="O213" t="str">
            <v>AC</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18000</v>
          </cell>
          <cell r="AE213">
            <v>0</v>
          </cell>
          <cell r="AF213">
            <v>0</v>
          </cell>
          <cell r="AG213">
            <v>12600</v>
          </cell>
          <cell r="AH213">
            <v>0</v>
          </cell>
          <cell r="AI213" t="str">
            <v>N/A</v>
          </cell>
          <cell r="AJ213">
            <v>0</v>
          </cell>
          <cell r="AK213" t="str">
            <v>N/A</v>
          </cell>
          <cell r="AL213">
            <v>0</v>
          </cell>
          <cell r="AM213" t="str">
            <v>N/A</v>
          </cell>
          <cell r="AN213">
            <v>0</v>
          </cell>
          <cell r="AO213" t="str">
            <v>N/A</v>
          </cell>
          <cell r="AP213">
            <v>0</v>
          </cell>
          <cell r="AQ213" t="str">
            <v>N/A</v>
          </cell>
          <cell r="AR213">
            <v>0</v>
          </cell>
          <cell r="AS213" t="str">
            <v>N/A</v>
          </cell>
          <cell r="AT213">
            <v>0</v>
          </cell>
          <cell r="AU213">
            <v>0</v>
          </cell>
          <cell r="AV213">
            <v>0</v>
          </cell>
          <cell r="AW213">
            <v>0</v>
          </cell>
          <cell r="AX213">
            <v>0</v>
          </cell>
          <cell r="AY213">
            <v>0</v>
          </cell>
          <cell r="AZ213">
            <v>0</v>
          </cell>
          <cell r="BA213">
            <v>0</v>
          </cell>
          <cell r="BB213">
            <v>9611</v>
          </cell>
          <cell r="BC213" t="str">
            <v>AC</v>
          </cell>
        </row>
        <row r="214">
          <cell r="B214" t="str">
            <v>ACN-BAT17</v>
          </cell>
          <cell r="C214" t="str">
            <v>M6055-1</v>
          </cell>
          <cell r="D214" t="str">
            <v>内蔵ﾊﾞｯﾃﾘ</v>
          </cell>
          <cell r="E214" t="str">
            <v>AL用｡Ni-MHﾊﾞｯﾃﾘ｡</v>
          </cell>
          <cell r="F214">
            <v>20000</v>
          </cell>
          <cell r="G214">
            <v>14000</v>
          </cell>
          <cell r="H214" t="str">
            <v>N/A</v>
          </cell>
          <cell r="I214" t="str">
            <v>N/A</v>
          </cell>
          <cell r="J214" t="str">
            <v>N/A</v>
          </cell>
          <cell r="K214" t="str">
            <v>N/A</v>
          </cell>
          <cell r="L214" t="str">
            <v>N/A</v>
          </cell>
          <cell r="M214" t="str">
            <v>N/A</v>
          </cell>
          <cell r="N214">
            <v>9706</v>
          </cell>
          <cell r="O214" t="str">
            <v>AC</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20000</v>
          </cell>
          <cell r="AE214">
            <v>0</v>
          </cell>
          <cell r="AF214">
            <v>0</v>
          </cell>
          <cell r="AG214">
            <v>14000</v>
          </cell>
          <cell r="AH214">
            <v>0</v>
          </cell>
          <cell r="AI214" t="str">
            <v>N/A</v>
          </cell>
          <cell r="AJ214">
            <v>0</v>
          </cell>
          <cell r="AK214" t="str">
            <v>N/A</v>
          </cell>
          <cell r="AL214">
            <v>0</v>
          </cell>
          <cell r="AM214" t="str">
            <v>N/A</v>
          </cell>
          <cell r="AN214">
            <v>0</v>
          </cell>
          <cell r="AO214" t="str">
            <v>N/A</v>
          </cell>
          <cell r="AP214">
            <v>0</v>
          </cell>
          <cell r="AQ214" t="str">
            <v>N/A</v>
          </cell>
          <cell r="AR214">
            <v>0</v>
          </cell>
          <cell r="AS214" t="str">
            <v>N/A</v>
          </cell>
          <cell r="AT214">
            <v>0</v>
          </cell>
          <cell r="AU214">
            <v>0</v>
          </cell>
          <cell r="AV214">
            <v>0</v>
          </cell>
          <cell r="AW214">
            <v>0</v>
          </cell>
          <cell r="AX214">
            <v>0</v>
          </cell>
          <cell r="AY214">
            <v>0</v>
          </cell>
          <cell r="AZ214">
            <v>0</v>
          </cell>
          <cell r="BA214">
            <v>0</v>
          </cell>
          <cell r="BB214">
            <v>9706</v>
          </cell>
          <cell r="BC214" t="str">
            <v>AC</v>
          </cell>
        </row>
        <row r="215">
          <cell r="B215" t="str">
            <v>ACN-BAT18</v>
          </cell>
          <cell r="C215" t="str">
            <v>BTP-T6B</v>
          </cell>
          <cell r="D215" t="str">
            <v>内蔵ﾊﾞｯﾃﾘ</v>
          </cell>
          <cell r="E215" t="str">
            <v>EL用｡Li-ionﾊﾞｯﾃﾘ｡</v>
          </cell>
          <cell r="F215">
            <v>35000</v>
          </cell>
          <cell r="G215">
            <v>25000</v>
          </cell>
          <cell r="H215" t="str">
            <v>N/A</v>
          </cell>
          <cell r="I215" t="str">
            <v>N/A</v>
          </cell>
          <cell r="J215" t="str">
            <v>N/A</v>
          </cell>
          <cell r="K215" t="str">
            <v>N/A</v>
          </cell>
          <cell r="L215" t="str">
            <v>N/A</v>
          </cell>
          <cell r="M215" t="str">
            <v>N/A</v>
          </cell>
          <cell r="N215">
            <v>9708</v>
          </cell>
          <cell r="O215" t="str">
            <v>AC</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35000</v>
          </cell>
          <cell r="AE215">
            <v>0</v>
          </cell>
          <cell r="AF215">
            <v>0</v>
          </cell>
          <cell r="AG215">
            <v>25000</v>
          </cell>
          <cell r="AH215">
            <v>0</v>
          </cell>
          <cell r="AI215" t="str">
            <v>N/A</v>
          </cell>
          <cell r="AJ215">
            <v>0</v>
          </cell>
          <cell r="AK215" t="str">
            <v>N/A</v>
          </cell>
          <cell r="AL215">
            <v>0</v>
          </cell>
          <cell r="AM215" t="str">
            <v>N/A</v>
          </cell>
          <cell r="AN215">
            <v>0</v>
          </cell>
          <cell r="AO215" t="str">
            <v>N/A</v>
          </cell>
          <cell r="AP215">
            <v>0</v>
          </cell>
          <cell r="AQ215" t="str">
            <v>N/A</v>
          </cell>
          <cell r="AR215">
            <v>0</v>
          </cell>
          <cell r="AS215" t="str">
            <v>N/A</v>
          </cell>
          <cell r="AT215">
            <v>0</v>
          </cell>
          <cell r="AU215">
            <v>0</v>
          </cell>
          <cell r="AV215">
            <v>0</v>
          </cell>
          <cell r="AW215">
            <v>0</v>
          </cell>
          <cell r="AX215">
            <v>0</v>
          </cell>
          <cell r="AY215">
            <v>0</v>
          </cell>
          <cell r="AZ215">
            <v>0</v>
          </cell>
          <cell r="BA215">
            <v>0</v>
          </cell>
          <cell r="BB215">
            <v>9708</v>
          </cell>
          <cell r="BC215" t="str">
            <v>AC</v>
          </cell>
        </row>
        <row r="216">
          <cell r="B216" t="str">
            <v>ACN-AC-ADP</v>
          </cell>
          <cell r="C216" t="str">
            <v>ADP-24BB</v>
          </cell>
          <cell r="D216" t="str">
            <v>ACｱﾀﾞﾌﾟﾀ</v>
          </cell>
          <cell r="E216" t="str">
            <v>NS､SS用｡予備用｡</v>
          </cell>
          <cell r="F216">
            <v>15000</v>
          </cell>
          <cell r="G216">
            <v>10500</v>
          </cell>
          <cell r="H216">
            <v>1200</v>
          </cell>
          <cell r="I216">
            <v>1000</v>
          </cell>
          <cell r="J216">
            <v>400</v>
          </cell>
          <cell r="K216">
            <v>800</v>
          </cell>
          <cell r="L216">
            <v>700</v>
          </cell>
          <cell r="M216">
            <v>400</v>
          </cell>
          <cell r="N216" t="str">
            <v>9307</v>
          </cell>
          <cell r="O216" t="str">
            <v>AC</v>
          </cell>
          <cell r="P216" t="str">
            <v>在庫終了次第、
販売終了</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15000</v>
          </cell>
          <cell r="AE216">
            <v>0</v>
          </cell>
          <cell r="AF216">
            <v>0</v>
          </cell>
          <cell r="AG216">
            <v>10500</v>
          </cell>
          <cell r="AH216">
            <v>0</v>
          </cell>
          <cell r="AI216">
            <v>1200</v>
          </cell>
          <cell r="AJ216">
            <v>0</v>
          </cell>
          <cell r="AK216">
            <v>1000</v>
          </cell>
          <cell r="AL216">
            <v>0</v>
          </cell>
          <cell r="AM216">
            <v>400</v>
          </cell>
          <cell r="AN216">
            <v>0</v>
          </cell>
          <cell r="AO216">
            <v>800</v>
          </cell>
          <cell r="AP216">
            <v>0</v>
          </cell>
          <cell r="AQ216">
            <v>700</v>
          </cell>
          <cell r="AR216">
            <v>0</v>
          </cell>
          <cell r="AS216">
            <v>400</v>
          </cell>
          <cell r="AT216">
            <v>0</v>
          </cell>
          <cell r="AU216">
            <v>0</v>
          </cell>
          <cell r="AV216">
            <v>0</v>
          </cell>
          <cell r="AW216">
            <v>0</v>
          </cell>
          <cell r="AX216">
            <v>0</v>
          </cell>
          <cell r="AY216">
            <v>0</v>
          </cell>
          <cell r="AZ216">
            <v>0</v>
          </cell>
          <cell r="BA216">
            <v>0</v>
          </cell>
          <cell r="BB216" t="str">
            <v>9307</v>
          </cell>
          <cell r="BC216" t="str">
            <v>AC</v>
          </cell>
          <cell r="BD216" t="str">
            <v>在庫終了次第、
販売終了</v>
          </cell>
        </row>
        <row r="217">
          <cell r="B217" t="str">
            <v>ACN-AC-ADP3</v>
          </cell>
          <cell r="C217" t="str">
            <v>M6088</v>
          </cell>
          <cell r="D217" t="str">
            <v>ACｱﾀﾞﾌﾟﾀ</v>
          </cell>
          <cell r="E217" t="str">
            <v>SV用｡予備用｡</v>
          </cell>
          <cell r="F217">
            <v>26000</v>
          </cell>
          <cell r="G217">
            <v>7000</v>
          </cell>
          <cell r="H217">
            <v>1600</v>
          </cell>
          <cell r="I217">
            <v>1400</v>
          </cell>
          <cell r="J217">
            <v>600</v>
          </cell>
          <cell r="K217">
            <v>1000</v>
          </cell>
          <cell r="L217">
            <v>900</v>
          </cell>
          <cell r="M217">
            <v>600</v>
          </cell>
          <cell r="N217">
            <v>9404</v>
          </cell>
          <cell r="O217" t="str">
            <v>AC</v>
          </cell>
          <cell r="P217" t="str">
            <v>在庫終了次第、
販売終了</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26000</v>
          </cell>
          <cell r="AE217">
            <v>0</v>
          </cell>
          <cell r="AF217">
            <v>0</v>
          </cell>
          <cell r="AG217">
            <v>7000</v>
          </cell>
          <cell r="AH217">
            <v>0</v>
          </cell>
          <cell r="AI217">
            <v>1600</v>
          </cell>
          <cell r="AJ217">
            <v>0</v>
          </cell>
          <cell r="AK217">
            <v>1400</v>
          </cell>
          <cell r="AL217">
            <v>0</v>
          </cell>
          <cell r="AM217">
            <v>600</v>
          </cell>
          <cell r="AN217">
            <v>0</v>
          </cell>
          <cell r="AO217">
            <v>1000</v>
          </cell>
          <cell r="AP217">
            <v>0</v>
          </cell>
          <cell r="AQ217">
            <v>900</v>
          </cell>
          <cell r="AR217">
            <v>0</v>
          </cell>
          <cell r="AS217">
            <v>600</v>
          </cell>
          <cell r="AT217">
            <v>0</v>
          </cell>
          <cell r="AU217">
            <v>0</v>
          </cell>
          <cell r="AV217">
            <v>0</v>
          </cell>
          <cell r="AW217">
            <v>0</v>
          </cell>
          <cell r="AX217">
            <v>0</v>
          </cell>
          <cell r="AY217">
            <v>0</v>
          </cell>
          <cell r="AZ217">
            <v>0</v>
          </cell>
          <cell r="BA217">
            <v>0</v>
          </cell>
          <cell r="BB217">
            <v>9404</v>
          </cell>
          <cell r="BC217" t="str">
            <v>AC</v>
          </cell>
          <cell r="BD217" t="str">
            <v>在庫終了次第、
販売終了</v>
          </cell>
        </row>
        <row r="218">
          <cell r="B218" t="str">
            <v>ACN-AC-ADP4</v>
          </cell>
          <cell r="C218" t="str">
            <v>ADT-184 (ADP-36GB)</v>
          </cell>
          <cell r="D218" t="str">
            <v>ACｱﾀﾞﾌﾟﾀ</v>
          </cell>
          <cell r="E218" t="str">
            <v>SX(M3423-Aﾓﾃﾞﾙ､M3423C)､FX(M3474､M3484-A/Bﾓﾃﾞﾙ)用｡予備用｡</v>
          </cell>
          <cell r="F218">
            <v>15000</v>
          </cell>
          <cell r="G218">
            <v>10500</v>
          </cell>
          <cell r="H218">
            <v>1200</v>
          </cell>
          <cell r="I218">
            <v>1000</v>
          </cell>
          <cell r="J218">
            <v>400</v>
          </cell>
          <cell r="K218">
            <v>800</v>
          </cell>
          <cell r="L218">
            <v>700</v>
          </cell>
          <cell r="M218">
            <v>400</v>
          </cell>
          <cell r="N218">
            <v>9509</v>
          </cell>
          <cell r="O218" t="str">
            <v>AC</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15000</v>
          </cell>
          <cell r="AE218">
            <v>0</v>
          </cell>
          <cell r="AF218">
            <v>0</v>
          </cell>
          <cell r="AG218">
            <v>10500</v>
          </cell>
          <cell r="AH218">
            <v>0</v>
          </cell>
          <cell r="AI218">
            <v>1200</v>
          </cell>
          <cell r="AJ218">
            <v>0</v>
          </cell>
          <cell r="AK218">
            <v>1000</v>
          </cell>
          <cell r="AL218">
            <v>0</v>
          </cell>
          <cell r="AM218">
            <v>400</v>
          </cell>
          <cell r="AN218">
            <v>0</v>
          </cell>
          <cell r="AO218">
            <v>800</v>
          </cell>
          <cell r="AP218">
            <v>0</v>
          </cell>
          <cell r="AQ218">
            <v>700</v>
          </cell>
          <cell r="AR218">
            <v>0</v>
          </cell>
          <cell r="AS218">
            <v>400</v>
          </cell>
          <cell r="AT218">
            <v>0</v>
          </cell>
          <cell r="AU218">
            <v>0</v>
          </cell>
          <cell r="AV218">
            <v>0</v>
          </cell>
          <cell r="AW218">
            <v>0</v>
          </cell>
          <cell r="AX218">
            <v>0</v>
          </cell>
          <cell r="AY218">
            <v>0</v>
          </cell>
          <cell r="AZ218">
            <v>0</v>
          </cell>
          <cell r="BA218">
            <v>0</v>
          </cell>
          <cell r="BB218">
            <v>9509</v>
          </cell>
          <cell r="BC218" t="str">
            <v>AC</v>
          </cell>
        </row>
        <row r="219">
          <cell r="B219" t="str">
            <v>ACN-AC-ADP5</v>
          </cell>
          <cell r="C219" t="str">
            <v>ADP-36HB</v>
          </cell>
          <cell r="D219" t="str">
            <v>ACｱﾀﾞﾌﾟﾀ</v>
          </cell>
          <cell r="E219" t="str">
            <v>GX(M3464-B/C/Dﾓﾃﾞﾙ)用｡予備用｡</v>
          </cell>
          <cell r="F219">
            <v>15000</v>
          </cell>
          <cell r="G219">
            <v>10500</v>
          </cell>
          <cell r="H219">
            <v>1200</v>
          </cell>
          <cell r="I219">
            <v>1000</v>
          </cell>
          <cell r="J219">
            <v>400</v>
          </cell>
          <cell r="K219">
            <v>800</v>
          </cell>
          <cell r="L219">
            <v>700</v>
          </cell>
          <cell r="M219">
            <v>400</v>
          </cell>
          <cell r="N219">
            <v>9510</v>
          </cell>
          <cell r="O219" t="str">
            <v>AC</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15000</v>
          </cell>
          <cell r="AE219">
            <v>0</v>
          </cell>
          <cell r="AF219">
            <v>0</v>
          </cell>
          <cell r="AG219">
            <v>10500</v>
          </cell>
          <cell r="AH219">
            <v>0</v>
          </cell>
          <cell r="AI219">
            <v>1200</v>
          </cell>
          <cell r="AJ219">
            <v>0</v>
          </cell>
          <cell r="AK219">
            <v>1000</v>
          </cell>
          <cell r="AL219">
            <v>0</v>
          </cell>
          <cell r="AM219">
            <v>400</v>
          </cell>
          <cell r="AN219">
            <v>0</v>
          </cell>
          <cell r="AO219">
            <v>800</v>
          </cell>
          <cell r="AP219">
            <v>0</v>
          </cell>
          <cell r="AQ219">
            <v>700</v>
          </cell>
          <cell r="AR219">
            <v>0</v>
          </cell>
          <cell r="AS219">
            <v>400</v>
          </cell>
          <cell r="AT219">
            <v>0</v>
          </cell>
          <cell r="AU219">
            <v>0</v>
          </cell>
          <cell r="AV219">
            <v>0</v>
          </cell>
          <cell r="AW219">
            <v>0</v>
          </cell>
          <cell r="AX219">
            <v>0</v>
          </cell>
          <cell r="AY219">
            <v>0</v>
          </cell>
          <cell r="AZ219">
            <v>0</v>
          </cell>
          <cell r="BA219">
            <v>0</v>
          </cell>
          <cell r="BB219">
            <v>9510</v>
          </cell>
          <cell r="BC219" t="str">
            <v>AC</v>
          </cell>
        </row>
        <row r="220">
          <cell r="B220" t="str">
            <v>ACN-AC-ADP6</v>
          </cell>
          <cell r="C220" t="str">
            <v>ADT-E04</v>
          </cell>
          <cell r="D220" t="str">
            <v>ACｱﾀﾞﾌﾟﾀ</v>
          </cell>
          <cell r="E220" t="str">
            <v>SX(M3423-Cﾓﾃﾞﾙ)､FX(M3484-Cﾓﾃﾞﾙ)用｡予備用｡</v>
          </cell>
          <cell r="F220">
            <v>12000</v>
          </cell>
          <cell r="G220">
            <v>8400</v>
          </cell>
          <cell r="H220">
            <v>1200</v>
          </cell>
          <cell r="I220">
            <v>1000</v>
          </cell>
          <cell r="J220">
            <v>400</v>
          </cell>
          <cell r="K220">
            <v>800</v>
          </cell>
          <cell r="L220">
            <v>700</v>
          </cell>
          <cell r="M220">
            <v>400</v>
          </cell>
          <cell r="N220">
            <v>9510</v>
          </cell>
          <cell r="O220" t="str">
            <v>AC</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12000</v>
          </cell>
          <cell r="AE220">
            <v>0</v>
          </cell>
          <cell r="AF220">
            <v>0</v>
          </cell>
          <cell r="AG220">
            <v>8400</v>
          </cell>
          <cell r="AH220">
            <v>0</v>
          </cell>
          <cell r="AI220">
            <v>1200</v>
          </cell>
          <cell r="AJ220">
            <v>0</v>
          </cell>
          <cell r="AK220">
            <v>1000</v>
          </cell>
          <cell r="AL220">
            <v>0</v>
          </cell>
          <cell r="AM220">
            <v>400</v>
          </cell>
          <cell r="AN220">
            <v>0</v>
          </cell>
          <cell r="AO220">
            <v>800</v>
          </cell>
          <cell r="AP220">
            <v>0</v>
          </cell>
          <cell r="AQ220">
            <v>700</v>
          </cell>
          <cell r="AR220">
            <v>0</v>
          </cell>
          <cell r="AS220">
            <v>400</v>
          </cell>
          <cell r="AT220">
            <v>0</v>
          </cell>
          <cell r="AU220">
            <v>0</v>
          </cell>
          <cell r="AV220">
            <v>0</v>
          </cell>
          <cell r="AW220">
            <v>0</v>
          </cell>
          <cell r="AX220">
            <v>0</v>
          </cell>
          <cell r="AY220">
            <v>0</v>
          </cell>
          <cell r="AZ220">
            <v>0</v>
          </cell>
          <cell r="BA220">
            <v>0</v>
          </cell>
          <cell r="BB220">
            <v>9510</v>
          </cell>
          <cell r="BC220" t="str">
            <v>AC</v>
          </cell>
        </row>
        <row r="221">
          <cell r="B221" t="str">
            <v>ACN-AC-ADP7</v>
          </cell>
          <cell r="C221" t="str">
            <v>M6085</v>
          </cell>
          <cell r="D221" t="str">
            <v>ACｱﾀﾞﾌﾟﾀ</v>
          </cell>
          <cell r="E221" t="str">
            <v>AL用｡予備用｡</v>
          </cell>
          <cell r="F221">
            <v>14000</v>
          </cell>
          <cell r="G221">
            <v>10000</v>
          </cell>
          <cell r="H221">
            <v>1000</v>
          </cell>
          <cell r="I221">
            <v>850</v>
          </cell>
          <cell r="J221">
            <v>350</v>
          </cell>
          <cell r="K221">
            <v>700</v>
          </cell>
          <cell r="L221">
            <v>600</v>
          </cell>
          <cell r="M221">
            <v>350</v>
          </cell>
          <cell r="N221">
            <v>9706</v>
          </cell>
          <cell r="O221" t="str">
            <v>AC</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14000</v>
          </cell>
          <cell r="AE221">
            <v>0</v>
          </cell>
          <cell r="AF221">
            <v>0</v>
          </cell>
          <cell r="AG221">
            <v>10000</v>
          </cell>
          <cell r="AH221">
            <v>0</v>
          </cell>
          <cell r="AI221">
            <v>1000</v>
          </cell>
          <cell r="AJ221">
            <v>0</v>
          </cell>
          <cell r="AK221">
            <v>850</v>
          </cell>
          <cell r="AL221">
            <v>0</v>
          </cell>
          <cell r="AM221">
            <v>350</v>
          </cell>
          <cell r="AN221">
            <v>0</v>
          </cell>
          <cell r="AO221">
            <v>700</v>
          </cell>
          <cell r="AP221">
            <v>0</v>
          </cell>
          <cell r="AQ221">
            <v>600</v>
          </cell>
          <cell r="AR221">
            <v>0</v>
          </cell>
          <cell r="AS221">
            <v>350</v>
          </cell>
          <cell r="AT221">
            <v>0</v>
          </cell>
          <cell r="AU221">
            <v>0</v>
          </cell>
          <cell r="AV221">
            <v>0</v>
          </cell>
          <cell r="AW221">
            <v>0</v>
          </cell>
          <cell r="AX221">
            <v>0</v>
          </cell>
          <cell r="AY221">
            <v>0</v>
          </cell>
          <cell r="AZ221">
            <v>0</v>
          </cell>
          <cell r="BA221">
            <v>0</v>
          </cell>
          <cell r="BB221">
            <v>9706</v>
          </cell>
          <cell r="BC221" t="str">
            <v>AC</v>
          </cell>
        </row>
        <row r="222">
          <cell r="B222" t="str">
            <v>ACN-AC-ADP8</v>
          </cell>
          <cell r="C222" t="str">
            <v>ADT-G04</v>
          </cell>
          <cell r="D222" t="str">
            <v>ACｱﾀﾞﾌﾟﾀ</v>
          </cell>
          <cell r="E222" t="str">
            <v>EL用｡予備用｡</v>
          </cell>
          <cell r="F222">
            <v>14000</v>
          </cell>
          <cell r="G222">
            <v>10000</v>
          </cell>
          <cell r="H222">
            <v>1000</v>
          </cell>
          <cell r="I222">
            <v>850</v>
          </cell>
          <cell r="J222">
            <v>350</v>
          </cell>
          <cell r="K222">
            <v>700</v>
          </cell>
          <cell r="L222">
            <v>600</v>
          </cell>
          <cell r="M222">
            <v>350</v>
          </cell>
          <cell r="N222">
            <v>9708</v>
          </cell>
          <cell r="O222" t="str">
            <v>AC</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14000</v>
          </cell>
          <cell r="AE222">
            <v>0</v>
          </cell>
          <cell r="AF222">
            <v>0</v>
          </cell>
          <cell r="AG222">
            <v>10000</v>
          </cell>
          <cell r="AH222">
            <v>0</v>
          </cell>
          <cell r="AI222">
            <v>1000</v>
          </cell>
          <cell r="AJ222">
            <v>0</v>
          </cell>
          <cell r="AK222">
            <v>850</v>
          </cell>
          <cell r="AL222">
            <v>0</v>
          </cell>
          <cell r="AM222">
            <v>350</v>
          </cell>
          <cell r="AN222">
            <v>0</v>
          </cell>
          <cell r="AO222">
            <v>700</v>
          </cell>
          <cell r="AP222">
            <v>0</v>
          </cell>
          <cell r="AQ222">
            <v>600</v>
          </cell>
          <cell r="AR222">
            <v>0</v>
          </cell>
          <cell r="AS222">
            <v>350</v>
          </cell>
          <cell r="AT222">
            <v>0</v>
          </cell>
          <cell r="AU222">
            <v>0</v>
          </cell>
          <cell r="AV222">
            <v>0</v>
          </cell>
          <cell r="AW222">
            <v>0</v>
          </cell>
          <cell r="AX222">
            <v>0</v>
          </cell>
          <cell r="AY222">
            <v>0</v>
          </cell>
          <cell r="AZ222">
            <v>0</v>
          </cell>
          <cell r="BA222">
            <v>0</v>
          </cell>
          <cell r="BB222">
            <v>9708</v>
          </cell>
          <cell r="BC222" t="str">
            <v>AC</v>
          </cell>
        </row>
        <row r="223">
          <cell r="B223" t="str">
            <v>拡販セットモデル</v>
          </cell>
        </row>
        <row r="224">
          <cell r="B224" t="str">
            <v>ACS-29-ASL1</v>
          </cell>
          <cell r="C224" t="str">
            <v>････</v>
          </cell>
          <cell r="D224" t="str">
            <v>FT2400 ﾓﾃﾞﾙ6200-40N
ﾛｰﾀｽﾉｰﾂｾｯﾄﾓﾃﾞﾙ</v>
          </cell>
          <cell r="E224" t="str">
            <v>FT2400 ﾓﾃﾞﾙ 6200-40N(M3529-A14N)､ﾛｰﾀｽﾉｰﾂ R4.5
(ｲﾝｽﾄｰﾙｷｯﾄ､ｼﾝｸﾞﾙﾌﾟﾛｾｯｻ版のｻｰﾊﾞ1ﾗｲｾﾝｽ､ｸﾗｲｱﾝﾄ1ﾗｲｾﾝｽ)ﾊﾞﾝﾄﾞﾙ</v>
          </cell>
          <cell r="F224">
            <v>1516000</v>
          </cell>
          <cell r="G224">
            <v>986000</v>
          </cell>
          <cell r="H224">
            <v>98500</v>
          </cell>
          <cell r="I224">
            <v>83700</v>
          </cell>
          <cell r="J224">
            <v>34500</v>
          </cell>
          <cell r="K224">
            <v>60600</v>
          </cell>
          <cell r="L224">
            <v>51500</v>
          </cell>
          <cell r="M224">
            <v>34500</v>
          </cell>
          <cell r="N224">
            <v>9706</v>
          </cell>
          <cell r="O224" t="str">
            <v>AC</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1516000</v>
          </cell>
          <cell r="AE224">
            <v>0</v>
          </cell>
          <cell r="AF224">
            <v>0</v>
          </cell>
          <cell r="AG224">
            <v>986000</v>
          </cell>
          <cell r="AH224">
            <v>0</v>
          </cell>
          <cell r="AI224">
            <v>98500</v>
          </cell>
          <cell r="AJ224">
            <v>0</v>
          </cell>
          <cell r="AK224">
            <v>83700</v>
          </cell>
          <cell r="AL224">
            <v>0</v>
          </cell>
          <cell r="AM224">
            <v>34500</v>
          </cell>
          <cell r="AN224">
            <v>0</v>
          </cell>
          <cell r="AO224">
            <v>60600</v>
          </cell>
          <cell r="AP224">
            <v>0</v>
          </cell>
          <cell r="AQ224">
            <v>51500</v>
          </cell>
          <cell r="AR224">
            <v>0</v>
          </cell>
          <cell r="AS224">
            <v>34500</v>
          </cell>
          <cell r="AT224">
            <v>0</v>
          </cell>
          <cell r="AU224">
            <v>0</v>
          </cell>
          <cell r="AV224">
            <v>0</v>
          </cell>
          <cell r="AW224">
            <v>0</v>
          </cell>
          <cell r="AX224">
            <v>0</v>
          </cell>
          <cell r="AY224">
            <v>0</v>
          </cell>
          <cell r="AZ224">
            <v>0</v>
          </cell>
          <cell r="BA224">
            <v>0</v>
          </cell>
          <cell r="BB224">
            <v>9706</v>
          </cell>
          <cell r="BC224" t="str">
            <v>AC</v>
          </cell>
        </row>
        <row r="225">
          <cell r="B225" t="str">
            <v>ACS-29-ASE1</v>
          </cell>
          <cell r="C225" t="str">
            <v>････</v>
          </cell>
          <cell r="D225" t="str">
            <v>FT2400 ﾓﾃﾞﾙ6200-40N
MS Exchangeｾｯﾄﾓﾃﾞﾙ</v>
          </cell>
          <cell r="E225" t="str">
            <v>FT2400 ﾓﾃﾞﾙ 6200-40N(M3529-A14N)､MS Exchange Server 4.0
ｲﾝﾄﾛﾊﾟｯｸ（ｻｰﾊﾞ1ﾗｲｾﾝｽ､ｸﾗｲｱﾝﾄ5ﾗｲｾﾝｽ)ﾊﾞﾝﾄﾞﾙ</v>
          </cell>
          <cell r="F225">
            <v>1487000</v>
          </cell>
          <cell r="G225">
            <v>967000</v>
          </cell>
          <cell r="H225">
            <v>96700</v>
          </cell>
          <cell r="I225">
            <v>82200</v>
          </cell>
          <cell r="J225">
            <v>33800</v>
          </cell>
          <cell r="K225">
            <v>59500</v>
          </cell>
          <cell r="L225">
            <v>50600</v>
          </cell>
          <cell r="M225">
            <v>33800</v>
          </cell>
          <cell r="N225">
            <v>9706</v>
          </cell>
          <cell r="O225" t="str">
            <v>AC</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1487000</v>
          </cell>
          <cell r="AE225">
            <v>0</v>
          </cell>
          <cell r="AF225">
            <v>0</v>
          </cell>
          <cell r="AG225">
            <v>967000</v>
          </cell>
          <cell r="AH225">
            <v>0</v>
          </cell>
          <cell r="AI225">
            <v>96700</v>
          </cell>
          <cell r="AJ225">
            <v>0</v>
          </cell>
          <cell r="AK225">
            <v>82200</v>
          </cell>
          <cell r="AL225">
            <v>0</v>
          </cell>
          <cell r="AM225">
            <v>33800</v>
          </cell>
          <cell r="AN225">
            <v>0</v>
          </cell>
          <cell r="AO225">
            <v>59500</v>
          </cell>
          <cell r="AP225">
            <v>0</v>
          </cell>
          <cell r="AQ225">
            <v>50600</v>
          </cell>
          <cell r="AR225">
            <v>0</v>
          </cell>
          <cell r="AS225">
            <v>33800</v>
          </cell>
          <cell r="AT225">
            <v>0</v>
          </cell>
          <cell r="AU225">
            <v>0</v>
          </cell>
          <cell r="AV225">
            <v>0</v>
          </cell>
          <cell r="AW225">
            <v>0</v>
          </cell>
          <cell r="AX225">
            <v>0</v>
          </cell>
          <cell r="AY225">
            <v>0</v>
          </cell>
          <cell r="AZ225">
            <v>0</v>
          </cell>
          <cell r="BA225">
            <v>0</v>
          </cell>
          <cell r="BB225">
            <v>9706</v>
          </cell>
          <cell r="BC225" t="str">
            <v>AC</v>
          </cell>
        </row>
        <row r="226">
          <cell r="B226" t="str">
            <v>ACS-28-ASL1</v>
          </cell>
          <cell r="C226" t="str">
            <v>････</v>
          </cell>
          <cell r="D226" t="str">
            <v>FT2200 ﾓﾃﾞﾙ6200-20N
ﾛｰﾀｽﾉｰﾂｾｯﾄﾓﾃﾞﾙ</v>
          </cell>
          <cell r="E226" t="str">
            <v>FT2200 ﾓﾃﾞﾙ 6200-20N(M3528-A12N)､ﾌｧｽﾄｲｰｻﾈｯﾄ･ｱﾀﾞﾌﾟﾀ
(AC-905-TX2)､ﾛｰﾀｽﾉｰﾂ R4.5(ｲﾝｽﾄｰﾙｷｯﾄ､ｼﾝｸﾞﾙﾌﾟﾛｾｯｻ版の
ｻｰﾊﾞ1ﾗｲｾﾝｽ､ｸﾗｲｱﾝﾄ1ﾗｲｾﾝｽ)ﾊﾞﾝﾄﾞﾙ</v>
          </cell>
          <cell r="F226">
            <v>1596000</v>
          </cell>
          <cell r="G226">
            <v>862000</v>
          </cell>
          <cell r="H226">
            <v>103700</v>
          </cell>
          <cell r="I226">
            <v>88100</v>
          </cell>
          <cell r="J226">
            <v>36300</v>
          </cell>
          <cell r="K226">
            <v>63800</v>
          </cell>
          <cell r="L226">
            <v>54200</v>
          </cell>
          <cell r="M226">
            <v>36300</v>
          </cell>
          <cell r="N226">
            <v>9702</v>
          </cell>
          <cell r="O226" t="str">
            <v>AC</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1596000</v>
          </cell>
          <cell r="AE226">
            <v>0</v>
          </cell>
          <cell r="AF226">
            <v>0</v>
          </cell>
          <cell r="AG226">
            <v>862000</v>
          </cell>
          <cell r="AH226">
            <v>0</v>
          </cell>
          <cell r="AI226">
            <v>103700</v>
          </cell>
          <cell r="AJ226">
            <v>0</v>
          </cell>
          <cell r="AK226">
            <v>88100</v>
          </cell>
          <cell r="AL226">
            <v>0</v>
          </cell>
          <cell r="AM226">
            <v>36300</v>
          </cell>
          <cell r="AN226">
            <v>0</v>
          </cell>
          <cell r="AO226">
            <v>63800</v>
          </cell>
          <cell r="AP226">
            <v>0</v>
          </cell>
          <cell r="AQ226">
            <v>54200</v>
          </cell>
          <cell r="AR226">
            <v>0</v>
          </cell>
          <cell r="AS226">
            <v>36300</v>
          </cell>
          <cell r="AT226">
            <v>0</v>
          </cell>
          <cell r="AU226">
            <v>0</v>
          </cell>
          <cell r="AV226">
            <v>0</v>
          </cell>
          <cell r="AW226">
            <v>0</v>
          </cell>
          <cell r="AX226">
            <v>0</v>
          </cell>
          <cell r="AY226">
            <v>0</v>
          </cell>
          <cell r="AZ226">
            <v>0</v>
          </cell>
          <cell r="BA226">
            <v>0</v>
          </cell>
          <cell r="BB226">
            <v>9702</v>
          </cell>
          <cell r="BC226" t="str">
            <v>AC</v>
          </cell>
        </row>
        <row r="227">
          <cell r="B227" t="str">
            <v>ACS-28-ASE1</v>
          </cell>
          <cell r="C227" t="str">
            <v>････</v>
          </cell>
          <cell r="D227" t="str">
            <v>FT2200 ﾓﾃﾞﾙ6200-20N
MS Exchangeｾｯﾄﾓﾃﾞﾙ</v>
          </cell>
          <cell r="E227" t="str">
            <v>FT2200 ﾓﾃﾞﾙ 6200-20N(M3528-A12N)､ﾌｧｽﾄｲｰｻﾈｯﾄ･ｱﾀﾞﾌﾟﾀ
(AC-905-TX2)､MS Exchange Server 4.0ｲﾝﾄﾛﾊﾟｯｸ（ｻｰﾊﾞ1ﾗｲｾﾝｽ､
ｸﾗｲｱﾝﾄ5ﾗｲｾﾝｽ)ﾊﾞﾝﾄﾞﾙ</v>
          </cell>
          <cell r="F227">
            <v>1567000</v>
          </cell>
          <cell r="G227">
            <v>843000</v>
          </cell>
          <cell r="H227">
            <v>101900</v>
          </cell>
          <cell r="I227">
            <v>86600</v>
          </cell>
          <cell r="J227">
            <v>35700</v>
          </cell>
          <cell r="K227">
            <v>62700</v>
          </cell>
          <cell r="L227">
            <v>53300</v>
          </cell>
          <cell r="M227">
            <v>35700</v>
          </cell>
          <cell r="N227">
            <v>9702</v>
          </cell>
          <cell r="O227" t="str">
            <v>AC</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1567000</v>
          </cell>
          <cell r="AE227">
            <v>0</v>
          </cell>
          <cell r="AF227">
            <v>0</v>
          </cell>
          <cell r="AG227">
            <v>843000</v>
          </cell>
          <cell r="AH227">
            <v>0</v>
          </cell>
          <cell r="AI227">
            <v>101900</v>
          </cell>
          <cell r="AJ227">
            <v>0</v>
          </cell>
          <cell r="AK227">
            <v>86600</v>
          </cell>
          <cell r="AL227">
            <v>0</v>
          </cell>
          <cell r="AM227">
            <v>35700</v>
          </cell>
          <cell r="AN227">
            <v>0</v>
          </cell>
          <cell r="AO227">
            <v>62700</v>
          </cell>
          <cell r="AP227">
            <v>0</v>
          </cell>
          <cell r="AQ227">
            <v>53300</v>
          </cell>
          <cell r="AR227">
            <v>0</v>
          </cell>
          <cell r="AS227">
            <v>35700</v>
          </cell>
          <cell r="AT227">
            <v>0</v>
          </cell>
          <cell r="AU227">
            <v>0</v>
          </cell>
          <cell r="AV227">
            <v>0</v>
          </cell>
          <cell r="AW227">
            <v>0</v>
          </cell>
          <cell r="AX227">
            <v>0</v>
          </cell>
          <cell r="AY227">
            <v>0</v>
          </cell>
          <cell r="AZ227">
            <v>0</v>
          </cell>
          <cell r="BA227">
            <v>0</v>
          </cell>
          <cell r="BB227">
            <v>9702</v>
          </cell>
          <cell r="BC227" t="str">
            <v>AC</v>
          </cell>
        </row>
        <row r="228">
          <cell r="B228" t="str">
            <v>ACS-22-ESL1</v>
          </cell>
          <cell r="C228" t="str">
            <v>････</v>
          </cell>
          <cell r="D228" t="str">
            <v>FT1200 ﾓﾃﾞﾙ6200-40N
ﾛｰﾀｽﾉｰﾂｾｯﾄﾓﾃﾞﾙ</v>
          </cell>
          <cell r="E228" t="str">
            <v>FT1200 ﾓﾃﾞﾙ 6200-40N(M3522-E14N)､ﾛｰﾀｽﾉｰﾂ R4.5
(ｲﾝｽﾄｰﾙｷｯﾄ､ｼﾝｸﾞﾙﾌﾟﾛｾｯｻ版のｻｰﾊﾞ1ﾗｲｾﾝｽ､ｸﾗｲｱﾝﾄ1ﾗｲｾﾝｽ)ﾊﾞﾝﾄﾞﾙ</v>
          </cell>
          <cell r="F228">
            <v>956000</v>
          </cell>
          <cell r="G228">
            <v>622000</v>
          </cell>
          <cell r="H228">
            <v>62100</v>
          </cell>
          <cell r="I228">
            <v>52800</v>
          </cell>
          <cell r="J228">
            <v>21700</v>
          </cell>
          <cell r="K228">
            <v>38200</v>
          </cell>
          <cell r="L228">
            <v>32500</v>
          </cell>
          <cell r="M228">
            <v>21700</v>
          </cell>
          <cell r="N228">
            <v>9706</v>
          </cell>
          <cell r="O228" t="str">
            <v>AC</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956000</v>
          </cell>
          <cell r="AE228">
            <v>0</v>
          </cell>
          <cell r="AF228">
            <v>0</v>
          </cell>
          <cell r="AG228">
            <v>622000</v>
          </cell>
          <cell r="AH228">
            <v>0</v>
          </cell>
          <cell r="AI228">
            <v>62100</v>
          </cell>
          <cell r="AJ228">
            <v>0</v>
          </cell>
          <cell r="AK228">
            <v>52800</v>
          </cell>
          <cell r="AL228">
            <v>0</v>
          </cell>
          <cell r="AM228">
            <v>21700</v>
          </cell>
          <cell r="AN228">
            <v>0</v>
          </cell>
          <cell r="AO228">
            <v>38200</v>
          </cell>
          <cell r="AP228">
            <v>0</v>
          </cell>
          <cell r="AQ228">
            <v>32500</v>
          </cell>
          <cell r="AR228">
            <v>0</v>
          </cell>
          <cell r="AS228">
            <v>21700</v>
          </cell>
          <cell r="AT228">
            <v>0</v>
          </cell>
          <cell r="AU228">
            <v>0</v>
          </cell>
          <cell r="AV228">
            <v>0</v>
          </cell>
          <cell r="AW228">
            <v>0</v>
          </cell>
          <cell r="AX228">
            <v>0</v>
          </cell>
          <cell r="AY228">
            <v>0</v>
          </cell>
          <cell r="AZ228">
            <v>0</v>
          </cell>
          <cell r="BA228">
            <v>0</v>
          </cell>
          <cell r="BB228">
            <v>9706</v>
          </cell>
          <cell r="BC228" t="str">
            <v>AC</v>
          </cell>
        </row>
        <row r="229">
          <cell r="B229" t="str">
            <v>ACS-22-ESE1</v>
          </cell>
          <cell r="C229" t="str">
            <v>････</v>
          </cell>
          <cell r="D229" t="str">
            <v>FT1200 ﾓﾃﾞﾙ6200-40N
MS Exchangeｾｯﾄﾓﾃﾞﾙ</v>
          </cell>
          <cell r="E229" t="str">
            <v>FT1200 ﾓﾃﾞﾙ 6200-40N(M3522-E14N)､MS Exchange Server 4.0
ｲﾝﾄﾛﾊﾟｯｸ（ｻｰﾊﾞ1ﾗｲｾﾝｽ､ｸﾗｲｱﾝﾄ5ﾗｲｾﾝｽ)ﾊﾞﾝﾄﾞﾙ</v>
          </cell>
          <cell r="F229">
            <v>927000</v>
          </cell>
          <cell r="G229">
            <v>603000</v>
          </cell>
          <cell r="H229">
            <v>60300</v>
          </cell>
          <cell r="I229">
            <v>51300</v>
          </cell>
          <cell r="J229">
            <v>21100</v>
          </cell>
          <cell r="K229">
            <v>37100</v>
          </cell>
          <cell r="L229">
            <v>31500</v>
          </cell>
          <cell r="M229">
            <v>21100</v>
          </cell>
          <cell r="N229">
            <v>9706</v>
          </cell>
          <cell r="O229" t="str">
            <v>AC</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927000</v>
          </cell>
          <cell r="AE229">
            <v>0</v>
          </cell>
          <cell r="AF229">
            <v>0</v>
          </cell>
          <cell r="AG229">
            <v>603000</v>
          </cell>
          <cell r="AH229">
            <v>0</v>
          </cell>
          <cell r="AI229">
            <v>60300</v>
          </cell>
          <cell r="AJ229">
            <v>0</v>
          </cell>
          <cell r="AK229">
            <v>51300</v>
          </cell>
          <cell r="AL229">
            <v>0</v>
          </cell>
          <cell r="AM229">
            <v>21100</v>
          </cell>
          <cell r="AN229">
            <v>0</v>
          </cell>
          <cell r="AO229">
            <v>37100</v>
          </cell>
          <cell r="AP229">
            <v>0</v>
          </cell>
          <cell r="AQ229">
            <v>31500</v>
          </cell>
          <cell r="AR229">
            <v>0</v>
          </cell>
          <cell r="AS229">
            <v>21100</v>
          </cell>
          <cell r="AT229">
            <v>0</v>
          </cell>
          <cell r="AU229">
            <v>0</v>
          </cell>
          <cell r="AV229">
            <v>0</v>
          </cell>
          <cell r="AW229">
            <v>0</v>
          </cell>
          <cell r="AX229">
            <v>0</v>
          </cell>
          <cell r="AY229">
            <v>0</v>
          </cell>
          <cell r="AZ229">
            <v>0</v>
          </cell>
          <cell r="BA229">
            <v>0</v>
          </cell>
          <cell r="BB229">
            <v>9706</v>
          </cell>
          <cell r="BC229" t="str">
            <v>AC</v>
          </cell>
        </row>
        <row r="230">
          <cell r="B230" t="str">
            <v>ACS-22-ASL1</v>
          </cell>
          <cell r="C230" t="str">
            <v>････</v>
          </cell>
          <cell r="D230" t="str">
            <v>FT1200 ﾓﾃﾞﾙ6200-20N
ﾛｰﾀｽﾉｰﾂｾｯﾄﾓﾃﾞﾙ</v>
          </cell>
          <cell r="E230" t="str">
            <v>FT1200 ﾓﾃﾞﾙ 6200-20N(M3522-A12N)､ﾌｧｽﾄｲｰｻﾈｯﾄ･ｱﾀﾞﾌﾟﾀ
(AC-905-TX2)､ﾛｰﾀｽﾉｰﾂ R4.5(ｲﾝｽﾄｰﾙｷｯﾄ､ｼﾝｸﾞﾙﾌﾟﾛｾｯｻ版の
ｻｰﾊﾞ1ﾗｲｾﾝｽ､ｸﾗｲｱﾝﾄ1ﾗｲｾﾝｽ)ﾊﾞﾝﾄﾞﾙ</v>
          </cell>
          <cell r="F230">
            <v>956000</v>
          </cell>
          <cell r="G230">
            <v>609000</v>
          </cell>
          <cell r="H230">
            <v>62100</v>
          </cell>
          <cell r="I230">
            <v>52800</v>
          </cell>
          <cell r="J230">
            <v>21700</v>
          </cell>
          <cell r="K230">
            <v>38200</v>
          </cell>
          <cell r="L230">
            <v>32500</v>
          </cell>
          <cell r="M230">
            <v>21700</v>
          </cell>
          <cell r="N230">
            <v>9702</v>
          </cell>
          <cell r="O230" t="str">
            <v>AC</v>
          </cell>
          <cell r="P230" t="str">
            <v>9706販売終了</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956000</v>
          </cell>
          <cell r="AE230">
            <v>0</v>
          </cell>
          <cell r="AF230">
            <v>0</v>
          </cell>
          <cell r="AG230">
            <v>609000</v>
          </cell>
          <cell r="AH230">
            <v>0</v>
          </cell>
          <cell r="AI230">
            <v>62100</v>
          </cell>
          <cell r="AJ230">
            <v>0</v>
          </cell>
          <cell r="AK230">
            <v>52800</v>
          </cell>
          <cell r="AL230">
            <v>0</v>
          </cell>
          <cell r="AM230">
            <v>21700</v>
          </cell>
          <cell r="AN230">
            <v>0</v>
          </cell>
          <cell r="AO230">
            <v>38200</v>
          </cell>
          <cell r="AP230">
            <v>0</v>
          </cell>
          <cell r="AQ230">
            <v>32500</v>
          </cell>
          <cell r="AR230">
            <v>0</v>
          </cell>
          <cell r="AS230">
            <v>21700</v>
          </cell>
          <cell r="AT230">
            <v>0</v>
          </cell>
          <cell r="AU230">
            <v>0</v>
          </cell>
          <cell r="AV230">
            <v>0</v>
          </cell>
          <cell r="AW230">
            <v>0</v>
          </cell>
          <cell r="AX230">
            <v>0</v>
          </cell>
          <cell r="AY230">
            <v>0</v>
          </cell>
          <cell r="AZ230">
            <v>0</v>
          </cell>
          <cell r="BA230">
            <v>0</v>
          </cell>
          <cell r="BB230">
            <v>9702</v>
          </cell>
          <cell r="BC230" t="str">
            <v>AC</v>
          </cell>
          <cell r="BD230" t="str">
            <v>9706販売終了</v>
          </cell>
        </row>
        <row r="231">
          <cell r="B231" t="str">
            <v>ACS-22-ASE1</v>
          </cell>
          <cell r="C231" t="str">
            <v>････</v>
          </cell>
          <cell r="D231" t="str">
            <v>FT1200 ﾓﾃﾞﾙ6200-20N
MS Exchangeｾｯﾄﾓﾃﾞﾙ</v>
          </cell>
          <cell r="E231" t="str">
            <v>FT1200 ﾓﾃﾞﾙ 6200-20N(M3522-A12N)､ﾌｧｽﾄｲｰｻﾈｯﾄ･ｱﾀﾞﾌﾟﾀ
(AC-905-TX2)､MS Exchange Server 4.0 ｲﾝﾄﾛﾊﾟｯｸ（ｻｰﾊﾞ1ﾗｲｾﾝｽ､
ｸﾗｲｱﾝﾄ5ﾗｲｾﾝｽ)ﾊﾞﾝﾄﾞﾙ</v>
          </cell>
          <cell r="F231">
            <v>927000</v>
          </cell>
          <cell r="G231">
            <v>590000</v>
          </cell>
          <cell r="H231">
            <v>60300</v>
          </cell>
          <cell r="I231">
            <v>51300</v>
          </cell>
          <cell r="J231">
            <v>21100</v>
          </cell>
          <cell r="K231">
            <v>37100</v>
          </cell>
          <cell r="L231">
            <v>31500</v>
          </cell>
          <cell r="M231">
            <v>21100</v>
          </cell>
          <cell r="N231">
            <v>9702</v>
          </cell>
          <cell r="O231" t="str">
            <v>AC</v>
          </cell>
          <cell r="P231" t="str">
            <v>9706販売終了</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927000</v>
          </cell>
          <cell r="AE231">
            <v>0</v>
          </cell>
          <cell r="AF231">
            <v>0</v>
          </cell>
          <cell r="AG231">
            <v>590000</v>
          </cell>
          <cell r="AH231">
            <v>0</v>
          </cell>
          <cell r="AI231">
            <v>60300</v>
          </cell>
          <cell r="AJ231">
            <v>0</v>
          </cell>
          <cell r="AK231">
            <v>51300</v>
          </cell>
          <cell r="AL231">
            <v>0</v>
          </cell>
          <cell r="AM231">
            <v>21100</v>
          </cell>
          <cell r="AN231">
            <v>0</v>
          </cell>
          <cell r="AO231">
            <v>37100</v>
          </cell>
          <cell r="AP231">
            <v>0</v>
          </cell>
          <cell r="AQ231">
            <v>31500</v>
          </cell>
          <cell r="AR231">
            <v>0</v>
          </cell>
          <cell r="AS231">
            <v>21100</v>
          </cell>
          <cell r="AT231">
            <v>0</v>
          </cell>
          <cell r="AU231">
            <v>0</v>
          </cell>
          <cell r="AV231">
            <v>0</v>
          </cell>
          <cell r="AW231">
            <v>0</v>
          </cell>
          <cell r="AX231">
            <v>0</v>
          </cell>
          <cell r="AY231">
            <v>0</v>
          </cell>
          <cell r="AZ231">
            <v>0</v>
          </cell>
          <cell r="BA231">
            <v>0</v>
          </cell>
          <cell r="BB231">
            <v>9702</v>
          </cell>
          <cell r="BC231" t="str">
            <v>AC</v>
          </cell>
          <cell r="BD231" t="str">
            <v>9706販売終了</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FROM"/>
      <sheetName val="DBFROM.XLS"/>
    </sheetNames>
    <definedNames>
      <definedName name="OPT_NO"/>
      <definedName name="OPT_YES"/>
    </defined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合計"/>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 val="収印ﾓﾆﾀｰ.XLS"/>
    </sheetNames>
    <definedNames>
      <definedName name="PrintDaicho"/>
      <definedName name="QuitDaicho"/>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定義書"/>
    </sheetNames>
    <sheetDataSet>
      <sheetData sheetId="0" refreshError="1">
        <row r="3">
          <cell r="A3" t="str">
            <v>ＣＯ年月</v>
          </cell>
          <cell r="B3" t="str">
            <v>CO_YM</v>
          </cell>
          <cell r="C3" t="str">
            <v>Char</v>
          </cell>
          <cell r="D3">
            <v>6</v>
          </cell>
          <cell r="E3" t="str">
            <v>YYYYMM</v>
          </cell>
        </row>
        <row r="4">
          <cell r="A4" t="str">
            <v>ＦＡＸ番号</v>
          </cell>
          <cell r="B4" t="str">
            <v>FAX_NO</v>
          </cell>
          <cell r="C4" t="str">
            <v>Varchar2</v>
          </cell>
          <cell r="D4">
            <v>12</v>
          </cell>
        </row>
        <row r="5">
          <cell r="A5" t="str">
            <v>その他の入出金予定</v>
          </cell>
          <cell r="B5" t="str">
            <v>SONOTANYSYKNYOTE</v>
          </cell>
          <cell r="C5" t="str">
            <v>Varchar2</v>
          </cell>
          <cell r="D5">
            <v>20</v>
          </cell>
        </row>
        <row r="6">
          <cell r="A6" t="str">
            <v>その他特約保険料</v>
          </cell>
          <cell r="B6" t="str">
            <v>SONOTATKYKHKN_RYO</v>
          </cell>
          <cell r="C6" t="str">
            <v>Number</v>
          </cell>
          <cell r="D6">
            <v>7</v>
          </cell>
        </row>
        <row r="7">
          <cell r="A7" t="str">
            <v>グループコード</v>
          </cell>
          <cell r="B7" t="str">
            <v>GRP_CD</v>
          </cell>
          <cell r="C7" t="str">
            <v>Char</v>
          </cell>
          <cell r="D7">
            <v>4</v>
          </cell>
          <cell r="E7" t="str">
            <v>　</v>
          </cell>
        </row>
        <row r="8">
          <cell r="A8" t="str">
            <v>シェア</v>
          </cell>
          <cell r="B8" t="str">
            <v>SHARE_PER</v>
          </cell>
          <cell r="C8" t="str">
            <v>Number</v>
          </cell>
          <cell r="D8" t="str">
            <v>8,3</v>
          </cell>
          <cell r="E8" t="str">
            <v>　</v>
          </cell>
        </row>
        <row r="9">
          <cell r="A9" t="str">
            <v>ステータス</v>
          </cell>
          <cell r="B9" t="str">
            <v>STATUS</v>
          </cell>
          <cell r="C9" t="str">
            <v>Varchar2</v>
          </cell>
          <cell r="D9">
            <v>20</v>
          </cell>
          <cell r="E9" t="str">
            <v>　</v>
          </cell>
        </row>
        <row r="10">
          <cell r="A10" t="str">
            <v>デメ割増</v>
          </cell>
          <cell r="B10" t="str">
            <v>DEMEWRM</v>
          </cell>
          <cell r="C10" t="str">
            <v>Number</v>
          </cell>
          <cell r="D10">
            <v>2</v>
          </cell>
          <cell r="E10" t="str">
            <v>　</v>
          </cell>
        </row>
        <row r="11">
          <cell r="A11" t="str">
            <v>トヨタ休日区分</v>
          </cell>
          <cell r="B11" t="str">
            <v>TOYOTAKYU_KBN</v>
          </cell>
          <cell r="C11" t="str">
            <v>Char</v>
          </cell>
          <cell r="D11">
            <v>1</v>
          </cell>
          <cell r="E11" t="str">
            <v>　</v>
          </cell>
        </row>
        <row r="12">
          <cell r="A12" t="str">
            <v>ネットグロス区分</v>
          </cell>
          <cell r="B12" t="str">
            <v>NETG_KBN</v>
          </cell>
          <cell r="C12" t="str">
            <v>Char</v>
          </cell>
          <cell r="D12">
            <v>1</v>
          </cell>
          <cell r="E12" t="str">
            <v>'0':ネット、'1':グロス</v>
          </cell>
        </row>
        <row r="13">
          <cell r="A13" t="str">
            <v>ネットグロス区分名</v>
          </cell>
          <cell r="B13" t="str">
            <v>NETG_KBN_NM</v>
          </cell>
          <cell r="C13" t="str">
            <v>Varchar2</v>
          </cell>
          <cell r="D13">
            <v>10</v>
          </cell>
          <cell r="E13" t="str">
            <v>　</v>
          </cell>
        </row>
        <row r="14">
          <cell r="A14" t="str">
            <v>ノンフリート等級</v>
          </cell>
          <cell r="B14" t="str">
            <v>NOFTOKYU</v>
          </cell>
          <cell r="C14" t="str">
            <v>Varchar2</v>
          </cell>
          <cell r="D14">
            <v>2</v>
          </cell>
          <cell r="E14" t="str">
            <v>　</v>
          </cell>
        </row>
        <row r="15">
          <cell r="A15" t="str">
            <v>パスワード</v>
          </cell>
          <cell r="B15" t="str">
            <v>PASS</v>
          </cell>
          <cell r="C15" t="str">
            <v>Varchar2</v>
          </cell>
          <cell r="D15">
            <v>10</v>
          </cell>
        </row>
        <row r="16">
          <cell r="A16" t="str">
            <v>異動№</v>
          </cell>
          <cell r="B16" t="str">
            <v>IDO_NO</v>
          </cell>
          <cell r="C16" t="str">
            <v>Number</v>
          </cell>
          <cell r="D16">
            <v>3</v>
          </cell>
        </row>
        <row r="17">
          <cell r="A17" t="str">
            <v>異動契約者（カナ）</v>
          </cell>
          <cell r="B17" t="str">
            <v>IDOKEYKSYA_KANA</v>
          </cell>
          <cell r="C17" t="str">
            <v>Varchar2</v>
          </cell>
          <cell r="D17">
            <v>25</v>
          </cell>
        </row>
        <row r="18">
          <cell r="A18" t="str">
            <v>異動契約者コード</v>
          </cell>
          <cell r="B18" t="str">
            <v>IDOKEYKSYA_CD</v>
          </cell>
          <cell r="C18" t="str">
            <v>Char</v>
          </cell>
          <cell r="D18">
            <v>6</v>
          </cell>
        </row>
        <row r="19">
          <cell r="A19" t="str">
            <v>異動事由</v>
          </cell>
          <cell r="B19" t="str">
            <v>IDOJIYU</v>
          </cell>
          <cell r="C19" t="str">
            <v>Varchar2</v>
          </cell>
          <cell r="D19">
            <v>16</v>
          </cell>
        </row>
        <row r="20">
          <cell r="A20" t="str">
            <v>異動事由区分１</v>
          </cell>
          <cell r="B20" t="str">
            <v>IDOJIYU_KBN_1</v>
          </cell>
          <cell r="C20" t="str">
            <v>Char</v>
          </cell>
          <cell r="D20">
            <v>2</v>
          </cell>
        </row>
        <row r="21">
          <cell r="A21" t="str">
            <v>異動事由区分２</v>
          </cell>
          <cell r="B21" t="str">
            <v>IDOJIYU_KBN_2</v>
          </cell>
          <cell r="C21" t="str">
            <v>Char</v>
          </cell>
          <cell r="D21">
            <v>2</v>
          </cell>
        </row>
        <row r="22">
          <cell r="A22" t="str">
            <v>異動事由区分３</v>
          </cell>
          <cell r="B22" t="str">
            <v>IDOJIYU_KBN_3</v>
          </cell>
          <cell r="C22" t="str">
            <v>Char</v>
          </cell>
          <cell r="D22">
            <v>2</v>
          </cell>
        </row>
        <row r="23">
          <cell r="A23" t="str">
            <v>異動事由区分Ｂ</v>
          </cell>
          <cell r="B23" t="str">
            <v>IDOJIYU_KBN_B</v>
          </cell>
          <cell r="C23" t="str">
            <v>Varchar2</v>
          </cell>
          <cell r="D23">
            <v>25</v>
          </cell>
        </row>
        <row r="24">
          <cell r="A24" t="str">
            <v>異動社員番号</v>
          </cell>
          <cell r="B24" t="str">
            <v>IDOSYAIN_NO</v>
          </cell>
          <cell r="C24" t="str">
            <v>Varchar2</v>
          </cell>
          <cell r="D24">
            <v>5</v>
          </cell>
        </row>
        <row r="25">
          <cell r="A25" t="str">
            <v>異動訂正回数</v>
          </cell>
          <cell r="B25" t="str">
            <v>IDOTESE_SU</v>
          </cell>
          <cell r="C25" t="str">
            <v>Number</v>
          </cell>
          <cell r="D25">
            <v>3</v>
          </cell>
        </row>
        <row r="26">
          <cell r="A26" t="str">
            <v>一括入金区分</v>
          </cell>
          <cell r="B26" t="str">
            <v>IKATUNYKN_KBN</v>
          </cell>
          <cell r="C26" t="str">
            <v>Char</v>
          </cell>
          <cell r="D26">
            <v>1</v>
          </cell>
          <cell r="E26" t="str">
            <v>'0':個別入金、'1':一括入金</v>
          </cell>
        </row>
        <row r="27">
          <cell r="A27" t="str">
            <v>一般分割</v>
          </cell>
          <cell r="B27" t="str">
            <v>IPPANBK</v>
          </cell>
          <cell r="C27" t="str">
            <v>Char</v>
          </cell>
          <cell r="D27">
            <v>1</v>
          </cell>
        </row>
        <row r="28">
          <cell r="A28" t="str">
            <v>営業継続費用特約保険料</v>
          </cell>
          <cell r="B28" t="str">
            <v>EIGYOTKYKHKN_RYO</v>
          </cell>
          <cell r="C28" t="str">
            <v>Number</v>
          </cell>
          <cell r="D28">
            <v>7</v>
          </cell>
          <cell r="E28" t="str">
            <v>　</v>
          </cell>
        </row>
        <row r="29">
          <cell r="A29" t="str">
            <v>加入者数</v>
          </cell>
          <cell r="B29" t="str">
            <v>KANYUSYA_SU</v>
          </cell>
          <cell r="C29" t="str">
            <v>Number</v>
          </cell>
          <cell r="D29">
            <v>7</v>
          </cell>
          <cell r="E29" t="str">
            <v>　</v>
          </cell>
        </row>
        <row r="30">
          <cell r="A30" t="str">
            <v>科目コード</v>
          </cell>
          <cell r="B30" t="str">
            <v>KAMOKU_CD</v>
          </cell>
          <cell r="C30" t="str">
            <v>Char</v>
          </cell>
          <cell r="D30">
            <v>4</v>
          </cell>
          <cell r="E30" t="str">
            <v>　</v>
          </cell>
        </row>
        <row r="31">
          <cell r="A31" t="str">
            <v>科目名</v>
          </cell>
          <cell r="B31" t="str">
            <v>KAMOKU_NM</v>
          </cell>
          <cell r="C31" t="str">
            <v>Varchar2</v>
          </cell>
          <cell r="D31">
            <v>40</v>
          </cell>
          <cell r="E31" t="str">
            <v>　</v>
          </cell>
        </row>
        <row r="32">
          <cell r="A32" t="str">
            <v>火災複合契約保種</v>
          </cell>
          <cell r="B32" t="str">
            <v>KASAIKEYKHSY</v>
          </cell>
          <cell r="C32" t="str">
            <v>Varchar2</v>
          </cell>
          <cell r="D32">
            <v>10</v>
          </cell>
          <cell r="E32" t="str">
            <v>　</v>
          </cell>
        </row>
        <row r="33">
          <cell r="A33" t="str">
            <v>火災複合契約保種コード</v>
          </cell>
          <cell r="B33" t="str">
            <v>KASAIKEYKHSY_CD</v>
          </cell>
          <cell r="C33" t="str">
            <v>Char</v>
          </cell>
          <cell r="D33">
            <v>2</v>
          </cell>
          <cell r="E33" t="str">
            <v>　</v>
          </cell>
        </row>
        <row r="34">
          <cell r="A34" t="str">
            <v>過不足金</v>
          </cell>
          <cell r="B34" t="str">
            <v>KABUSOKU_KN</v>
          </cell>
          <cell r="C34" t="str">
            <v>Number</v>
          </cell>
          <cell r="D34">
            <v>15</v>
          </cell>
          <cell r="E34" t="str">
            <v>　</v>
          </cell>
        </row>
        <row r="35">
          <cell r="A35" t="str">
            <v>過不足金額</v>
          </cell>
          <cell r="B35" t="str">
            <v>KABUSOKU_KNG</v>
          </cell>
          <cell r="C35" t="str">
            <v>Number</v>
          </cell>
          <cell r="D35">
            <v>15</v>
          </cell>
          <cell r="E35" t="str">
            <v>　</v>
          </cell>
        </row>
        <row r="36">
          <cell r="A36" t="str">
            <v>解約事由</v>
          </cell>
          <cell r="B36" t="str">
            <v>KAYKJIYU</v>
          </cell>
          <cell r="C36" t="str">
            <v>Varchar2</v>
          </cell>
          <cell r="D36">
            <v>20</v>
          </cell>
        </row>
        <row r="37">
          <cell r="A37" t="str">
            <v>解約事由区分</v>
          </cell>
          <cell r="B37" t="str">
            <v>KAYKJIYU_KBN</v>
          </cell>
          <cell r="C37" t="str">
            <v>Char</v>
          </cell>
          <cell r="D37">
            <v>1</v>
          </cell>
          <cell r="E37" t="str">
            <v>'1':全部解約（中途解約）、'2':全部解約（その他）、'3':一部解約、'4':期間短縮</v>
          </cell>
        </row>
        <row r="38">
          <cell r="A38" t="str">
            <v>解約日</v>
          </cell>
          <cell r="B38" t="str">
            <v>KAYK_DT</v>
          </cell>
          <cell r="C38" t="str">
            <v>Char</v>
          </cell>
          <cell r="D38">
            <v>8</v>
          </cell>
          <cell r="E38" t="str">
            <v>YYYYMMDD</v>
          </cell>
        </row>
        <row r="39">
          <cell r="A39" t="str">
            <v>回収状況</v>
          </cell>
          <cell r="B39" t="str">
            <v>KAISYU_ST</v>
          </cell>
          <cell r="C39" t="str">
            <v>Varchar2</v>
          </cell>
          <cell r="D39">
            <v>10</v>
          </cell>
        </row>
        <row r="40">
          <cell r="A40" t="str">
            <v>回払い種類読替</v>
          </cell>
          <cell r="B40" t="str">
            <v>KAIHARAIYMK</v>
          </cell>
          <cell r="C40" t="str">
            <v>Varchar2</v>
          </cell>
          <cell r="D40">
            <v>10</v>
          </cell>
        </row>
        <row r="41">
          <cell r="A41" t="str">
            <v>回払い種類読替コード</v>
          </cell>
          <cell r="B41" t="str">
            <v>KAIHARAIYMK_CD</v>
          </cell>
          <cell r="C41" t="str">
            <v>Char</v>
          </cell>
          <cell r="D41">
            <v>2</v>
          </cell>
        </row>
        <row r="42">
          <cell r="A42" t="str">
            <v>概算保険料区分</v>
          </cell>
          <cell r="B42" t="str">
            <v>GSNHKNRYO_KBN</v>
          </cell>
          <cell r="C42" t="str">
            <v>Char</v>
          </cell>
          <cell r="D42">
            <v>1</v>
          </cell>
        </row>
        <row r="43">
          <cell r="A43" t="str">
            <v>拡担</v>
          </cell>
          <cell r="B43" t="str">
            <v>KAKUTAN</v>
          </cell>
          <cell r="C43" t="str">
            <v>Varchar2</v>
          </cell>
          <cell r="D43">
            <v>4</v>
          </cell>
        </row>
        <row r="44">
          <cell r="A44" t="str">
            <v>拡担特約保険料</v>
          </cell>
          <cell r="B44" t="str">
            <v>KAKUTANTKYKHKN_RYO</v>
          </cell>
          <cell r="C44" t="str">
            <v>Number</v>
          </cell>
          <cell r="D44">
            <v>7</v>
          </cell>
        </row>
        <row r="45">
          <cell r="A45" t="str">
            <v>確Ｒ</v>
          </cell>
          <cell r="B45" t="str">
            <v>KAKUR</v>
          </cell>
          <cell r="C45" t="str">
            <v>Varchar2</v>
          </cell>
          <cell r="D45">
            <v>1</v>
          </cell>
        </row>
        <row r="46">
          <cell r="A46" t="str">
            <v>確定精算</v>
          </cell>
          <cell r="B46" t="str">
            <v>KAKUTEISSN</v>
          </cell>
          <cell r="C46" t="str">
            <v>Varchar2</v>
          </cell>
          <cell r="D46">
            <v>10</v>
          </cell>
        </row>
        <row r="47">
          <cell r="A47" t="str">
            <v>割増引変更</v>
          </cell>
          <cell r="B47" t="str">
            <v>WRMBHENKO</v>
          </cell>
          <cell r="C47" t="str">
            <v>Varchar2</v>
          </cell>
          <cell r="D47">
            <v>10</v>
          </cell>
        </row>
        <row r="48">
          <cell r="A48" t="str">
            <v>幹事区分</v>
          </cell>
          <cell r="B48" t="str">
            <v>KANJI_KBN</v>
          </cell>
          <cell r="C48" t="str">
            <v>Char</v>
          </cell>
          <cell r="D48">
            <v>2</v>
          </cell>
        </row>
        <row r="49">
          <cell r="A49" t="str">
            <v>幹事保険会社コード</v>
          </cell>
          <cell r="B49" t="str">
            <v>KANJIHKNKAIS_CD</v>
          </cell>
          <cell r="C49" t="str">
            <v>Char</v>
          </cell>
          <cell r="D49">
            <v>2</v>
          </cell>
        </row>
        <row r="50">
          <cell r="A50" t="str">
            <v>管理区分</v>
          </cell>
          <cell r="B50" t="str">
            <v>KANRI_KBN</v>
          </cell>
          <cell r="C50" t="str">
            <v>Char</v>
          </cell>
          <cell r="D50">
            <v>1</v>
          </cell>
        </row>
        <row r="51">
          <cell r="A51" t="str">
            <v>基本保険料</v>
          </cell>
          <cell r="B51" t="str">
            <v>KIHONHKN_RYO</v>
          </cell>
          <cell r="C51" t="str">
            <v>Number</v>
          </cell>
          <cell r="D51">
            <v>7</v>
          </cell>
        </row>
        <row r="52">
          <cell r="A52" t="str">
            <v>金額</v>
          </cell>
          <cell r="B52" t="str">
            <v>KNG</v>
          </cell>
          <cell r="C52" t="str">
            <v>Number</v>
          </cell>
          <cell r="D52">
            <v>15</v>
          </cell>
        </row>
        <row r="53">
          <cell r="A53" t="str">
            <v>銀行コード</v>
          </cell>
          <cell r="B53" t="str">
            <v>BNK_CD</v>
          </cell>
          <cell r="C53" t="str">
            <v>Char</v>
          </cell>
          <cell r="D53">
            <v>4</v>
          </cell>
        </row>
        <row r="54">
          <cell r="A54" t="str">
            <v>銀行休日区分</v>
          </cell>
          <cell r="B54" t="str">
            <v>BNKKYU_KBN</v>
          </cell>
          <cell r="C54" t="str">
            <v>Char</v>
          </cell>
          <cell r="D54">
            <v>1</v>
          </cell>
        </row>
        <row r="55">
          <cell r="A55" t="str">
            <v>銀行支店コード</v>
          </cell>
          <cell r="B55" t="str">
            <v>BNKSHITEN_CD</v>
          </cell>
          <cell r="C55" t="str">
            <v>Char</v>
          </cell>
          <cell r="D55">
            <v>3</v>
          </cell>
        </row>
        <row r="56">
          <cell r="A56" t="str">
            <v>銀行支店名</v>
          </cell>
          <cell r="B56" t="str">
            <v>BNKSHITEN_NM</v>
          </cell>
          <cell r="C56" t="str">
            <v>Varchar2</v>
          </cell>
          <cell r="D56">
            <v>20</v>
          </cell>
        </row>
        <row r="57">
          <cell r="A57" t="str">
            <v>銀行名</v>
          </cell>
          <cell r="B57" t="str">
            <v>BNK_NM</v>
          </cell>
          <cell r="C57" t="str">
            <v>Varchar2</v>
          </cell>
          <cell r="D57">
            <v>20</v>
          </cell>
        </row>
        <row r="58">
          <cell r="A58" t="str">
            <v>銀行名（カナ）</v>
          </cell>
          <cell r="B58" t="str">
            <v>BNK_KANA</v>
          </cell>
          <cell r="C58" t="str">
            <v>Varchar2</v>
          </cell>
          <cell r="D58">
            <v>20</v>
          </cell>
        </row>
        <row r="59">
          <cell r="A59" t="str">
            <v>契約区分</v>
          </cell>
          <cell r="B59" t="str">
            <v>KEYK_KBN</v>
          </cell>
          <cell r="C59" t="str">
            <v>Char</v>
          </cell>
          <cell r="D59">
            <v>1</v>
          </cell>
          <cell r="E59" t="str">
            <v>'1':新規、'2':満期更改、'3':中途更改、'4':異動、'5':解約解除、'6':分割払い（２回目以降）、'7':地震継続、'8':転換異動</v>
          </cell>
        </row>
        <row r="60">
          <cell r="A60" t="str">
            <v>契約区分名</v>
          </cell>
          <cell r="B60" t="str">
            <v>KEYK_KBN_NM</v>
          </cell>
          <cell r="C60" t="str">
            <v>Varchar2</v>
          </cell>
          <cell r="D60">
            <v>20</v>
          </cell>
        </row>
        <row r="61">
          <cell r="A61" t="str">
            <v>契約者コード</v>
          </cell>
          <cell r="B61" t="str">
            <v>KEYKSYA_CD</v>
          </cell>
          <cell r="C61" t="str">
            <v>Char</v>
          </cell>
          <cell r="D61">
            <v>6</v>
          </cell>
        </row>
        <row r="62">
          <cell r="A62" t="str">
            <v>契約者区分</v>
          </cell>
          <cell r="B62" t="str">
            <v>KEYKSYA_KBN</v>
          </cell>
          <cell r="C62" t="str">
            <v>Char</v>
          </cell>
          <cell r="D62">
            <v>1</v>
          </cell>
          <cell r="E62" t="str">
            <v>'1':法人、'2':個人、'3':団体扱い、'4':法人個人、'5':強制加入、'6':任意加入</v>
          </cell>
        </row>
        <row r="63">
          <cell r="A63" t="str">
            <v>契約者区分名（漢字）</v>
          </cell>
          <cell r="B63" t="str">
            <v>KEYKSYA_KBN_NM</v>
          </cell>
          <cell r="C63" t="str">
            <v>Varchar2</v>
          </cell>
          <cell r="D63">
            <v>8</v>
          </cell>
        </row>
        <row r="64">
          <cell r="A64" t="str">
            <v>契約者名（カナ）</v>
          </cell>
          <cell r="B64" t="str">
            <v>KEYKSYA_KANA</v>
          </cell>
          <cell r="C64" t="str">
            <v>Varchar2</v>
          </cell>
          <cell r="D64">
            <v>25</v>
          </cell>
        </row>
        <row r="65">
          <cell r="A65" t="str">
            <v>契約方式</v>
          </cell>
          <cell r="B65" t="str">
            <v>KEYKHOSHIKI</v>
          </cell>
          <cell r="C65" t="str">
            <v>Varchar2</v>
          </cell>
          <cell r="D65">
            <v>5</v>
          </cell>
        </row>
        <row r="66">
          <cell r="A66" t="str">
            <v>計上区分</v>
          </cell>
          <cell r="B66" t="str">
            <v>KJ_KBN</v>
          </cell>
          <cell r="C66" t="str">
            <v>Varchar2</v>
          </cell>
          <cell r="D66">
            <v>5</v>
          </cell>
        </row>
        <row r="67">
          <cell r="A67" t="str">
            <v>計上区分コード</v>
          </cell>
          <cell r="B67" t="str">
            <v>KJ_KBN_CD</v>
          </cell>
          <cell r="C67" t="str">
            <v>Char</v>
          </cell>
          <cell r="D67">
            <v>3</v>
          </cell>
        </row>
        <row r="68">
          <cell r="A68" t="str">
            <v>計上済み区分</v>
          </cell>
          <cell r="B68" t="str">
            <v>KJZUMI_KBN</v>
          </cell>
          <cell r="C68" t="str">
            <v>Varchar2</v>
          </cell>
          <cell r="D68">
            <v>1</v>
          </cell>
        </row>
        <row r="69">
          <cell r="A69" t="str">
            <v>計上日</v>
          </cell>
          <cell r="B69" t="str">
            <v>KJ_DT</v>
          </cell>
          <cell r="C69" t="str">
            <v>Char</v>
          </cell>
          <cell r="D69">
            <v>8</v>
          </cell>
          <cell r="E69" t="str">
            <v>YYYYMMDD</v>
          </cell>
        </row>
        <row r="70">
          <cell r="A70" t="str">
            <v>計上入力区分</v>
          </cell>
          <cell r="B70" t="str">
            <v>KJINP_KBN</v>
          </cell>
          <cell r="C70" t="str">
            <v>Char</v>
          </cell>
          <cell r="D70">
            <v>1</v>
          </cell>
          <cell r="E70" t="str">
            <v>'0':相殺合算、'1':計上、'2':計上（現金）、'3':返戻、'4':直入金、'5':口座振替、'6':不足金、'7':過剰入金、'8':振込手数料</v>
          </cell>
        </row>
        <row r="71">
          <cell r="A71" t="str">
            <v>計上入力区分名</v>
          </cell>
          <cell r="B71" t="str">
            <v>KJINP_KBN_NM</v>
          </cell>
          <cell r="C71" t="str">
            <v>Varchar2</v>
          </cell>
          <cell r="D71">
            <v>10</v>
          </cell>
        </row>
        <row r="72">
          <cell r="A72" t="str">
            <v>計上保険料</v>
          </cell>
          <cell r="B72" t="str">
            <v>KJHKN_RYO</v>
          </cell>
          <cell r="C72" t="str">
            <v>Number</v>
          </cell>
          <cell r="D72">
            <v>15</v>
          </cell>
        </row>
        <row r="73">
          <cell r="A73" t="str">
            <v>計上保種コード</v>
          </cell>
          <cell r="B73" t="str">
            <v>KJHSY_CD</v>
          </cell>
          <cell r="C73" t="str">
            <v>Varchar2</v>
          </cell>
          <cell r="D73">
            <v>2</v>
          </cell>
        </row>
        <row r="74">
          <cell r="A74" t="str">
            <v>計上保種名</v>
          </cell>
          <cell r="B74" t="str">
            <v>KJHSY_NM</v>
          </cell>
          <cell r="C74" t="str">
            <v>Varchar2</v>
          </cell>
          <cell r="D74">
            <v>8</v>
          </cell>
        </row>
        <row r="75">
          <cell r="A75" t="str">
            <v>件数</v>
          </cell>
          <cell r="B75" t="str">
            <v>KEN_SU</v>
          </cell>
          <cell r="C75" t="str">
            <v>Number</v>
          </cell>
          <cell r="D75">
            <v>7</v>
          </cell>
        </row>
        <row r="76">
          <cell r="A76" t="str">
            <v>元号</v>
          </cell>
          <cell r="B76" t="str">
            <v>GENGO</v>
          </cell>
          <cell r="C76" t="str">
            <v>Varchar2</v>
          </cell>
          <cell r="D76">
            <v>4</v>
          </cell>
        </row>
        <row r="77">
          <cell r="A77" t="str">
            <v>元号開始日</v>
          </cell>
          <cell r="B77" t="str">
            <v>GENGOS_DT</v>
          </cell>
          <cell r="C77" t="str">
            <v>Char</v>
          </cell>
          <cell r="D77">
            <v>8</v>
          </cell>
          <cell r="E77" t="str">
            <v>YYYYMMDD</v>
          </cell>
        </row>
        <row r="78">
          <cell r="A78" t="str">
            <v>元号区分</v>
          </cell>
          <cell r="B78" t="str">
            <v>GENGO_KBN</v>
          </cell>
          <cell r="C78" t="str">
            <v>Char</v>
          </cell>
          <cell r="D78">
            <v>1</v>
          </cell>
          <cell r="E78" t="str">
            <v>'H':平成、'M':明治、'S':昭和、'T':大正</v>
          </cell>
        </row>
        <row r="79">
          <cell r="A79" t="str">
            <v>元号終了日</v>
          </cell>
          <cell r="B79" t="str">
            <v>GENGOE_DT</v>
          </cell>
          <cell r="C79" t="str">
            <v>Char</v>
          </cell>
          <cell r="D79">
            <v>8</v>
          </cell>
          <cell r="E79" t="str">
            <v>YYYYMMDD</v>
          </cell>
        </row>
        <row r="80">
          <cell r="A80" t="str">
            <v>元証券番号</v>
          </cell>
          <cell r="B80" t="str">
            <v>MOTOSYOKEN_NO</v>
          </cell>
          <cell r="C80" t="str">
            <v>Varchar2</v>
          </cell>
          <cell r="D80">
            <v>15</v>
          </cell>
        </row>
        <row r="81">
          <cell r="A81" t="str">
            <v>現金合計額</v>
          </cell>
          <cell r="B81" t="str">
            <v>GENKNGOKE_KGN</v>
          </cell>
          <cell r="C81" t="str">
            <v>Number</v>
          </cell>
          <cell r="D81">
            <v>15</v>
          </cell>
        </row>
        <row r="82">
          <cell r="A82" t="str">
            <v>現金入金</v>
          </cell>
          <cell r="B82" t="str">
            <v>GENKNNYKN</v>
          </cell>
          <cell r="C82" t="str">
            <v>Varchar2</v>
          </cell>
          <cell r="D82">
            <v>5</v>
          </cell>
        </row>
        <row r="83">
          <cell r="A83" t="str">
            <v>顧客</v>
          </cell>
          <cell r="B83" t="str">
            <v>KOKYA</v>
          </cell>
          <cell r="C83" t="str">
            <v>Varchar2</v>
          </cell>
          <cell r="D83">
            <v>5</v>
          </cell>
        </row>
        <row r="84">
          <cell r="A84" t="str">
            <v>顧客回収ステータス</v>
          </cell>
          <cell r="B84" t="str">
            <v>KOKYAKAISYU_ST</v>
          </cell>
          <cell r="C84" t="str">
            <v>Char</v>
          </cell>
          <cell r="D84">
            <v>1</v>
          </cell>
          <cell r="E84" t="str">
            <v>'0':請求なし、'1':請求中、'3':回収済み</v>
          </cell>
        </row>
        <row r="85">
          <cell r="A85" t="str">
            <v>顧客支払ステータス</v>
          </cell>
          <cell r="B85" t="str">
            <v>KOKYASHIHA_ST</v>
          </cell>
          <cell r="C85" t="str">
            <v>Char</v>
          </cell>
          <cell r="D85">
            <v>1</v>
          </cell>
          <cell r="E85" t="str">
            <v>'0':支払なし、'1':未払い、'2':承認済み、'3':照合済み</v>
          </cell>
        </row>
        <row r="86">
          <cell r="A86" t="str">
            <v>口座区分</v>
          </cell>
          <cell r="B86" t="str">
            <v>KOZA_KBN</v>
          </cell>
          <cell r="C86" t="str">
            <v>Char</v>
          </cell>
          <cell r="D86">
            <v>1</v>
          </cell>
        </row>
        <row r="87">
          <cell r="A87" t="str">
            <v>口座区分名</v>
          </cell>
          <cell r="B87" t="str">
            <v>KOZA_KBN_NM</v>
          </cell>
          <cell r="C87" t="str">
            <v>Varchar2</v>
          </cell>
          <cell r="D87">
            <v>20</v>
          </cell>
        </row>
        <row r="88">
          <cell r="A88" t="str">
            <v>口座番号</v>
          </cell>
          <cell r="B88" t="str">
            <v>KOZA_NO</v>
          </cell>
          <cell r="C88" t="str">
            <v>Number</v>
          </cell>
          <cell r="D88">
            <v>7</v>
          </cell>
        </row>
        <row r="89">
          <cell r="A89" t="str">
            <v>口座名義</v>
          </cell>
          <cell r="B89" t="str">
            <v>KOZAMEIGI</v>
          </cell>
          <cell r="C89" t="str">
            <v>Varchar2</v>
          </cell>
          <cell r="D89">
            <v>25</v>
          </cell>
        </row>
        <row r="90">
          <cell r="A90" t="str">
            <v>口座明細</v>
          </cell>
          <cell r="B90" t="str">
            <v>KOZAMS</v>
          </cell>
          <cell r="C90" t="str">
            <v>Varchar2</v>
          </cell>
          <cell r="D90">
            <v>25</v>
          </cell>
        </row>
        <row r="91">
          <cell r="A91" t="str">
            <v>更新年月日</v>
          </cell>
          <cell r="B91" t="str">
            <v>UPD_DT</v>
          </cell>
          <cell r="C91" t="str">
            <v>Char</v>
          </cell>
          <cell r="D91">
            <v>8</v>
          </cell>
          <cell r="E91" t="str">
            <v>YYYYMMDD</v>
          </cell>
        </row>
        <row r="92">
          <cell r="A92" t="str">
            <v>構造用法等変更</v>
          </cell>
          <cell r="B92" t="str">
            <v>KOZOHENKO</v>
          </cell>
          <cell r="C92" t="str">
            <v>Varchar2</v>
          </cell>
          <cell r="D92">
            <v>10</v>
          </cell>
        </row>
        <row r="93">
          <cell r="A93" t="str">
            <v>合計額</v>
          </cell>
          <cell r="B93" t="str">
            <v>GOKE_KNG</v>
          </cell>
          <cell r="C93" t="str">
            <v>Number</v>
          </cell>
          <cell r="D93">
            <v>15</v>
          </cell>
        </row>
        <row r="94">
          <cell r="A94" t="str">
            <v>最終異動№</v>
          </cell>
          <cell r="B94" t="str">
            <v>SAISYUIDO_NO</v>
          </cell>
          <cell r="C94" t="str">
            <v>Number</v>
          </cell>
          <cell r="D94">
            <v>3</v>
          </cell>
        </row>
        <row r="95">
          <cell r="A95" t="str">
            <v>最終親子№</v>
          </cell>
          <cell r="B95" t="str">
            <v>SAISYUOYAKO_NO</v>
          </cell>
          <cell r="C95" t="str">
            <v>Number</v>
          </cell>
          <cell r="D95">
            <v>1</v>
          </cell>
        </row>
        <row r="96">
          <cell r="A96" t="str">
            <v>最終訂正№</v>
          </cell>
          <cell r="B96" t="str">
            <v>SAISYUTESE_NO</v>
          </cell>
          <cell r="C96" t="str">
            <v>Number</v>
          </cell>
          <cell r="D96">
            <v>4</v>
          </cell>
        </row>
        <row r="97">
          <cell r="A97" t="str">
            <v>最終分割№</v>
          </cell>
          <cell r="B97" t="str">
            <v>SAISYUBT_NO</v>
          </cell>
          <cell r="C97" t="str">
            <v>Number</v>
          </cell>
          <cell r="D97">
            <v>3</v>
          </cell>
        </row>
        <row r="98">
          <cell r="A98" t="str">
            <v>最新フラグ</v>
          </cell>
          <cell r="B98" t="str">
            <v>SAISHIN_FLG</v>
          </cell>
          <cell r="C98" t="str">
            <v>Char</v>
          </cell>
          <cell r="D98">
            <v>1</v>
          </cell>
        </row>
        <row r="99">
          <cell r="A99" t="str">
            <v>作成日</v>
          </cell>
          <cell r="B99" t="str">
            <v>SAKUSEI_DT</v>
          </cell>
          <cell r="C99" t="str">
            <v>Char</v>
          </cell>
          <cell r="D99">
            <v>8</v>
          </cell>
          <cell r="E99" t="str">
            <v>YYYYMMDD</v>
          </cell>
        </row>
        <row r="100">
          <cell r="A100" t="str">
            <v>残金一括払</v>
          </cell>
          <cell r="B100" t="str">
            <v>ZANIKATUHARAI</v>
          </cell>
          <cell r="C100" t="str">
            <v>Varchar2</v>
          </cell>
          <cell r="D100">
            <v>10</v>
          </cell>
        </row>
        <row r="101">
          <cell r="A101" t="str">
            <v>残高</v>
          </cell>
          <cell r="B101" t="str">
            <v>ZAN</v>
          </cell>
          <cell r="C101" t="str">
            <v>Number</v>
          </cell>
          <cell r="D101">
            <v>15</v>
          </cell>
        </row>
        <row r="102">
          <cell r="A102" t="str">
            <v>支出</v>
          </cell>
          <cell r="B102" t="str">
            <v>SHISYUTSU</v>
          </cell>
          <cell r="C102" t="str">
            <v>Number</v>
          </cell>
          <cell r="D102">
            <v>15</v>
          </cell>
        </row>
        <row r="103">
          <cell r="A103" t="str">
            <v>支店コード</v>
          </cell>
          <cell r="B103" t="str">
            <v>SHITEN_CD</v>
          </cell>
          <cell r="C103" t="str">
            <v>Char</v>
          </cell>
          <cell r="D103">
            <v>2</v>
          </cell>
        </row>
        <row r="104">
          <cell r="A104" t="str">
            <v>支店名</v>
          </cell>
          <cell r="B104" t="str">
            <v>SHITEN_NM</v>
          </cell>
          <cell r="C104" t="str">
            <v>Varchar2</v>
          </cell>
          <cell r="D104">
            <v>20</v>
          </cell>
        </row>
        <row r="105">
          <cell r="A105" t="str">
            <v>支店名（カナ）</v>
          </cell>
          <cell r="B105" t="str">
            <v>SHITEN_KANA</v>
          </cell>
          <cell r="C105" t="str">
            <v>Varchar2</v>
          </cell>
          <cell r="D105">
            <v>20</v>
          </cell>
        </row>
        <row r="106">
          <cell r="A106" t="str">
            <v>支払状況区分</v>
          </cell>
          <cell r="B106" t="str">
            <v>SHIHAST_KBN</v>
          </cell>
          <cell r="C106" t="str">
            <v>Char</v>
          </cell>
          <cell r="D106">
            <v>1</v>
          </cell>
          <cell r="E106" t="str">
            <v>'1':未払い､'2':支払承諾済み､'3':支払済み</v>
          </cell>
        </row>
        <row r="107">
          <cell r="A107" t="str">
            <v>支払番号</v>
          </cell>
          <cell r="B107" t="str">
            <v>SHIHA_NO</v>
          </cell>
          <cell r="C107" t="str">
            <v>Varchar2</v>
          </cell>
          <cell r="D107">
            <v>9</v>
          </cell>
        </row>
        <row r="108">
          <cell r="A108" t="str">
            <v>支払予定</v>
          </cell>
          <cell r="B108" t="str">
            <v>SHIHAYOTE</v>
          </cell>
          <cell r="C108" t="str">
            <v>Varchar2</v>
          </cell>
          <cell r="D108">
            <v>20</v>
          </cell>
        </row>
        <row r="109">
          <cell r="A109" t="str">
            <v>資金集中金額</v>
          </cell>
          <cell r="B109" t="str">
            <v>SHIKNSYUTYU_KNG</v>
          </cell>
          <cell r="C109" t="str">
            <v>Number</v>
          </cell>
          <cell r="D109">
            <v>15</v>
          </cell>
        </row>
        <row r="110">
          <cell r="A110" t="str">
            <v>事務費（％）</v>
          </cell>
          <cell r="B110" t="str">
            <v>JIMHI_PER</v>
          </cell>
          <cell r="C110" t="str">
            <v>Number</v>
          </cell>
          <cell r="D110" t="str">
            <v>8,3</v>
          </cell>
        </row>
        <row r="111">
          <cell r="A111" t="str">
            <v>自己物件サイン読替</v>
          </cell>
          <cell r="B111" t="str">
            <v>JIKOBUYMK</v>
          </cell>
          <cell r="C111" t="str">
            <v>Varchar2</v>
          </cell>
          <cell r="D111">
            <v>3</v>
          </cell>
        </row>
        <row r="112">
          <cell r="A112" t="str">
            <v>自己物件サイン読替コード</v>
          </cell>
          <cell r="B112" t="str">
            <v>JIKOBUYMK_CD</v>
          </cell>
          <cell r="C112" t="str">
            <v>Char</v>
          </cell>
          <cell r="D112">
            <v>1</v>
          </cell>
        </row>
        <row r="113">
          <cell r="A113" t="str">
            <v>実施金額</v>
          </cell>
          <cell r="B113" t="str">
            <v>JISSHI_KNG</v>
          </cell>
          <cell r="C113" t="str">
            <v>Number</v>
          </cell>
          <cell r="D113">
            <v>15</v>
          </cell>
        </row>
        <row r="114">
          <cell r="A114" t="str">
            <v>社員コード</v>
          </cell>
          <cell r="B114" t="str">
            <v>SYAIN_CD</v>
          </cell>
          <cell r="C114" t="str">
            <v>Varchar2</v>
          </cell>
          <cell r="D114">
            <v>5</v>
          </cell>
        </row>
        <row r="115">
          <cell r="A115" t="str">
            <v>社員番号</v>
          </cell>
          <cell r="B115" t="str">
            <v>SYAIN_NO</v>
          </cell>
          <cell r="C115" t="str">
            <v>Varchar2</v>
          </cell>
          <cell r="D115">
            <v>5</v>
          </cell>
        </row>
        <row r="116">
          <cell r="A116" t="str">
            <v>社員名（カナ）</v>
          </cell>
          <cell r="B116" t="str">
            <v>SYAIN_KANA</v>
          </cell>
          <cell r="C116" t="str">
            <v>Varchar2</v>
          </cell>
          <cell r="D116">
            <v>20</v>
          </cell>
        </row>
        <row r="117">
          <cell r="A117" t="str">
            <v>社員名（漢字）</v>
          </cell>
          <cell r="B117" t="str">
            <v>SYAIN_NM</v>
          </cell>
          <cell r="C117" t="str">
            <v>Varchar2</v>
          </cell>
          <cell r="D117">
            <v>20</v>
          </cell>
        </row>
        <row r="118">
          <cell r="A118" t="str">
            <v>社内分担</v>
          </cell>
          <cell r="B118" t="str">
            <v>SYANAIBT</v>
          </cell>
          <cell r="C118" t="str">
            <v>Varchar2</v>
          </cell>
          <cell r="D118">
            <v>20</v>
          </cell>
        </row>
        <row r="119">
          <cell r="A119" t="str">
            <v>社内分担区分</v>
          </cell>
          <cell r="B119" t="str">
            <v>SYANAIBT_KBN</v>
          </cell>
          <cell r="C119" t="str">
            <v>Char</v>
          </cell>
          <cell r="D119">
            <v>1</v>
          </cell>
          <cell r="E119" t="str">
            <v>'0':社内分担なし、'1':社内分担あり</v>
          </cell>
        </row>
        <row r="120">
          <cell r="A120" t="str">
            <v>社内分担担当者コード</v>
          </cell>
          <cell r="B120" t="str">
            <v>SYANAIBTTANTO_CD</v>
          </cell>
          <cell r="C120" t="str">
            <v>Char</v>
          </cell>
          <cell r="D120">
            <v>4</v>
          </cell>
        </row>
        <row r="121">
          <cell r="A121" t="str">
            <v>借方科目</v>
          </cell>
          <cell r="B121" t="str">
            <v>KARIKATAKAMOKU</v>
          </cell>
          <cell r="C121" t="str">
            <v>Varchar2</v>
          </cell>
          <cell r="D121">
            <v>10</v>
          </cell>
        </row>
        <row r="122">
          <cell r="A122" t="str">
            <v>取引区分</v>
          </cell>
          <cell r="B122" t="str">
            <v>TRHK_KBN</v>
          </cell>
          <cell r="C122" t="str">
            <v>Char</v>
          </cell>
          <cell r="D122">
            <v>2</v>
          </cell>
          <cell r="E122" t="str">
            <v>'10':現金、'11':振込、'12':他店分入金､'13':交換､'14':振替､'18';その他､'19':訂正</v>
          </cell>
        </row>
        <row r="123">
          <cell r="A123" t="str">
            <v>取引区分名</v>
          </cell>
          <cell r="B123" t="str">
            <v>TRHK_KBN_NM</v>
          </cell>
          <cell r="C123" t="str">
            <v>Varchar2</v>
          </cell>
          <cell r="D123">
            <v>20</v>
          </cell>
        </row>
        <row r="124">
          <cell r="A124" t="str">
            <v>取引先コード</v>
          </cell>
          <cell r="B124" t="str">
            <v>TRHKSAKI_CD</v>
          </cell>
          <cell r="C124" t="str">
            <v>Char</v>
          </cell>
          <cell r="D124">
            <v>6</v>
          </cell>
        </row>
        <row r="125">
          <cell r="A125" t="str">
            <v>手数料</v>
          </cell>
          <cell r="B125" t="str">
            <v>TESU_RYO</v>
          </cell>
          <cell r="C125" t="str">
            <v>Number</v>
          </cell>
          <cell r="D125">
            <v>9</v>
          </cell>
        </row>
        <row r="126">
          <cell r="A126" t="str">
            <v>種目分類</v>
          </cell>
          <cell r="B126" t="str">
            <v>SYUMKBR</v>
          </cell>
          <cell r="C126" t="str">
            <v>Varchar2</v>
          </cell>
          <cell r="D126">
            <v>10</v>
          </cell>
        </row>
        <row r="127">
          <cell r="A127" t="str">
            <v>種目分類区分</v>
          </cell>
          <cell r="B127" t="str">
            <v>SYUMKBR_KBN</v>
          </cell>
          <cell r="C127" t="str">
            <v>Char</v>
          </cell>
          <cell r="D127">
            <v>1</v>
          </cell>
        </row>
        <row r="128">
          <cell r="A128" t="str">
            <v>種目別残高</v>
          </cell>
          <cell r="B128" t="str">
            <v>SYUMKBETSU_ZAN</v>
          </cell>
          <cell r="C128" t="str">
            <v>Number</v>
          </cell>
          <cell r="D128">
            <v>15</v>
          </cell>
        </row>
        <row r="129">
          <cell r="A129" t="str">
            <v>収支計上合計金額</v>
          </cell>
          <cell r="B129" t="str">
            <v>SYUSHIKJGOKE_KNG</v>
          </cell>
          <cell r="C129" t="str">
            <v>Number</v>
          </cell>
          <cell r="D129">
            <v>15</v>
          </cell>
        </row>
        <row r="130">
          <cell r="A130" t="str">
            <v>収支明細出力フラグ</v>
          </cell>
          <cell r="B130" t="str">
            <v>SYUSHIMSOUT_FLG</v>
          </cell>
          <cell r="C130" t="str">
            <v>Char</v>
          </cell>
          <cell r="D130">
            <v>1</v>
          </cell>
        </row>
        <row r="131">
          <cell r="A131" t="str">
            <v>収支明細処理日付</v>
          </cell>
          <cell r="B131" t="str">
            <v>SYUSHIMSSYR_DT</v>
          </cell>
          <cell r="C131" t="str">
            <v>Char</v>
          </cell>
          <cell r="D131">
            <v>8</v>
          </cell>
          <cell r="E131" t="str">
            <v>YYYYMMDD</v>
          </cell>
        </row>
        <row r="132">
          <cell r="A132" t="str">
            <v>収入</v>
          </cell>
          <cell r="B132" t="str">
            <v>SYUNYU</v>
          </cell>
          <cell r="C132" t="str">
            <v>Number</v>
          </cell>
          <cell r="D132">
            <v>15</v>
          </cell>
        </row>
        <row r="133">
          <cell r="A133" t="str">
            <v>終期元号区分</v>
          </cell>
          <cell r="B133" t="str">
            <v>SYUKIGENGO_KBN</v>
          </cell>
          <cell r="C133" t="str">
            <v>Char</v>
          </cell>
          <cell r="D133">
            <v>1</v>
          </cell>
          <cell r="E133" t="str">
            <v>'H':平成,'M':明治,'S':昭和,'T':大正</v>
          </cell>
        </row>
        <row r="134">
          <cell r="A134" t="str">
            <v>集金事務費</v>
          </cell>
          <cell r="B134" t="str">
            <v>SYUKNJIM_HI</v>
          </cell>
          <cell r="C134" t="str">
            <v>Number</v>
          </cell>
          <cell r="D134">
            <v>9</v>
          </cell>
        </row>
        <row r="135">
          <cell r="A135" t="str">
            <v>従業員番号</v>
          </cell>
          <cell r="B135" t="str">
            <v>EMP_NO</v>
          </cell>
          <cell r="C135" t="str">
            <v>Varchar2</v>
          </cell>
          <cell r="D135">
            <v>12</v>
          </cell>
        </row>
        <row r="136">
          <cell r="A136" t="str">
            <v>出金額</v>
          </cell>
          <cell r="B136" t="str">
            <v>SYKN_KNG</v>
          </cell>
          <cell r="C136" t="str">
            <v>Number</v>
          </cell>
          <cell r="D136">
            <v>15</v>
          </cell>
        </row>
        <row r="137">
          <cell r="A137" t="str">
            <v>出力件数</v>
          </cell>
          <cell r="B137" t="str">
            <v>OUT_SU</v>
          </cell>
          <cell r="C137" t="str">
            <v>Number</v>
          </cell>
          <cell r="D137">
            <v>7</v>
          </cell>
        </row>
        <row r="138">
          <cell r="A138" t="str">
            <v>処理機能</v>
          </cell>
          <cell r="B138" t="str">
            <v>SYRKINO</v>
          </cell>
          <cell r="C138" t="str">
            <v>Varchar2</v>
          </cell>
          <cell r="D138">
            <v>5</v>
          </cell>
        </row>
        <row r="139">
          <cell r="A139" t="str">
            <v>処理区分</v>
          </cell>
          <cell r="B139" t="str">
            <v>SYR_KBN</v>
          </cell>
          <cell r="C139" t="str">
            <v>Varchar2</v>
          </cell>
          <cell r="D139">
            <v>1</v>
          </cell>
        </row>
        <row r="140">
          <cell r="A140" t="str">
            <v>処理時間</v>
          </cell>
          <cell r="B140" t="str">
            <v>SYR_TM</v>
          </cell>
          <cell r="C140" t="str">
            <v>Char</v>
          </cell>
          <cell r="D140">
            <v>6</v>
          </cell>
          <cell r="E140" t="str">
            <v>HHMMSS</v>
          </cell>
        </row>
        <row r="141">
          <cell r="A141" t="str">
            <v>処理対象</v>
          </cell>
          <cell r="B141" t="str">
            <v>SYRTAISYO</v>
          </cell>
          <cell r="C141" t="str">
            <v>Varchar2</v>
          </cell>
          <cell r="D141">
            <v>20</v>
          </cell>
        </row>
        <row r="142">
          <cell r="A142" t="str">
            <v>処理対象区分</v>
          </cell>
          <cell r="B142" t="str">
            <v>SYRTAISYO_KBN</v>
          </cell>
          <cell r="C142" t="str">
            <v>Char</v>
          </cell>
          <cell r="D142">
            <v>1</v>
          </cell>
        </row>
        <row r="143">
          <cell r="A143" t="str">
            <v>処理対象年月</v>
          </cell>
          <cell r="B143" t="str">
            <v>SYRTAISYO_YM</v>
          </cell>
          <cell r="C143" t="str">
            <v>Char</v>
          </cell>
          <cell r="D143">
            <v>6</v>
          </cell>
          <cell r="E143" t="str">
            <v>YYYYMM</v>
          </cell>
        </row>
        <row r="144">
          <cell r="A144" t="str">
            <v>処理日付</v>
          </cell>
          <cell r="B144" t="str">
            <v>SYR_DT</v>
          </cell>
          <cell r="C144" t="str">
            <v>Char</v>
          </cell>
          <cell r="D144">
            <v>8</v>
          </cell>
          <cell r="E144" t="str">
            <v>YYYYMMDD</v>
          </cell>
        </row>
        <row r="145">
          <cell r="A145" t="str">
            <v>小切手合計額</v>
          </cell>
          <cell r="B145" t="str">
            <v>KOGITTEGOKE_KNG</v>
          </cell>
          <cell r="C145" t="str">
            <v>Number</v>
          </cell>
          <cell r="D145">
            <v>15</v>
          </cell>
        </row>
        <row r="146">
          <cell r="A146" t="str">
            <v>消し込み日</v>
          </cell>
          <cell r="B146" t="str">
            <v>KESHIKOMI_DT</v>
          </cell>
          <cell r="C146" t="str">
            <v>Char</v>
          </cell>
          <cell r="D146">
            <v>8</v>
          </cell>
          <cell r="E146" t="str">
            <v>YYYYMMDD</v>
          </cell>
        </row>
        <row r="147">
          <cell r="A147" t="str">
            <v>消費税</v>
          </cell>
          <cell r="B147" t="str">
            <v>SYOHI</v>
          </cell>
          <cell r="C147" t="str">
            <v>Number</v>
          </cell>
          <cell r="D147">
            <v>12</v>
          </cell>
        </row>
        <row r="148">
          <cell r="A148" t="str">
            <v>消費税額</v>
          </cell>
          <cell r="B148" t="str">
            <v>SYOHI_KNG</v>
          </cell>
          <cell r="C148" t="str">
            <v>Number</v>
          </cell>
          <cell r="D148">
            <v>9</v>
          </cell>
        </row>
        <row r="149">
          <cell r="A149" t="str">
            <v>消費税率</v>
          </cell>
          <cell r="B149" t="str">
            <v>SYOHI_PER</v>
          </cell>
          <cell r="C149" t="str">
            <v>Number</v>
          </cell>
          <cell r="D149" t="str">
            <v>5,2</v>
          </cell>
        </row>
        <row r="150">
          <cell r="A150" t="str">
            <v>照会番号</v>
          </cell>
          <cell r="B150" t="str">
            <v>SYOKAI_NO</v>
          </cell>
          <cell r="C150" t="str">
            <v>Varchar2</v>
          </cell>
          <cell r="D150">
            <v>8</v>
          </cell>
        </row>
        <row r="151">
          <cell r="A151" t="str">
            <v>証券番号</v>
          </cell>
          <cell r="B151" t="str">
            <v>SYOKEN_NO</v>
          </cell>
          <cell r="C151" t="str">
            <v>Varchar2</v>
          </cell>
          <cell r="D151">
            <v>15</v>
          </cell>
        </row>
        <row r="152">
          <cell r="A152" t="str">
            <v>証券番号識別区分</v>
          </cell>
          <cell r="B152" t="str">
            <v>SYOKENNOSHIKI_KBN</v>
          </cell>
          <cell r="C152" t="str">
            <v>Char</v>
          </cell>
          <cell r="D152">
            <v>1</v>
          </cell>
        </row>
        <row r="153">
          <cell r="A153" t="str">
            <v>証券番号利用状況区分</v>
          </cell>
          <cell r="B153" t="str">
            <v>SYOKENNORIYO_KBN</v>
          </cell>
          <cell r="C153" t="str">
            <v>Char</v>
          </cell>
          <cell r="D153">
            <v>1</v>
          </cell>
        </row>
        <row r="154">
          <cell r="A154" t="str">
            <v>振込金額</v>
          </cell>
          <cell r="B154" t="str">
            <v>HRKO_KNG</v>
          </cell>
          <cell r="C154" t="str">
            <v>Number</v>
          </cell>
          <cell r="D154">
            <v>15</v>
          </cell>
        </row>
        <row r="155">
          <cell r="A155" t="str">
            <v>振込手数料</v>
          </cell>
          <cell r="B155" t="str">
            <v>HRKOTESU_RYO</v>
          </cell>
          <cell r="C155" t="str">
            <v>Number</v>
          </cell>
          <cell r="D155">
            <v>15</v>
          </cell>
        </row>
        <row r="156">
          <cell r="A156" t="str">
            <v>振込人名（カナ）</v>
          </cell>
          <cell r="B156" t="str">
            <v>HRKOSYA_KANA</v>
          </cell>
          <cell r="C156" t="str">
            <v>Varchar2</v>
          </cell>
          <cell r="D156">
            <v>25</v>
          </cell>
        </row>
        <row r="157">
          <cell r="A157" t="str">
            <v>振替手数料</v>
          </cell>
          <cell r="B157" t="str">
            <v>HRKATESU_RYO</v>
          </cell>
          <cell r="C157" t="str">
            <v>Number</v>
          </cell>
          <cell r="D157">
            <v>15</v>
          </cell>
        </row>
        <row r="158">
          <cell r="A158" t="str">
            <v>新商品コード</v>
          </cell>
          <cell r="B158" t="str">
            <v>SHINSYOHIN_CD</v>
          </cell>
          <cell r="C158" t="str">
            <v>Char</v>
          </cell>
          <cell r="D158">
            <v>2</v>
          </cell>
        </row>
        <row r="159">
          <cell r="A159" t="str">
            <v>新商品名</v>
          </cell>
          <cell r="B159" t="str">
            <v>SHINSYOHIN_NM</v>
          </cell>
          <cell r="C159" t="str">
            <v>Varchar2</v>
          </cell>
          <cell r="D159">
            <v>16</v>
          </cell>
        </row>
        <row r="160">
          <cell r="A160" t="str">
            <v>申込日</v>
          </cell>
          <cell r="B160" t="str">
            <v>MOSHIKOMI_DT</v>
          </cell>
          <cell r="C160" t="str">
            <v>Char</v>
          </cell>
          <cell r="D160">
            <v>8</v>
          </cell>
          <cell r="E160" t="str">
            <v>YYYYMMDD</v>
          </cell>
        </row>
        <row r="161">
          <cell r="A161" t="str">
            <v>親子№</v>
          </cell>
          <cell r="B161" t="str">
            <v>OYAKO_NO</v>
          </cell>
          <cell r="C161" t="str">
            <v>Number</v>
          </cell>
          <cell r="D161">
            <v>1</v>
          </cell>
        </row>
        <row r="162">
          <cell r="A162" t="str">
            <v>水災</v>
          </cell>
          <cell r="B162" t="str">
            <v>SUISAI</v>
          </cell>
          <cell r="C162" t="str">
            <v>Varchar2</v>
          </cell>
          <cell r="D162">
            <v>1</v>
          </cell>
        </row>
        <row r="163">
          <cell r="A163" t="str">
            <v>正味保険料</v>
          </cell>
          <cell r="B163" t="str">
            <v>SYOMIHKN_RYO</v>
          </cell>
          <cell r="C163" t="str">
            <v>Number</v>
          </cell>
          <cell r="D163">
            <v>9</v>
          </cell>
        </row>
        <row r="164">
          <cell r="A164" t="str">
            <v>生年月日</v>
          </cell>
          <cell r="B164" t="str">
            <v>BIRTH_DT</v>
          </cell>
          <cell r="C164" t="str">
            <v>Char</v>
          </cell>
          <cell r="D164">
            <v>8</v>
          </cell>
          <cell r="E164" t="str">
            <v>YYYYMMDD</v>
          </cell>
        </row>
        <row r="165">
          <cell r="A165" t="str">
            <v>精算額</v>
          </cell>
          <cell r="B165" t="str">
            <v>SSN_KNG</v>
          </cell>
          <cell r="C165" t="str">
            <v>Number</v>
          </cell>
          <cell r="D165">
            <v>15</v>
          </cell>
        </row>
        <row r="166">
          <cell r="A166" t="str">
            <v>精算区分</v>
          </cell>
          <cell r="B166" t="str">
            <v>SSN_KBN</v>
          </cell>
          <cell r="C166" t="str">
            <v>Char</v>
          </cell>
          <cell r="D166">
            <v>1</v>
          </cell>
          <cell r="E166" t="str">
            <v>'1':個別、'2':一括（他代理店分除外）、'3':一括（他代理店分込）</v>
          </cell>
        </row>
        <row r="167">
          <cell r="A167" t="str">
            <v>精算区分名</v>
          </cell>
          <cell r="B167" t="str">
            <v>SSN_KBN_NM</v>
          </cell>
          <cell r="C167" t="str">
            <v>Varchar2</v>
          </cell>
          <cell r="D167">
            <v>10</v>
          </cell>
        </row>
        <row r="168">
          <cell r="A168" t="str">
            <v>精算日</v>
          </cell>
          <cell r="B168" t="str">
            <v>SSN_DT</v>
          </cell>
          <cell r="C168" t="str">
            <v>Char</v>
          </cell>
          <cell r="D168">
            <v>8</v>
          </cell>
          <cell r="E168" t="str">
            <v>YYYYMMDD</v>
          </cell>
        </row>
        <row r="169">
          <cell r="A169" t="str">
            <v>精算年月</v>
          </cell>
          <cell r="B169" t="str">
            <v>SSN_YM</v>
          </cell>
          <cell r="C169" t="str">
            <v>Char</v>
          </cell>
          <cell r="D169">
            <v>6</v>
          </cell>
          <cell r="E169" t="str">
            <v>YYYYMM</v>
          </cell>
        </row>
        <row r="170">
          <cell r="A170" t="str">
            <v>精算表出力フラグ</v>
          </cell>
          <cell r="B170" t="str">
            <v>SSNHYOOUT_FLG</v>
          </cell>
          <cell r="C170" t="str">
            <v>Char</v>
          </cell>
          <cell r="D170">
            <v>1</v>
          </cell>
          <cell r="E170" t="str">
            <v xml:space="preserve">'0':未処理、'1':仮処理、'2':本処理、'3':出力不要 </v>
          </cell>
        </row>
        <row r="171">
          <cell r="A171" t="str">
            <v>精算表処理区分</v>
          </cell>
          <cell r="B171" t="str">
            <v>SSNHYOSYR_KBN</v>
          </cell>
          <cell r="C171" t="str">
            <v>Char</v>
          </cell>
          <cell r="D171">
            <v>1</v>
          </cell>
        </row>
        <row r="172">
          <cell r="A172" t="str">
            <v>精算方法</v>
          </cell>
          <cell r="B172" t="str">
            <v>SSNHOHO</v>
          </cell>
          <cell r="C172" t="str">
            <v>Varchar2</v>
          </cell>
          <cell r="D172">
            <v>10</v>
          </cell>
        </row>
        <row r="173">
          <cell r="A173" t="str">
            <v>精算方法区分</v>
          </cell>
          <cell r="B173" t="str">
            <v>SSNHOHO_KBN</v>
          </cell>
          <cell r="C173" t="str">
            <v>Char</v>
          </cell>
          <cell r="D173">
            <v>1</v>
          </cell>
          <cell r="E173" t="str">
            <v>'1':通常精算、'2':直入金、'3':口座振替分精算、'4':中途精算</v>
          </cell>
        </row>
        <row r="174">
          <cell r="A174" t="str">
            <v>精算保険会社コード</v>
          </cell>
          <cell r="B174" t="str">
            <v>SSNHKNK_CD</v>
          </cell>
          <cell r="C174" t="str">
            <v>Char</v>
          </cell>
          <cell r="D174">
            <v>2</v>
          </cell>
        </row>
        <row r="175">
          <cell r="A175" t="str">
            <v>請求書様式</v>
          </cell>
          <cell r="B175" t="str">
            <v>SEIKYUYOSHIKI</v>
          </cell>
          <cell r="C175" t="str">
            <v>Varchar2</v>
          </cell>
          <cell r="D175">
            <v>10</v>
          </cell>
        </row>
        <row r="176">
          <cell r="A176" t="str">
            <v>請求日</v>
          </cell>
          <cell r="B176" t="str">
            <v>SEIKYU_DT</v>
          </cell>
          <cell r="C176" t="str">
            <v>Char</v>
          </cell>
          <cell r="D176">
            <v>8</v>
          </cell>
          <cell r="E176" t="str">
            <v>YYYYMMDD</v>
          </cell>
        </row>
        <row r="177">
          <cell r="A177" t="str">
            <v>請求予定</v>
          </cell>
          <cell r="B177" t="str">
            <v>SEIKYUYOTE</v>
          </cell>
          <cell r="C177" t="str">
            <v>Varchar2</v>
          </cell>
          <cell r="D177">
            <v>20</v>
          </cell>
        </row>
        <row r="178">
          <cell r="A178" t="str">
            <v>税率</v>
          </cell>
          <cell r="B178" t="str">
            <v>ZEI_PER</v>
          </cell>
          <cell r="C178" t="str">
            <v>Number</v>
          </cell>
          <cell r="D178" t="str">
            <v>7,2</v>
          </cell>
        </row>
        <row r="179">
          <cell r="A179" t="str">
            <v>税率区分</v>
          </cell>
          <cell r="B179" t="str">
            <v>ZEIPER_KBN</v>
          </cell>
          <cell r="C179" t="str">
            <v>Char</v>
          </cell>
          <cell r="D179">
            <v>1</v>
          </cell>
        </row>
        <row r="180">
          <cell r="A180" t="str">
            <v>税率区分名</v>
          </cell>
          <cell r="B180" t="str">
            <v>ZEIPER_KBN_NM</v>
          </cell>
          <cell r="C180" t="str">
            <v>Varchar2</v>
          </cell>
          <cell r="D180">
            <v>20</v>
          </cell>
        </row>
        <row r="181">
          <cell r="A181" t="str">
            <v>石油物件サイン</v>
          </cell>
          <cell r="B181" t="str">
            <v>SEKIYUBUSIGN</v>
          </cell>
          <cell r="C181" t="str">
            <v>Varchar2</v>
          </cell>
          <cell r="D181">
            <v>4</v>
          </cell>
        </row>
        <row r="182">
          <cell r="A182" t="str">
            <v>石油物件サインコード</v>
          </cell>
          <cell r="B182" t="str">
            <v>SEKIYUBUSIGN_CD</v>
          </cell>
          <cell r="C182" t="str">
            <v>Char</v>
          </cell>
          <cell r="D182">
            <v>3</v>
          </cell>
        </row>
        <row r="183">
          <cell r="A183" t="str">
            <v>赤黒訂正</v>
          </cell>
          <cell r="B183" t="str">
            <v>AKAKUROTESE</v>
          </cell>
          <cell r="C183" t="str">
            <v>Varchar2</v>
          </cell>
          <cell r="D183">
            <v>2</v>
          </cell>
        </row>
        <row r="184">
          <cell r="A184" t="str">
            <v>赤黒訂正区分</v>
          </cell>
          <cell r="B184" t="str">
            <v>AKAKUROTESE_KBN</v>
          </cell>
          <cell r="C184" t="str">
            <v>Char</v>
          </cell>
          <cell r="D184">
            <v>1</v>
          </cell>
          <cell r="E184" t="str">
            <v>'0':元、'1':赤、'2':黒</v>
          </cell>
        </row>
        <row r="185">
          <cell r="A185" t="str">
            <v>設定金額</v>
          </cell>
          <cell r="B185" t="str">
            <v>SETTEI_KNG</v>
          </cell>
          <cell r="C185" t="str">
            <v>Number</v>
          </cell>
          <cell r="D185">
            <v>15</v>
          </cell>
        </row>
        <row r="186">
          <cell r="A186" t="str">
            <v>選択番号</v>
          </cell>
          <cell r="B186" t="str">
            <v>SEN_NO</v>
          </cell>
          <cell r="C186" t="str">
            <v>Varchar2</v>
          </cell>
          <cell r="D186">
            <v>5</v>
          </cell>
        </row>
        <row r="187">
          <cell r="A187" t="str">
            <v>前月末日付</v>
          </cell>
          <cell r="B187" t="str">
            <v>ZENGETSUMATSU_DT</v>
          </cell>
          <cell r="C187" t="str">
            <v>Char</v>
          </cell>
          <cell r="D187">
            <v>10</v>
          </cell>
          <cell r="E187" t="str">
            <v>YYYYMMDDJJ（次月あり）</v>
          </cell>
        </row>
        <row r="188">
          <cell r="A188" t="str">
            <v>前日残高</v>
          </cell>
          <cell r="B188" t="str">
            <v>ZEMJITSU_ZAN</v>
          </cell>
          <cell r="C188" t="str">
            <v>Number</v>
          </cell>
          <cell r="D188">
            <v>10</v>
          </cell>
        </row>
        <row r="189">
          <cell r="A189" t="str">
            <v>前日日付</v>
          </cell>
          <cell r="B189" t="str">
            <v>ZENJITSU_DT</v>
          </cell>
          <cell r="C189" t="str">
            <v>Char</v>
          </cell>
          <cell r="D189">
            <v>8</v>
          </cell>
          <cell r="E189" t="str">
            <v>YYYYMMDD</v>
          </cell>
        </row>
        <row r="190">
          <cell r="A190" t="str">
            <v>相殺区分名称</v>
          </cell>
          <cell r="B190" t="str">
            <v>SOSAI_KBN_NM</v>
          </cell>
          <cell r="C190" t="str">
            <v>Varchar2</v>
          </cell>
          <cell r="D190">
            <v>8</v>
          </cell>
        </row>
        <row r="191">
          <cell r="A191" t="str">
            <v>相殺予定</v>
          </cell>
          <cell r="B191" t="str">
            <v>SOSAIYOTE</v>
          </cell>
          <cell r="C191" t="str">
            <v>Varchar2</v>
          </cell>
          <cell r="D191">
            <v>20</v>
          </cell>
        </row>
        <row r="192">
          <cell r="A192" t="str">
            <v>相手先区分</v>
          </cell>
          <cell r="B192" t="str">
            <v>AITE_KBN</v>
          </cell>
          <cell r="C192" t="str">
            <v>Char</v>
          </cell>
          <cell r="D192">
            <v>1</v>
          </cell>
          <cell r="E192" t="str">
            <v>'1':顧客、'2':代理店</v>
          </cell>
        </row>
        <row r="193">
          <cell r="A193" t="str">
            <v>相手先区分名</v>
          </cell>
          <cell r="B193" t="str">
            <v>AITE_KBN_NM</v>
          </cell>
          <cell r="C193" t="str">
            <v>Varchar2</v>
          </cell>
          <cell r="D193">
            <v>20</v>
          </cell>
        </row>
        <row r="194">
          <cell r="A194" t="str">
            <v>相手先代理店コード</v>
          </cell>
          <cell r="B194" t="str">
            <v>AITEDAITEN_CD</v>
          </cell>
          <cell r="C194" t="str">
            <v>Char</v>
          </cell>
          <cell r="D194">
            <v>4</v>
          </cell>
        </row>
        <row r="195">
          <cell r="A195" t="str">
            <v>相手先名（カナ）</v>
          </cell>
          <cell r="B195" t="str">
            <v>AITE_KANA</v>
          </cell>
          <cell r="C195" t="str">
            <v>Varchar2</v>
          </cell>
          <cell r="D195">
            <v>25</v>
          </cell>
        </row>
        <row r="196">
          <cell r="A196" t="str">
            <v>総括入出金区分</v>
          </cell>
          <cell r="B196" t="str">
            <v>SONYSYKN_KBN</v>
          </cell>
          <cell r="C196" t="str">
            <v>Char</v>
          </cell>
          <cell r="D196">
            <v>1</v>
          </cell>
          <cell r="E196" t="str">
            <v>'1':資金集中、'2':精算、'3':利息</v>
          </cell>
        </row>
        <row r="197">
          <cell r="A197" t="str">
            <v>総括入出金区分名</v>
          </cell>
          <cell r="B197" t="str">
            <v>SONYSYKN_KBN_NM</v>
          </cell>
          <cell r="C197" t="str">
            <v>Varchar2</v>
          </cell>
          <cell r="D197">
            <v>20</v>
          </cell>
        </row>
        <row r="198">
          <cell r="A198" t="str">
            <v>総付保台数区分</v>
          </cell>
          <cell r="B198" t="str">
            <v>SOHUHODAISU_KBN</v>
          </cell>
          <cell r="C198" t="str">
            <v>Char</v>
          </cell>
          <cell r="D198">
            <v>1</v>
          </cell>
        </row>
        <row r="199">
          <cell r="A199" t="str">
            <v>送金額</v>
          </cell>
          <cell r="B199" t="str">
            <v>SO_KNG</v>
          </cell>
          <cell r="C199" t="str">
            <v>Number</v>
          </cell>
          <cell r="D199">
            <v>15</v>
          </cell>
        </row>
        <row r="200">
          <cell r="A200" t="str">
            <v>送信年月日</v>
          </cell>
          <cell r="B200" t="str">
            <v>SOSHIN_DT</v>
          </cell>
          <cell r="C200" t="str">
            <v>Char</v>
          </cell>
          <cell r="D200">
            <v>8</v>
          </cell>
          <cell r="E200" t="str">
            <v>YYYYMMDD</v>
          </cell>
        </row>
        <row r="201">
          <cell r="A201" t="str">
            <v>損保口座コード</v>
          </cell>
          <cell r="B201" t="str">
            <v>SONPOKOZA_CD</v>
          </cell>
          <cell r="C201" t="str">
            <v>Char</v>
          </cell>
          <cell r="D201">
            <v>2</v>
          </cell>
        </row>
        <row r="202">
          <cell r="A202" t="str">
            <v>貸借区分</v>
          </cell>
          <cell r="B202" t="str">
            <v>TAISYAKU_KBN</v>
          </cell>
          <cell r="C202" t="str">
            <v>Char</v>
          </cell>
          <cell r="D202">
            <v>1</v>
          </cell>
        </row>
        <row r="203">
          <cell r="A203" t="str">
            <v>貸借区分名</v>
          </cell>
          <cell r="B203" t="str">
            <v>TAISYAKU_KBN_NM</v>
          </cell>
          <cell r="C203" t="str">
            <v>Varchar2</v>
          </cell>
          <cell r="D203">
            <v>10</v>
          </cell>
        </row>
        <row r="204">
          <cell r="A204" t="str">
            <v>貸方科目</v>
          </cell>
          <cell r="B204" t="str">
            <v>KASHIKATAKAMOKU</v>
          </cell>
          <cell r="C204" t="str">
            <v>Varchar2</v>
          </cell>
          <cell r="D204">
            <v>10</v>
          </cell>
        </row>
        <row r="205">
          <cell r="A205" t="str">
            <v>代手区分</v>
          </cell>
          <cell r="B205" t="str">
            <v>DAITE_KBN</v>
          </cell>
          <cell r="C205" t="str">
            <v>Char</v>
          </cell>
          <cell r="D205">
            <v>1</v>
          </cell>
        </row>
        <row r="206">
          <cell r="A206" t="str">
            <v>代理店</v>
          </cell>
          <cell r="B206" t="str">
            <v>DAITEN</v>
          </cell>
          <cell r="C206" t="str">
            <v>Varchar2</v>
          </cell>
          <cell r="D206">
            <v>5</v>
          </cell>
        </row>
        <row r="207">
          <cell r="A207" t="str">
            <v>代理店コード</v>
          </cell>
          <cell r="B207" t="str">
            <v>DAITEN_CD</v>
          </cell>
          <cell r="C207" t="str">
            <v>Char</v>
          </cell>
          <cell r="D207">
            <v>4</v>
          </cell>
        </row>
        <row r="208">
          <cell r="A208" t="str">
            <v>代理店フリーコード</v>
          </cell>
          <cell r="B208" t="str">
            <v>DAITENFREE_CD</v>
          </cell>
          <cell r="C208" t="str">
            <v>Varchar2</v>
          </cell>
          <cell r="D208">
            <v>10</v>
          </cell>
        </row>
        <row r="209">
          <cell r="A209" t="str">
            <v>代理店回収ステータス</v>
          </cell>
          <cell r="B209" t="str">
            <v>DAITENKAISYU_ST</v>
          </cell>
          <cell r="C209" t="str">
            <v>Char</v>
          </cell>
          <cell r="D209">
            <v>1</v>
          </cell>
          <cell r="E209" t="str">
            <v>'0':請求なし、'1':請求中、'3':回収済み</v>
          </cell>
        </row>
        <row r="210">
          <cell r="A210" t="str">
            <v>代理店支払ステータス</v>
          </cell>
          <cell r="B210" t="str">
            <v>DAITENSHIHA_ST</v>
          </cell>
          <cell r="C210" t="str">
            <v>Char</v>
          </cell>
          <cell r="D210">
            <v>1</v>
          </cell>
          <cell r="E210" t="str">
            <v>'0':支払なし、'1':末払い、'2':承認済み、'3':照合済み</v>
          </cell>
        </row>
        <row r="211">
          <cell r="A211" t="str">
            <v>代理店手数料（％）</v>
          </cell>
          <cell r="B211" t="str">
            <v>DAITENTESU_PER</v>
          </cell>
          <cell r="C211" t="str">
            <v>Number</v>
          </cell>
          <cell r="D211" t="str">
            <v>7,2</v>
          </cell>
        </row>
        <row r="212">
          <cell r="A212" t="str">
            <v>代理店手数料金額</v>
          </cell>
          <cell r="B212" t="str">
            <v>DAITENTESU_KNG</v>
          </cell>
          <cell r="C212" t="str">
            <v>Number</v>
          </cell>
          <cell r="D212">
            <v>15</v>
          </cell>
        </row>
        <row r="213">
          <cell r="A213" t="str">
            <v>代理店入出金番号</v>
          </cell>
          <cell r="B213" t="str">
            <v>DAITENNYSYKN_NO</v>
          </cell>
          <cell r="C213" t="str">
            <v>Number</v>
          </cell>
          <cell r="D213">
            <v>5</v>
          </cell>
        </row>
        <row r="214">
          <cell r="A214" t="str">
            <v>代理店分担</v>
          </cell>
          <cell r="B214" t="str">
            <v>DAITENBT</v>
          </cell>
          <cell r="C214" t="str">
            <v>Varchar2</v>
          </cell>
          <cell r="D214">
            <v>20</v>
          </cell>
        </row>
        <row r="215">
          <cell r="A215" t="str">
            <v>代理店分担区分</v>
          </cell>
          <cell r="B215" t="str">
            <v>DAITENBT_KBN</v>
          </cell>
          <cell r="C215" t="str">
            <v>Char</v>
          </cell>
          <cell r="D215">
            <v>1</v>
          </cell>
          <cell r="E215" t="str">
            <v>'0':なし、'1':あり（当社幹事）、'2':あり（当社非幹事）</v>
          </cell>
        </row>
        <row r="216">
          <cell r="A216" t="str">
            <v>代理店名</v>
          </cell>
          <cell r="B216" t="str">
            <v>DAITEN_NM</v>
          </cell>
          <cell r="C216" t="str">
            <v>Varchar2</v>
          </cell>
          <cell r="D216">
            <v>10</v>
          </cell>
        </row>
        <row r="217">
          <cell r="A217" t="str">
            <v>代理店名（カナ）</v>
          </cell>
          <cell r="B217" t="str">
            <v>DAITEN_KANA</v>
          </cell>
          <cell r="C217" t="str">
            <v>Varchar2</v>
          </cell>
          <cell r="D217">
            <v>25</v>
          </cell>
        </row>
        <row r="218">
          <cell r="A218" t="str">
            <v>担当者</v>
          </cell>
          <cell r="B218" t="str">
            <v>TANTOSYA</v>
          </cell>
          <cell r="C218" t="str">
            <v>Varchar2</v>
          </cell>
          <cell r="D218">
            <v>20</v>
          </cell>
        </row>
        <row r="219">
          <cell r="A219" t="str">
            <v>担当者コード</v>
          </cell>
          <cell r="B219" t="str">
            <v>TANTOSYA_CD</v>
          </cell>
          <cell r="C219" t="str">
            <v>Char</v>
          </cell>
          <cell r="D219">
            <v>4</v>
          </cell>
        </row>
        <row r="220">
          <cell r="A220" t="str">
            <v>担当者名（カナ）</v>
          </cell>
          <cell r="B220" t="str">
            <v>TANTOSYA_KANA</v>
          </cell>
          <cell r="C220" t="str">
            <v>Varchar2</v>
          </cell>
          <cell r="D220">
            <v>30</v>
          </cell>
        </row>
        <row r="221">
          <cell r="A221" t="str">
            <v>担当者名（漢字）</v>
          </cell>
          <cell r="B221" t="str">
            <v>TANTOSYA_NM</v>
          </cell>
          <cell r="C221" t="str">
            <v>Varchar2</v>
          </cell>
          <cell r="D221">
            <v>30</v>
          </cell>
        </row>
        <row r="222">
          <cell r="A222" t="str">
            <v>担保種目追加変更</v>
          </cell>
          <cell r="B222" t="str">
            <v>TANPOSYUMKHENKO</v>
          </cell>
          <cell r="C222" t="str">
            <v>Varchar2</v>
          </cell>
          <cell r="D222">
            <v>10</v>
          </cell>
        </row>
        <row r="223">
          <cell r="A223" t="str">
            <v>団体扱コード</v>
          </cell>
          <cell r="B223" t="str">
            <v>DANTAIATU_CD</v>
          </cell>
          <cell r="C223" t="str">
            <v>Char</v>
          </cell>
          <cell r="D223">
            <v>2</v>
          </cell>
        </row>
        <row r="224">
          <cell r="A224" t="str">
            <v>団体割引</v>
          </cell>
          <cell r="B224" t="str">
            <v>DANTAIWRBK</v>
          </cell>
          <cell r="C224" t="str">
            <v>Varchar2</v>
          </cell>
          <cell r="D224">
            <v>1</v>
          </cell>
        </row>
        <row r="225">
          <cell r="A225" t="str">
            <v>団体名（カナ）</v>
          </cell>
          <cell r="B225" t="str">
            <v>DANTAI_KANA</v>
          </cell>
          <cell r="C225" t="str">
            <v>Varchar2</v>
          </cell>
          <cell r="D225">
            <v>25</v>
          </cell>
        </row>
        <row r="226">
          <cell r="A226" t="str">
            <v>地震</v>
          </cell>
          <cell r="B226" t="str">
            <v>JISHIN</v>
          </cell>
          <cell r="C226" t="str">
            <v>Varchar2</v>
          </cell>
          <cell r="D226">
            <v>1</v>
          </cell>
        </row>
        <row r="227">
          <cell r="A227" t="str">
            <v>地震継続入金種別</v>
          </cell>
          <cell r="B227" t="str">
            <v>JISHINNYKNSYUBE</v>
          </cell>
          <cell r="C227" t="str">
            <v>Varchar2</v>
          </cell>
          <cell r="D227">
            <v>10</v>
          </cell>
        </row>
        <row r="228">
          <cell r="A228" t="str">
            <v>地震中途加入</v>
          </cell>
          <cell r="B228" t="str">
            <v>JISHINTYUTO</v>
          </cell>
          <cell r="C228" t="str">
            <v>Varchar2</v>
          </cell>
          <cell r="D228">
            <v>10</v>
          </cell>
        </row>
        <row r="229">
          <cell r="A229" t="str">
            <v>地震特約保険料</v>
          </cell>
          <cell r="B229" t="str">
            <v>JISHINTKYKHKN_RYO</v>
          </cell>
          <cell r="C229" t="str">
            <v>Number</v>
          </cell>
          <cell r="D229">
            <v>7</v>
          </cell>
        </row>
        <row r="230">
          <cell r="A230" t="str">
            <v>遅№</v>
          </cell>
          <cell r="B230" t="str">
            <v>OKURE_NO</v>
          </cell>
          <cell r="C230" t="str">
            <v>Number</v>
          </cell>
          <cell r="D230">
            <v>1</v>
          </cell>
        </row>
        <row r="231">
          <cell r="A231" t="str">
            <v>帳票種類</v>
          </cell>
          <cell r="B231" t="str">
            <v>TYOHYOSYURI</v>
          </cell>
          <cell r="C231" t="str">
            <v>Varchar2</v>
          </cell>
          <cell r="D231">
            <v>10</v>
          </cell>
        </row>
        <row r="232">
          <cell r="A232" t="str">
            <v>帳票種類コード</v>
          </cell>
          <cell r="B232" t="str">
            <v>TYOHYOSYURI_CD</v>
          </cell>
          <cell r="C232" t="str">
            <v>Char</v>
          </cell>
          <cell r="D232">
            <v>2</v>
          </cell>
        </row>
        <row r="233">
          <cell r="A233" t="str">
            <v>調整金額</v>
          </cell>
          <cell r="B233" t="str">
            <v>TYOSEI_KNG</v>
          </cell>
          <cell r="C233" t="str">
            <v>Number</v>
          </cell>
          <cell r="D233">
            <v>15</v>
          </cell>
        </row>
        <row r="234">
          <cell r="A234" t="str">
            <v>調整区分</v>
          </cell>
          <cell r="B234" t="str">
            <v>TYOSEI_KBN</v>
          </cell>
          <cell r="C234" t="str">
            <v>Char</v>
          </cell>
          <cell r="D234">
            <v>1</v>
          </cell>
          <cell r="E234" t="str">
            <v>'1':振込手数料､'2':過剰金､'3':不足金､'4':誤入金</v>
          </cell>
        </row>
        <row r="235">
          <cell r="A235" t="str">
            <v>調整区分名</v>
          </cell>
          <cell r="B235" t="str">
            <v>TYOSEI_KBN_NM</v>
          </cell>
          <cell r="C235" t="str">
            <v>Varchar2</v>
          </cell>
          <cell r="D235">
            <v>20</v>
          </cell>
        </row>
        <row r="236">
          <cell r="A236" t="str">
            <v>長総</v>
          </cell>
          <cell r="B236" t="str">
            <v>TYOSO</v>
          </cell>
          <cell r="C236" t="str">
            <v>Varchar2</v>
          </cell>
          <cell r="D236">
            <v>1</v>
          </cell>
        </row>
        <row r="237">
          <cell r="A237" t="str">
            <v>長総中途増額</v>
          </cell>
          <cell r="B237" t="str">
            <v>TYOSOTYUTOZO_KNG</v>
          </cell>
          <cell r="C237" t="str">
            <v>Varchar2</v>
          </cell>
          <cell r="D237">
            <v>10</v>
          </cell>
        </row>
        <row r="238">
          <cell r="A238" t="str">
            <v>直扱分類</v>
          </cell>
          <cell r="B238" t="str">
            <v>TYOKUATU_BR</v>
          </cell>
          <cell r="C238" t="str">
            <v>Char</v>
          </cell>
          <cell r="D238">
            <v>5</v>
          </cell>
        </row>
        <row r="239">
          <cell r="A239" t="str">
            <v>通知条件</v>
          </cell>
          <cell r="B239" t="str">
            <v>TUTIJOKEN</v>
          </cell>
          <cell r="C239" t="str">
            <v>Varchar2</v>
          </cell>
          <cell r="D239">
            <v>20</v>
          </cell>
        </row>
        <row r="240">
          <cell r="A240" t="str">
            <v>通知条件区分</v>
          </cell>
          <cell r="B240" t="str">
            <v>TUTIJOKEN_KBN</v>
          </cell>
          <cell r="C240" t="str">
            <v>Char</v>
          </cell>
          <cell r="D240">
            <v>1</v>
          </cell>
          <cell r="E240" t="str">
            <v>'1':全額集中､'2':一定額を集中､'3':一定額を残して集中</v>
          </cell>
        </row>
        <row r="241">
          <cell r="A241" t="str">
            <v>通販区分サイン</v>
          </cell>
          <cell r="B241" t="str">
            <v>TUHANKBNSIGN</v>
          </cell>
          <cell r="C241" t="str">
            <v>Char</v>
          </cell>
          <cell r="D241">
            <v>1</v>
          </cell>
        </row>
        <row r="242">
          <cell r="A242" t="str">
            <v>訂正№</v>
          </cell>
          <cell r="B242" t="str">
            <v>TESE_NO</v>
          </cell>
          <cell r="C242" t="str">
            <v>Number</v>
          </cell>
          <cell r="D242">
            <v>4</v>
          </cell>
        </row>
        <row r="243">
          <cell r="A243" t="str">
            <v>摘要内容</v>
          </cell>
          <cell r="B243" t="str">
            <v>TEKIYONAIYO</v>
          </cell>
          <cell r="C243" t="str">
            <v>Varchar2</v>
          </cell>
          <cell r="D243">
            <v>20</v>
          </cell>
        </row>
        <row r="244">
          <cell r="A244" t="str">
            <v>適用年月日（至）</v>
          </cell>
          <cell r="B244" t="str">
            <v>TEKIYOE_DT</v>
          </cell>
          <cell r="C244" t="str">
            <v>Char</v>
          </cell>
          <cell r="D244">
            <v>8</v>
          </cell>
          <cell r="E244" t="str">
            <v>YYYYMMDD</v>
          </cell>
        </row>
        <row r="245">
          <cell r="A245" t="str">
            <v>適用年月日（自）</v>
          </cell>
          <cell r="B245" t="str">
            <v>TEKIYOS_DT</v>
          </cell>
          <cell r="C245" t="str">
            <v>Char</v>
          </cell>
          <cell r="D245">
            <v>8</v>
          </cell>
          <cell r="E245" t="str">
            <v>YYYYMMDD</v>
          </cell>
        </row>
        <row r="246">
          <cell r="A246" t="str">
            <v>店区分</v>
          </cell>
          <cell r="B246" t="str">
            <v>MISE_KBN</v>
          </cell>
          <cell r="C246" t="str">
            <v>Char</v>
          </cell>
          <cell r="D246">
            <v>1</v>
          </cell>
        </row>
        <row r="247">
          <cell r="A247" t="str">
            <v>店名</v>
          </cell>
          <cell r="B247" t="str">
            <v>MISE_NM</v>
          </cell>
          <cell r="C247" t="str">
            <v>Varchar2</v>
          </cell>
          <cell r="D247">
            <v>20</v>
          </cell>
        </row>
        <row r="248">
          <cell r="A248" t="str">
            <v>店舗休業特約保険料</v>
          </cell>
          <cell r="B248" t="str">
            <v>TENPOTKYKHKN_RYO</v>
          </cell>
          <cell r="C248" t="str">
            <v>Number</v>
          </cell>
          <cell r="D248">
            <v>7</v>
          </cell>
        </row>
        <row r="249">
          <cell r="A249" t="str">
            <v>伝票種類</v>
          </cell>
          <cell r="B249" t="str">
            <v>DENPSYURI</v>
          </cell>
          <cell r="C249" t="str">
            <v>Varchar2</v>
          </cell>
          <cell r="D249">
            <v>10</v>
          </cell>
        </row>
        <row r="250">
          <cell r="A250" t="str">
            <v>伝票種類コード</v>
          </cell>
          <cell r="B250" t="str">
            <v>DENPSYURI_CD</v>
          </cell>
          <cell r="C250" t="str">
            <v>Char</v>
          </cell>
          <cell r="D250">
            <v>5</v>
          </cell>
        </row>
        <row r="251">
          <cell r="A251" t="str">
            <v>伝票種類名</v>
          </cell>
          <cell r="B251" t="str">
            <v>DENPSYURI_NM</v>
          </cell>
          <cell r="C251" t="str">
            <v>Varchar2</v>
          </cell>
          <cell r="D251">
            <v>10</v>
          </cell>
        </row>
        <row r="252">
          <cell r="A252" t="str">
            <v>伝票番号</v>
          </cell>
          <cell r="B252" t="str">
            <v>DENP_NO</v>
          </cell>
          <cell r="C252" t="str">
            <v>Varchar2</v>
          </cell>
          <cell r="D252">
            <v>5</v>
          </cell>
        </row>
        <row r="253">
          <cell r="A253" t="str">
            <v>電話番号</v>
          </cell>
          <cell r="B253" t="str">
            <v>TEL_NO</v>
          </cell>
          <cell r="C253" t="str">
            <v>Varchar2</v>
          </cell>
          <cell r="D253">
            <v>12</v>
          </cell>
        </row>
        <row r="254">
          <cell r="A254" t="str">
            <v>登録日</v>
          </cell>
          <cell r="B254" t="str">
            <v>TOROKU_DT</v>
          </cell>
          <cell r="C254" t="str">
            <v>Char</v>
          </cell>
          <cell r="D254">
            <v>8</v>
          </cell>
          <cell r="E254" t="str">
            <v>YYYYMMDD</v>
          </cell>
        </row>
        <row r="255">
          <cell r="A255" t="str">
            <v>登録年月日</v>
          </cell>
          <cell r="B255" t="str">
            <v>CRE_DT</v>
          </cell>
          <cell r="C255" t="str">
            <v>Char</v>
          </cell>
          <cell r="D255">
            <v>8</v>
          </cell>
          <cell r="E255" t="str">
            <v>YYYYMMDD</v>
          </cell>
        </row>
        <row r="256">
          <cell r="A256" t="str">
            <v>当日残高</v>
          </cell>
          <cell r="B256" t="str">
            <v>TOJITSU_ZAN</v>
          </cell>
          <cell r="C256" t="str">
            <v>Number</v>
          </cell>
          <cell r="D256">
            <v>15</v>
          </cell>
        </row>
        <row r="257">
          <cell r="A257" t="str">
            <v>当日日付</v>
          </cell>
          <cell r="B257" t="str">
            <v>TOJITSU_DT</v>
          </cell>
          <cell r="C257" t="str">
            <v>Char</v>
          </cell>
          <cell r="D257">
            <v>8</v>
          </cell>
          <cell r="E257" t="str">
            <v>YYYYMMDD</v>
          </cell>
        </row>
        <row r="258">
          <cell r="A258" t="str">
            <v>特殊追加削除変更</v>
          </cell>
          <cell r="B258" t="str">
            <v>TKSYHENKO</v>
          </cell>
          <cell r="C258" t="str">
            <v>Varchar2</v>
          </cell>
          <cell r="D258">
            <v>10</v>
          </cell>
        </row>
        <row r="259">
          <cell r="A259" t="str">
            <v>特殊包括増減</v>
          </cell>
          <cell r="B259" t="str">
            <v>TKSYHOKATSU</v>
          </cell>
          <cell r="C259" t="str">
            <v>Varchar2</v>
          </cell>
          <cell r="D259">
            <v>10</v>
          </cell>
        </row>
        <row r="260">
          <cell r="A260" t="str">
            <v>特定％</v>
          </cell>
          <cell r="B260" t="str">
            <v>TOKUTEI_PER</v>
          </cell>
          <cell r="C260" t="str">
            <v>Number</v>
          </cell>
          <cell r="D260" t="str">
            <v>7,2</v>
          </cell>
        </row>
        <row r="261">
          <cell r="A261" t="str">
            <v>特別約款コード</v>
          </cell>
          <cell r="B261" t="str">
            <v>TKBTYAKKAN_CD</v>
          </cell>
          <cell r="C261" t="str">
            <v>Char</v>
          </cell>
          <cell r="D261">
            <v>2</v>
          </cell>
        </row>
        <row r="262">
          <cell r="A262" t="str">
            <v>特約コード</v>
          </cell>
          <cell r="B262" t="str">
            <v>TKYK_CD</v>
          </cell>
          <cell r="C262" t="str">
            <v>Char</v>
          </cell>
          <cell r="D262">
            <v>5</v>
          </cell>
        </row>
        <row r="263">
          <cell r="A263" t="str">
            <v>特約区分</v>
          </cell>
          <cell r="B263" t="str">
            <v>TKYK_KBN</v>
          </cell>
          <cell r="C263" t="str">
            <v>Char</v>
          </cell>
          <cell r="D263">
            <v>1</v>
          </cell>
          <cell r="E263" t="str">
            <v>'0':特約なし、'1':特約あり</v>
          </cell>
        </row>
        <row r="264">
          <cell r="A264" t="str">
            <v>特約区分名</v>
          </cell>
          <cell r="B264" t="str">
            <v>TKYK_KBN_NM</v>
          </cell>
          <cell r="C264" t="str">
            <v>Varchar2</v>
          </cell>
          <cell r="D264">
            <v>10</v>
          </cell>
        </row>
        <row r="265">
          <cell r="A265" t="str">
            <v>特約保険料</v>
          </cell>
          <cell r="B265" t="str">
            <v>TKYKHKN_RYO</v>
          </cell>
          <cell r="C265" t="str">
            <v>Number</v>
          </cell>
          <cell r="D265">
            <v>7</v>
          </cell>
        </row>
        <row r="266">
          <cell r="A266" t="str">
            <v>入金・支払年月日</v>
          </cell>
          <cell r="B266" t="str">
            <v>NYKNSHIHA_DT</v>
          </cell>
          <cell r="C266" t="str">
            <v>Char</v>
          </cell>
          <cell r="D266">
            <v>8</v>
          </cell>
          <cell r="E266" t="str">
            <v>YYYYMMDD</v>
          </cell>
        </row>
        <row r="267">
          <cell r="A267" t="str">
            <v>入金額</v>
          </cell>
          <cell r="B267" t="str">
            <v>NYKN_KNG</v>
          </cell>
          <cell r="C267" t="str">
            <v>Number</v>
          </cell>
          <cell r="D267">
            <v>15</v>
          </cell>
        </row>
        <row r="268">
          <cell r="A268" t="str">
            <v>入金区分名称</v>
          </cell>
          <cell r="B268" t="str">
            <v>NYKN_KBN_NM</v>
          </cell>
          <cell r="C268" t="str">
            <v>Varchar2</v>
          </cell>
          <cell r="D268">
            <v>8</v>
          </cell>
        </row>
        <row r="269">
          <cell r="A269" t="str">
            <v>入金済額</v>
          </cell>
          <cell r="B269" t="str">
            <v>NYKNZUMI_KNG</v>
          </cell>
          <cell r="C269" t="str">
            <v>Number</v>
          </cell>
          <cell r="D269">
            <v>15</v>
          </cell>
        </row>
        <row r="270">
          <cell r="A270" t="str">
            <v>入金詳細区分</v>
          </cell>
          <cell r="B270" t="str">
            <v>NYKNSYOSAI_KBN</v>
          </cell>
          <cell r="C270" t="str">
            <v>Char</v>
          </cell>
          <cell r="D270">
            <v>2</v>
          </cell>
        </row>
        <row r="271">
          <cell r="A271" t="str">
            <v>入金日</v>
          </cell>
          <cell r="B271" t="str">
            <v>NYKN_DT</v>
          </cell>
          <cell r="C271" t="str">
            <v>Char</v>
          </cell>
          <cell r="D271">
            <v>8</v>
          </cell>
          <cell r="E271" t="str">
            <v>YYYYMMDD</v>
          </cell>
        </row>
        <row r="272">
          <cell r="A272" t="str">
            <v>入金予定明細</v>
          </cell>
          <cell r="B272" t="str">
            <v>NYKNYOTEMS</v>
          </cell>
          <cell r="C272" t="str">
            <v>Varchar2</v>
          </cell>
          <cell r="D272">
            <v>20</v>
          </cell>
        </row>
        <row r="273">
          <cell r="A273" t="str">
            <v>入出金額</v>
          </cell>
          <cell r="B273" t="str">
            <v>NYSYKN_KNG</v>
          </cell>
          <cell r="C273" t="str">
            <v>Number</v>
          </cell>
          <cell r="D273">
            <v>15</v>
          </cell>
        </row>
        <row r="274">
          <cell r="A274" t="str">
            <v>入出金区分</v>
          </cell>
          <cell r="B274" t="str">
            <v>NYSYKN_KBN</v>
          </cell>
          <cell r="C274" t="str">
            <v>Char</v>
          </cell>
          <cell r="D274">
            <v>1</v>
          </cell>
          <cell r="E274" t="str">
            <v>'1':入金、'2':出金</v>
          </cell>
        </row>
        <row r="275">
          <cell r="A275" t="str">
            <v>入出金区分名</v>
          </cell>
          <cell r="B275" t="str">
            <v>NYSYKN_KBN_NM</v>
          </cell>
          <cell r="C275" t="str">
            <v>Varchar2</v>
          </cell>
          <cell r="D275">
            <v>10</v>
          </cell>
        </row>
        <row r="276">
          <cell r="A276" t="str">
            <v>入出金事由</v>
          </cell>
          <cell r="B276" t="str">
            <v>NYSYKNJIYU</v>
          </cell>
          <cell r="C276" t="str">
            <v>Varchar2</v>
          </cell>
          <cell r="D276">
            <v>20</v>
          </cell>
        </row>
        <row r="277">
          <cell r="A277" t="str">
            <v>入出金事由区分</v>
          </cell>
          <cell r="B277" t="str">
            <v>NYSYKNJIYU_KBN</v>
          </cell>
          <cell r="C277" t="str">
            <v>Char</v>
          </cell>
          <cell r="D277">
            <v>1</v>
          </cell>
          <cell r="E277" t="str">
            <v>'1':振手入金、'2':過激訂正、'3':不足訂正、'4':代理店分担、'5':清算､'6':利息他</v>
          </cell>
        </row>
        <row r="278">
          <cell r="A278" t="str">
            <v>入出金種別区分</v>
          </cell>
          <cell r="B278" t="str">
            <v>NYSYKNSYUBE_KBN</v>
          </cell>
          <cell r="C278" t="str">
            <v>Char</v>
          </cell>
          <cell r="D278">
            <v>1</v>
          </cell>
          <cell r="E278" t="str">
            <v>'1':現金、'2':小切手、'3':振込（損保）、'4':口座振替、'5':直入出金</v>
          </cell>
        </row>
        <row r="279">
          <cell r="A279" t="str">
            <v>入出金種別名</v>
          </cell>
          <cell r="B279" t="str">
            <v>NYSYKNSYUBE_NM</v>
          </cell>
          <cell r="C279" t="str">
            <v>Varchar2</v>
          </cell>
          <cell r="D279">
            <v>10</v>
          </cell>
        </row>
        <row r="280">
          <cell r="A280" t="str">
            <v>入出金予定情報選択</v>
          </cell>
          <cell r="B280" t="str">
            <v>NYSYKNYOTESEN</v>
          </cell>
          <cell r="C280" t="str">
            <v>Varchar2</v>
          </cell>
          <cell r="D280">
            <v>20</v>
          </cell>
        </row>
        <row r="281">
          <cell r="A281" t="str">
            <v>入払区分</v>
          </cell>
          <cell r="B281" t="str">
            <v>IRIHARAI_KBN</v>
          </cell>
          <cell r="C281" t="str">
            <v>Char</v>
          </cell>
          <cell r="D281">
            <v>1</v>
          </cell>
          <cell r="E281" t="str">
            <v>'1':入金、'2':出金</v>
          </cell>
        </row>
        <row r="282">
          <cell r="A282" t="str">
            <v>入払区分名</v>
          </cell>
          <cell r="B282" t="str">
            <v>IRIHARAI_KBN_NM</v>
          </cell>
          <cell r="C282" t="str">
            <v>Varchar2</v>
          </cell>
          <cell r="D282">
            <v>10</v>
          </cell>
        </row>
        <row r="283">
          <cell r="A283" t="str">
            <v>配賦率</v>
          </cell>
          <cell r="B283" t="str">
            <v>HAIHU_PER</v>
          </cell>
          <cell r="C283" t="str">
            <v>Number</v>
          </cell>
          <cell r="D283" t="str">
            <v>7,2</v>
          </cell>
        </row>
        <row r="284">
          <cell r="A284" t="str">
            <v>不足金</v>
          </cell>
          <cell r="B284" t="str">
            <v>HUSOKU_KN</v>
          </cell>
          <cell r="C284" t="str">
            <v>Number</v>
          </cell>
          <cell r="D284">
            <v>15</v>
          </cell>
        </row>
        <row r="285">
          <cell r="A285" t="str">
            <v>付保区分</v>
          </cell>
          <cell r="B285" t="str">
            <v>HUHO_KBN</v>
          </cell>
          <cell r="C285" t="str">
            <v>Char</v>
          </cell>
          <cell r="D285">
            <v>1</v>
          </cell>
        </row>
        <row r="286">
          <cell r="A286" t="str">
            <v>部門コード</v>
          </cell>
          <cell r="B286" t="str">
            <v>BUMON_CD</v>
          </cell>
          <cell r="C286" t="str">
            <v>Char</v>
          </cell>
          <cell r="D286">
            <v>2</v>
          </cell>
        </row>
        <row r="287">
          <cell r="A287" t="str">
            <v>部門名</v>
          </cell>
          <cell r="B287" t="str">
            <v>BUMON_NM</v>
          </cell>
          <cell r="C287" t="str">
            <v>Varchar2</v>
          </cell>
          <cell r="D287">
            <v>20</v>
          </cell>
        </row>
        <row r="288">
          <cell r="A288" t="str">
            <v>風災</v>
          </cell>
          <cell r="B288" t="str">
            <v>HUSAI</v>
          </cell>
          <cell r="C288" t="str">
            <v>Varchar2</v>
          </cell>
          <cell r="D288">
            <v>1</v>
          </cell>
        </row>
        <row r="289">
          <cell r="A289" t="str">
            <v>物件種別読替</v>
          </cell>
          <cell r="B289" t="str">
            <v>BUKKENSYUBEYMK</v>
          </cell>
          <cell r="C289" t="str">
            <v>Varchar2</v>
          </cell>
          <cell r="D289">
            <v>10</v>
          </cell>
        </row>
        <row r="290">
          <cell r="A290" t="str">
            <v>物件種類読替コード</v>
          </cell>
          <cell r="B290" t="str">
            <v>BUKKENSYURIYMK_CD</v>
          </cell>
          <cell r="C290" t="str">
            <v>Char</v>
          </cell>
          <cell r="D290">
            <v>1</v>
          </cell>
        </row>
        <row r="291">
          <cell r="A291" t="str">
            <v>分割№</v>
          </cell>
          <cell r="B291" t="str">
            <v>BK_NO</v>
          </cell>
          <cell r="C291" t="str">
            <v>Number</v>
          </cell>
          <cell r="D291">
            <v>3</v>
          </cell>
        </row>
        <row r="292">
          <cell r="A292" t="str">
            <v>分割回数</v>
          </cell>
          <cell r="B292" t="str">
            <v>BK_SU</v>
          </cell>
          <cell r="C292" t="str">
            <v>Number</v>
          </cell>
          <cell r="D292">
            <v>3</v>
          </cell>
        </row>
        <row r="293">
          <cell r="A293" t="str">
            <v>分割間隔</v>
          </cell>
          <cell r="B293" t="str">
            <v>BKKANKAKU</v>
          </cell>
          <cell r="C293" t="str">
            <v>Number</v>
          </cell>
          <cell r="D293">
            <v>3</v>
          </cell>
        </row>
        <row r="294">
          <cell r="A294" t="str">
            <v>分割間隔区分</v>
          </cell>
          <cell r="B294" t="str">
            <v>BKKANKAKU_KBN</v>
          </cell>
          <cell r="C294" t="str">
            <v>Char</v>
          </cell>
          <cell r="D294">
            <v>1</v>
          </cell>
          <cell r="E294" t="str">
            <v>'1':月払い、'2':半年払い、'3':年払い</v>
          </cell>
        </row>
        <row r="295">
          <cell r="A295" t="str">
            <v>分割間隔名</v>
          </cell>
          <cell r="B295" t="str">
            <v>BKKANKAKU_NM</v>
          </cell>
          <cell r="C295" t="str">
            <v>Varchar2</v>
          </cell>
          <cell r="D295">
            <v>10</v>
          </cell>
        </row>
        <row r="296">
          <cell r="A296" t="str">
            <v>分割時支払回目</v>
          </cell>
          <cell r="B296" t="str">
            <v>BKSHIHA_KM</v>
          </cell>
          <cell r="C296" t="str">
            <v>Number</v>
          </cell>
          <cell r="D296">
            <v>3</v>
          </cell>
        </row>
        <row r="297">
          <cell r="A297" t="str">
            <v>分割次回回目</v>
          </cell>
          <cell r="B297" t="str">
            <v>BKJIKAI_KM</v>
          </cell>
          <cell r="C297" t="str">
            <v>Number</v>
          </cell>
          <cell r="D297">
            <v>3</v>
          </cell>
        </row>
        <row r="298">
          <cell r="A298" t="str">
            <v>分割次回期日</v>
          </cell>
          <cell r="B298" t="str">
            <v>BKJIKAI_DT</v>
          </cell>
          <cell r="C298" t="str">
            <v>Char</v>
          </cell>
          <cell r="D298">
            <v>8</v>
          </cell>
          <cell r="E298" t="str">
            <v>YYYYMMDD</v>
          </cell>
        </row>
        <row r="299">
          <cell r="A299" t="str">
            <v>分割種類</v>
          </cell>
          <cell r="B299" t="str">
            <v>BKSYURI</v>
          </cell>
          <cell r="C299" t="str">
            <v>Varchar2</v>
          </cell>
          <cell r="D299">
            <v>5</v>
          </cell>
        </row>
        <row r="300">
          <cell r="A300" t="str">
            <v>分割種類コード</v>
          </cell>
          <cell r="B300" t="str">
            <v>BKSYURI_CD</v>
          </cell>
          <cell r="C300" t="str">
            <v>Char</v>
          </cell>
          <cell r="D300">
            <v>2</v>
          </cell>
        </row>
        <row r="301">
          <cell r="A301" t="str">
            <v>分担コード</v>
          </cell>
          <cell r="B301" t="str">
            <v>BT_CD</v>
          </cell>
          <cell r="C301" t="str">
            <v>Char</v>
          </cell>
          <cell r="D301">
            <v>3</v>
          </cell>
        </row>
        <row r="302">
          <cell r="A302" t="str">
            <v>分担保険会社コード</v>
          </cell>
          <cell r="B302" t="str">
            <v>BTHKNKAIS_CD</v>
          </cell>
          <cell r="C302" t="str">
            <v>Char</v>
          </cell>
          <cell r="D302">
            <v>2</v>
          </cell>
        </row>
        <row r="303">
          <cell r="A303" t="str">
            <v>分担保険料</v>
          </cell>
          <cell r="B303" t="str">
            <v>BTHKN_RYO</v>
          </cell>
          <cell r="C303" t="str">
            <v>Number</v>
          </cell>
          <cell r="D303">
            <v>15</v>
          </cell>
        </row>
        <row r="304">
          <cell r="A304" t="str">
            <v>返戻日</v>
          </cell>
          <cell r="B304" t="str">
            <v>HNR_DT</v>
          </cell>
          <cell r="C304" t="str">
            <v>Char</v>
          </cell>
          <cell r="D304">
            <v>8</v>
          </cell>
          <cell r="E304" t="str">
            <v>YYYYMMDD</v>
          </cell>
        </row>
        <row r="305">
          <cell r="A305" t="str">
            <v>返戻領収証回収状況区分</v>
          </cell>
          <cell r="B305" t="str">
            <v>HNRRYSYKAISYU_KBN</v>
          </cell>
          <cell r="C305" t="str">
            <v>Char</v>
          </cell>
          <cell r="D305">
            <v>1</v>
          </cell>
          <cell r="E305" t="str">
            <v>'1':未回収、'2':回収済み</v>
          </cell>
        </row>
        <row r="306">
          <cell r="A306" t="str">
            <v>返戻領収証回収状況区分名</v>
          </cell>
          <cell r="B306" t="str">
            <v>HNRRYSYKAISYU_KBN_NM</v>
          </cell>
          <cell r="C306" t="str">
            <v>Varchar2</v>
          </cell>
          <cell r="D306">
            <v>10</v>
          </cell>
          <cell r="E306" t="str">
            <v>'1':未回収、'2':回収済み</v>
          </cell>
        </row>
        <row r="307">
          <cell r="A307" t="str">
            <v>返戻領収証番号</v>
          </cell>
          <cell r="B307" t="str">
            <v>HNRRYSY_NO</v>
          </cell>
          <cell r="C307" t="str">
            <v>Varchar2</v>
          </cell>
          <cell r="D307">
            <v>5</v>
          </cell>
        </row>
        <row r="308">
          <cell r="A308" t="str">
            <v>返戻領収書回収状況区分</v>
          </cell>
          <cell r="B308" t="str">
            <v>HNRRYSYKAISYU_KBN</v>
          </cell>
          <cell r="C308" t="str">
            <v>Char</v>
          </cell>
          <cell r="D308">
            <v>1</v>
          </cell>
          <cell r="E308" t="str">
            <v>'1':未回収、'2':回収済み</v>
          </cell>
        </row>
        <row r="309">
          <cell r="A309" t="str">
            <v>返戻領収書番号</v>
          </cell>
          <cell r="B309" t="str">
            <v>HNRRYSY_NO</v>
          </cell>
          <cell r="C309" t="str">
            <v>Varchar2</v>
          </cell>
          <cell r="D309">
            <v>5</v>
          </cell>
        </row>
        <row r="310">
          <cell r="A310" t="str">
            <v>保険会社コード</v>
          </cell>
          <cell r="B310" t="str">
            <v>HKNKAIS_CD</v>
          </cell>
          <cell r="C310" t="str">
            <v>Char</v>
          </cell>
          <cell r="D310">
            <v>2</v>
          </cell>
        </row>
        <row r="311">
          <cell r="A311" t="str">
            <v>保険会社共同区分</v>
          </cell>
          <cell r="B311" t="str">
            <v>HKNKAISKYODO_KBN</v>
          </cell>
          <cell r="C311" t="str">
            <v>Char</v>
          </cell>
          <cell r="D311">
            <v>1</v>
          </cell>
          <cell r="E311" t="str">
            <v>'1':共同あり、'2':共同なし</v>
          </cell>
        </row>
        <row r="312">
          <cell r="A312" t="str">
            <v>保険会社共同名</v>
          </cell>
          <cell r="B312" t="str">
            <v>HKNKAISKYODO_NM</v>
          </cell>
          <cell r="C312" t="str">
            <v>Varchar2</v>
          </cell>
          <cell r="D312">
            <v>20</v>
          </cell>
        </row>
        <row r="313">
          <cell r="A313" t="str">
            <v>保険会社名</v>
          </cell>
          <cell r="B313" t="str">
            <v>HKNKAIS_NM</v>
          </cell>
          <cell r="C313" t="str">
            <v>Varchar2</v>
          </cell>
          <cell r="D313">
            <v>10</v>
          </cell>
        </row>
        <row r="314">
          <cell r="A314" t="str">
            <v>保険会社名（カナ）</v>
          </cell>
          <cell r="B314" t="str">
            <v>HKNKAIS_KANA</v>
          </cell>
          <cell r="C314" t="str">
            <v>Varchar2</v>
          </cell>
          <cell r="D314">
            <v>10</v>
          </cell>
        </row>
        <row r="315">
          <cell r="A315" t="str">
            <v>保険期間変更</v>
          </cell>
          <cell r="B315" t="str">
            <v>HKNKIKANHENKO</v>
          </cell>
          <cell r="C315" t="str">
            <v>Varchar2</v>
          </cell>
          <cell r="D315">
            <v>10</v>
          </cell>
        </row>
        <row r="316">
          <cell r="A316" t="str">
            <v>保険始期</v>
          </cell>
          <cell r="B316" t="str">
            <v>HKNS_DT</v>
          </cell>
          <cell r="C316" t="str">
            <v>Char</v>
          </cell>
          <cell r="D316">
            <v>8</v>
          </cell>
          <cell r="E316" t="str">
            <v>YYYYMMDD</v>
          </cell>
        </row>
        <row r="317">
          <cell r="A317" t="str">
            <v>保険種目コード</v>
          </cell>
          <cell r="B317" t="str">
            <v>HKNSYUMK_CD</v>
          </cell>
          <cell r="C317" t="str">
            <v>Char</v>
          </cell>
          <cell r="D317">
            <v>2</v>
          </cell>
        </row>
        <row r="318">
          <cell r="A318" t="str">
            <v>保険種目名</v>
          </cell>
          <cell r="B318" t="str">
            <v>HKNSYUMK_NM</v>
          </cell>
          <cell r="C318" t="str">
            <v>Varchar2</v>
          </cell>
          <cell r="D318">
            <v>10</v>
          </cell>
        </row>
        <row r="319">
          <cell r="A319" t="str">
            <v>保険種目名（カナ）</v>
          </cell>
          <cell r="B319" t="str">
            <v>HKNSYUMK_KANA</v>
          </cell>
          <cell r="C319" t="str">
            <v>Varchar2</v>
          </cell>
          <cell r="D319">
            <v>10</v>
          </cell>
        </row>
        <row r="320">
          <cell r="A320" t="str">
            <v>保険種類</v>
          </cell>
          <cell r="B320" t="str">
            <v>HKNSYURI</v>
          </cell>
          <cell r="C320" t="str">
            <v>Varchar2</v>
          </cell>
          <cell r="D320">
            <v>20</v>
          </cell>
        </row>
        <row r="321">
          <cell r="A321" t="str">
            <v>保険種類コード</v>
          </cell>
          <cell r="B321" t="str">
            <v>HKNSYURI_CD</v>
          </cell>
          <cell r="C321" t="str">
            <v>Char</v>
          </cell>
          <cell r="D321">
            <v>2</v>
          </cell>
        </row>
        <row r="322">
          <cell r="A322" t="str">
            <v>保険終期</v>
          </cell>
          <cell r="B322" t="str">
            <v>HKNE_DT</v>
          </cell>
          <cell r="C322" t="str">
            <v>Char</v>
          </cell>
          <cell r="D322">
            <v>8</v>
          </cell>
          <cell r="E322" t="str">
            <v>YYYYMMDD</v>
          </cell>
        </row>
        <row r="323">
          <cell r="A323" t="str">
            <v>保険物件</v>
          </cell>
          <cell r="B323" t="str">
            <v>HKNBUKKEN</v>
          </cell>
          <cell r="C323" t="str">
            <v>Varchar2</v>
          </cell>
          <cell r="D323">
            <v>20</v>
          </cell>
        </row>
        <row r="324">
          <cell r="A324" t="str">
            <v>保険物件区分</v>
          </cell>
          <cell r="B324" t="str">
            <v>HKNBUKKEN_KBN</v>
          </cell>
          <cell r="C324" t="str">
            <v>Char</v>
          </cell>
          <cell r="D324">
            <v>1</v>
          </cell>
        </row>
        <row r="325">
          <cell r="A325" t="str">
            <v>保険目的</v>
          </cell>
          <cell r="B325" t="str">
            <v>HKNMOKUTEKI</v>
          </cell>
          <cell r="C325" t="str">
            <v>Varchar2</v>
          </cell>
          <cell r="D325">
            <v>20</v>
          </cell>
        </row>
        <row r="326">
          <cell r="A326" t="str">
            <v>保険目的区分</v>
          </cell>
          <cell r="B326" t="str">
            <v>HKNMOKUTEKI_KBN</v>
          </cell>
          <cell r="C326" t="str">
            <v>Char</v>
          </cell>
          <cell r="D326">
            <v>1</v>
          </cell>
        </row>
        <row r="327">
          <cell r="A327" t="str">
            <v>保険料払込方法</v>
          </cell>
          <cell r="B327" t="str">
            <v>HKNRYOHAKOHOHO</v>
          </cell>
          <cell r="C327" t="str">
            <v>Varchar2</v>
          </cell>
          <cell r="D327">
            <v>10</v>
          </cell>
        </row>
        <row r="328">
          <cell r="A328" t="str">
            <v>保険料払込方法コード</v>
          </cell>
          <cell r="B328" t="str">
            <v>HKNRYOHAKOHOHO_CD</v>
          </cell>
          <cell r="C328" t="str">
            <v>Char</v>
          </cell>
          <cell r="D328">
            <v>1</v>
          </cell>
        </row>
        <row r="329">
          <cell r="A329" t="str">
            <v>補助入出金区分</v>
          </cell>
          <cell r="B329" t="str">
            <v>HOJONYSYKN_KBN</v>
          </cell>
          <cell r="C329" t="str">
            <v>Char</v>
          </cell>
          <cell r="D329">
            <v>1</v>
          </cell>
          <cell r="E329" t="str">
            <v>'1':計上・現金 、'2':計上現金以外、'3':返戻、'4':不足金、'5':過剰入金</v>
          </cell>
        </row>
        <row r="330">
          <cell r="A330" t="str">
            <v>豊通休日区分</v>
          </cell>
          <cell r="B330" t="str">
            <v>TYTKYU_KBN</v>
          </cell>
          <cell r="C330" t="str">
            <v>Char</v>
          </cell>
          <cell r="D330">
            <v>1</v>
          </cell>
        </row>
        <row r="331">
          <cell r="A331" t="str">
            <v>豊通銀行コード大阪</v>
          </cell>
          <cell r="B331" t="str">
            <v>TYTBNK_CD_OSAKA</v>
          </cell>
          <cell r="C331" t="str">
            <v>Char</v>
          </cell>
          <cell r="D331">
            <v>3</v>
          </cell>
        </row>
        <row r="332">
          <cell r="A332" t="str">
            <v>豊通銀行コード東京</v>
          </cell>
          <cell r="B332" t="str">
            <v>TYTBNK_CD_TOKYO</v>
          </cell>
          <cell r="C332" t="str">
            <v>Char</v>
          </cell>
          <cell r="D332">
            <v>3</v>
          </cell>
        </row>
        <row r="333">
          <cell r="A333" t="str">
            <v>豊通銀行コード浜松</v>
          </cell>
          <cell r="B333" t="str">
            <v>TYTBNK_CD_HAMAMA</v>
          </cell>
          <cell r="C333" t="str">
            <v>Char</v>
          </cell>
          <cell r="D333">
            <v>3</v>
          </cell>
        </row>
        <row r="334">
          <cell r="A334" t="str">
            <v>豊通銀行コード本社</v>
          </cell>
          <cell r="B334" t="str">
            <v>TYTBNK_CD_HONSYA</v>
          </cell>
          <cell r="C334" t="str">
            <v>Char</v>
          </cell>
          <cell r="D334">
            <v>3</v>
          </cell>
        </row>
        <row r="335">
          <cell r="A335" t="str">
            <v>未預入金</v>
          </cell>
          <cell r="B335" t="str">
            <v>MIAZUKEIRE_KN</v>
          </cell>
          <cell r="C335" t="str">
            <v>Number</v>
          </cell>
          <cell r="D335">
            <v>15</v>
          </cell>
        </row>
        <row r="336">
          <cell r="A336" t="str">
            <v>目的移転</v>
          </cell>
          <cell r="B336" t="str">
            <v>MOKUTEKIITEN</v>
          </cell>
          <cell r="C336" t="str">
            <v>Varchar2</v>
          </cell>
          <cell r="D336">
            <v>10</v>
          </cell>
        </row>
        <row r="337">
          <cell r="A337" t="str">
            <v>目的追加変更</v>
          </cell>
          <cell r="B337" t="str">
            <v>MOKUTEKIHENKO</v>
          </cell>
          <cell r="C337" t="str">
            <v>Varchar2</v>
          </cell>
          <cell r="D337">
            <v>10</v>
          </cell>
        </row>
        <row r="338">
          <cell r="A338" t="str">
            <v>優良割引</v>
          </cell>
          <cell r="B338" t="str">
            <v>YURYOWRBK</v>
          </cell>
          <cell r="C338" t="str">
            <v>Number</v>
          </cell>
          <cell r="D338" t="str">
            <v>7,2</v>
          </cell>
        </row>
        <row r="339">
          <cell r="A339" t="str">
            <v>予定相殺区分</v>
          </cell>
          <cell r="B339" t="str">
            <v>YOTESOSAI_KBN</v>
          </cell>
          <cell r="C339" t="str">
            <v>Char</v>
          </cell>
          <cell r="D339">
            <v>1</v>
          </cell>
          <cell r="E339" t="str">
            <v>'0':相殺ゼロ、'1':相殺入金、'2':相殺支払</v>
          </cell>
        </row>
        <row r="340">
          <cell r="A340" t="str">
            <v>予定入金種別区分</v>
          </cell>
          <cell r="B340" t="str">
            <v>YOTENYKNSYUBE_KBN</v>
          </cell>
          <cell r="C340" t="str">
            <v>Char</v>
          </cell>
          <cell r="D340">
            <v>1</v>
          </cell>
          <cell r="E340" t="str">
            <v>'1':現金 、'2':小切手、'3':振込（損保）、'4':口座振替、'5':直入出金</v>
          </cell>
        </row>
        <row r="341">
          <cell r="A341" t="str">
            <v>預金残高</v>
          </cell>
          <cell r="B341" t="str">
            <v>YOKIN_ZAN</v>
          </cell>
          <cell r="C341" t="str">
            <v>Number</v>
          </cell>
          <cell r="D341">
            <v>15</v>
          </cell>
        </row>
        <row r="342">
          <cell r="A342" t="str">
            <v>預金残高</v>
          </cell>
          <cell r="B342" t="str">
            <v>YOKIN_ZAN</v>
          </cell>
          <cell r="C342" t="str">
            <v>Number</v>
          </cell>
          <cell r="D342">
            <v>15</v>
          </cell>
        </row>
        <row r="343">
          <cell r="A343" t="str">
            <v>預金種目</v>
          </cell>
          <cell r="B343" t="str">
            <v>YOKINSYUMK</v>
          </cell>
          <cell r="C343" t="str">
            <v>Varchar2</v>
          </cell>
          <cell r="D343">
            <v>10</v>
          </cell>
        </row>
        <row r="344">
          <cell r="A344" t="str">
            <v>預金種目名</v>
          </cell>
          <cell r="B344" t="str">
            <v>YOKINSYUMK_NM</v>
          </cell>
          <cell r="C344" t="str">
            <v>Varchar2</v>
          </cell>
          <cell r="D344">
            <v>20</v>
          </cell>
        </row>
        <row r="345">
          <cell r="A345" t="str">
            <v>預金種目コード</v>
          </cell>
          <cell r="B345" t="str">
            <v>YOKINSYUMK_CD</v>
          </cell>
          <cell r="C345" t="str">
            <v>Char</v>
          </cell>
          <cell r="D345">
            <v>1</v>
          </cell>
        </row>
        <row r="346">
          <cell r="A346" t="str">
            <v>預貯金額</v>
          </cell>
          <cell r="B346" t="str">
            <v>YOTYO_KNG</v>
          </cell>
          <cell r="C346" t="str">
            <v>Number</v>
          </cell>
          <cell r="D346">
            <v>15</v>
          </cell>
        </row>
        <row r="347">
          <cell r="A347" t="str">
            <v>預入日</v>
          </cell>
          <cell r="B347" t="str">
            <v>AZUKEIRE_DT</v>
          </cell>
          <cell r="C347" t="str">
            <v>Char</v>
          </cell>
          <cell r="D347">
            <v>8</v>
          </cell>
          <cell r="E347" t="str">
            <v>YYYYMMDD</v>
          </cell>
        </row>
        <row r="348">
          <cell r="A348" t="str">
            <v>曜日</v>
          </cell>
          <cell r="B348" t="str">
            <v>YOBI</v>
          </cell>
          <cell r="C348" t="str">
            <v>Varchar2</v>
          </cell>
          <cell r="D348">
            <v>3</v>
          </cell>
        </row>
        <row r="349">
          <cell r="A349" t="str">
            <v>用途車種コード</v>
          </cell>
          <cell r="B349" t="str">
            <v>YOTOSYASYU_CD</v>
          </cell>
          <cell r="C349" t="str">
            <v>Char</v>
          </cell>
          <cell r="D349">
            <v>2</v>
          </cell>
        </row>
        <row r="350">
          <cell r="A350" t="str">
            <v>翌日日付</v>
          </cell>
          <cell r="B350" t="str">
            <v>YOKUJITSU_DT</v>
          </cell>
          <cell r="C350" t="str">
            <v>Char</v>
          </cell>
          <cell r="D350">
            <v>8</v>
          </cell>
          <cell r="E350" t="str">
            <v>YYYYMMDD</v>
          </cell>
        </row>
        <row r="351">
          <cell r="A351" t="str">
            <v>利益特約保険料</v>
          </cell>
          <cell r="B351" t="str">
            <v>RIEKITKYKHKN_RYO</v>
          </cell>
          <cell r="C351" t="str">
            <v>Number</v>
          </cell>
          <cell r="D351">
            <v>7</v>
          </cell>
        </row>
        <row r="352">
          <cell r="A352" t="str">
            <v>料率改定</v>
          </cell>
          <cell r="B352" t="str">
            <v>RYORITSUKAITEI</v>
          </cell>
          <cell r="C352" t="str">
            <v>Varchar2</v>
          </cell>
          <cell r="D352">
            <v>10</v>
          </cell>
        </row>
        <row r="353">
          <cell r="A353" t="str">
            <v>領収証発行状況</v>
          </cell>
          <cell r="B353" t="str">
            <v>RYSYOUT_ST</v>
          </cell>
          <cell r="C353" t="str">
            <v>Char</v>
          </cell>
          <cell r="D353">
            <v>1</v>
          </cell>
          <cell r="E353" t="str">
            <v>'0':領収証未発行、'1':領収証発行済み</v>
          </cell>
        </row>
        <row r="354">
          <cell r="A354" t="str">
            <v>領収証番号</v>
          </cell>
          <cell r="B354" t="str">
            <v>RYSY_NO</v>
          </cell>
          <cell r="C354" t="str">
            <v>Number</v>
          </cell>
          <cell r="D354">
            <v>6</v>
          </cell>
        </row>
        <row r="355">
          <cell r="A355" t="str">
            <v>領収証番号採番状況区分</v>
          </cell>
          <cell r="B355" t="str">
            <v>RYSYNOSAIBAN_KBN</v>
          </cell>
          <cell r="C355" t="str">
            <v>Char</v>
          </cell>
          <cell r="D355">
            <v>1</v>
          </cell>
        </row>
        <row r="356">
          <cell r="A356" t="str">
            <v>領収証様式</v>
          </cell>
          <cell r="B356" t="str">
            <v>RYSYYOSHIKI</v>
          </cell>
          <cell r="C356" t="str">
            <v>Varchar2</v>
          </cell>
          <cell r="D356">
            <v>10</v>
          </cell>
        </row>
        <row r="357">
          <cell r="A357" t="str">
            <v>領収日</v>
          </cell>
          <cell r="B357" t="str">
            <v>RYSY_DT</v>
          </cell>
          <cell r="C357" t="str">
            <v>Char</v>
          </cell>
          <cell r="D357">
            <v>8</v>
          </cell>
          <cell r="E357" t="str">
            <v>YYYYMMDD</v>
          </cell>
        </row>
        <row r="358">
          <cell r="A358" t="str">
            <v>連番</v>
          </cell>
          <cell r="B358" t="str">
            <v>REN_NO</v>
          </cell>
          <cell r="C358" t="str">
            <v>Number</v>
          </cell>
          <cell r="D358">
            <v>2</v>
          </cell>
        </row>
        <row r="359">
          <cell r="A359" t="str">
            <v>論理削除フラグ</v>
          </cell>
          <cell r="B359" t="str">
            <v>DEL_FLG</v>
          </cell>
          <cell r="C359" t="str">
            <v>Char</v>
          </cell>
          <cell r="D359">
            <v>1</v>
          </cell>
          <cell r="E359" t="str">
            <v>'0':削除なし、'1':論理削除</v>
          </cell>
        </row>
        <row r="360">
          <cell r="A360" t="str">
            <v>異動担当者コード</v>
          </cell>
          <cell r="B360" t="str">
            <v>IDOUTANTOSY_CD</v>
          </cell>
          <cell r="C360" t="str">
            <v>Char</v>
          </cell>
          <cell r="D360">
            <v>4</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8F289-988A-49EA-8F3A-51E7CEF8BEAE}">
  <dimension ref="B1:BM54"/>
  <sheetViews>
    <sheetView showGridLines="0" zoomScaleNormal="100" zoomScaleSheetLayoutView="100" workbookViewId="0">
      <selection activeCell="M25" sqref="M25:AY25"/>
    </sheetView>
  </sheetViews>
  <sheetFormatPr defaultRowHeight="12"/>
  <cols>
    <col min="1" max="1" width="1" style="138" customWidth="1"/>
    <col min="2" max="62" width="2.625" style="138" customWidth="1"/>
    <col min="63" max="16384" width="9" style="138"/>
  </cols>
  <sheetData>
    <row r="1" spans="2:65" s="123" customFormat="1" ht="3.75" customHeight="1" thickBot="1">
      <c r="B1" s="120"/>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2"/>
    </row>
    <row r="2" spans="2:65" s="124" customFormat="1" ht="15" customHeight="1">
      <c r="B2" s="322" t="s">
        <v>68</v>
      </c>
      <c r="C2" s="322"/>
      <c r="D2" s="322"/>
      <c r="E2" s="322"/>
      <c r="F2" s="322"/>
      <c r="G2" s="335"/>
      <c r="H2" s="336" t="s">
        <v>221</v>
      </c>
      <c r="I2" s="337"/>
      <c r="J2" s="337"/>
      <c r="K2" s="337"/>
      <c r="L2" s="337"/>
      <c r="M2" s="337"/>
      <c r="N2" s="337"/>
      <c r="O2" s="337"/>
      <c r="P2" s="337"/>
      <c r="Q2" s="337"/>
      <c r="R2" s="337"/>
      <c r="S2" s="337"/>
      <c r="T2" s="337"/>
      <c r="U2" s="338"/>
      <c r="V2" s="322" t="s">
        <v>0</v>
      </c>
      <c r="W2" s="322"/>
      <c r="X2" s="322"/>
      <c r="Y2" s="322"/>
      <c r="Z2" s="339" t="s">
        <v>69</v>
      </c>
      <c r="AA2" s="339"/>
      <c r="AB2" s="339"/>
      <c r="AC2" s="339"/>
      <c r="AD2" s="339"/>
      <c r="AE2" s="339"/>
      <c r="AF2" s="339"/>
      <c r="AG2" s="339"/>
      <c r="AH2" s="339"/>
      <c r="AI2" s="339"/>
      <c r="AJ2" s="339"/>
      <c r="AK2" s="322" t="s">
        <v>70</v>
      </c>
      <c r="AL2" s="322"/>
      <c r="AM2" s="322"/>
      <c r="AN2" s="340" t="s">
        <v>222</v>
      </c>
      <c r="AO2" s="340"/>
      <c r="AP2" s="340"/>
      <c r="AQ2" s="340"/>
      <c r="AR2" s="340"/>
      <c r="AS2" s="340"/>
      <c r="AT2" s="340"/>
      <c r="AU2" s="340"/>
      <c r="AV2" s="340"/>
      <c r="AW2" s="340"/>
      <c r="AX2" s="340"/>
      <c r="AY2" s="322" t="s">
        <v>1</v>
      </c>
      <c r="AZ2" s="322"/>
      <c r="BA2" s="322"/>
      <c r="BB2" s="323">
        <f ca="1">TODAY()</f>
        <v>43157</v>
      </c>
      <c r="BC2" s="324"/>
      <c r="BD2" s="324"/>
      <c r="BE2" s="324"/>
      <c r="BF2" s="324"/>
      <c r="BG2" s="324"/>
      <c r="BH2" s="324"/>
      <c r="BI2" s="324"/>
      <c r="BJ2" s="325"/>
      <c r="BL2" s="125"/>
      <c r="BM2" s="124" t="s">
        <v>71</v>
      </c>
    </row>
    <row r="3" spans="2:65" s="124" customFormat="1" ht="15" customHeight="1" thickBot="1">
      <c r="B3" s="326" t="s">
        <v>72</v>
      </c>
      <c r="C3" s="326"/>
      <c r="D3" s="326"/>
      <c r="E3" s="326"/>
      <c r="F3" s="326"/>
      <c r="G3" s="327"/>
      <c r="H3" s="328" t="str">
        <f>"PJ-6790-SS0"&amp;AN2</f>
        <v>PJ-6790-SS013</v>
      </c>
      <c r="I3" s="329"/>
      <c r="J3" s="329"/>
      <c r="K3" s="329"/>
      <c r="L3" s="329"/>
      <c r="M3" s="329"/>
      <c r="N3" s="329"/>
      <c r="O3" s="329"/>
      <c r="P3" s="329"/>
      <c r="Q3" s="329"/>
      <c r="R3" s="329"/>
      <c r="S3" s="329"/>
      <c r="T3" s="329"/>
      <c r="U3" s="330"/>
      <c r="V3" s="326" t="s">
        <v>73</v>
      </c>
      <c r="W3" s="326"/>
      <c r="X3" s="326"/>
      <c r="Y3" s="326"/>
      <c r="Z3" s="331" t="s">
        <v>197</v>
      </c>
      <c r="AA3" s="331"/>
      <c r="AB3" s="331"/>
      <c r="AC3" s="331"/>
      <c r="AD3" s="331"/>
      <c r="AE3" s="331"/>
      <c r="AF3" s="331"/>
      <c r="AG3" s="331"/>
      <c r="AH3" s="331"/>
      <c r="AI3" s="331"/>
      <c r="AJ3" s="331"/>
      <c r="AK3" s="326" t="s">
        <v>74</v>
      </c>
      <c r="AL3" s="326"/>
      <c r="AM3" s="326"/>
      <c r="AN3" s="332" t="str">
        <f>"画面設計書_"&amp;H2</f>
        <v>画面設計書_ORCA連携管理改善</v>
      </c>
      <c r="AO3" s="332"/>
      <c r="AP3" s="332"/>
      <c r="AQ3" s="332"/>
      <c r="AR3" s="332"/>
      <c r="AS3" s="332"/>
      <c r="AT3" s="332"/>
      <c r="AU3" s="332"/>
      <c r="AV3" s="332"/>
      <c r="AW3" s="332"/>
      <c r="AX3" s="332"/>
      <c r="AY3" s="326" t="s">
        <v>75</v>
      </c>
      <c r="AZ3" s="326"/>
      <c r="BA3" s="326"/>
      <c r="BB3" s="333" t="s">
        <v>198</v>
      </c>
      <c r="BC3" s="333"/>
      <c r="BD3" s="333"/>
      <c r="BE3" s="333"/>
      <c r="BF3" s="333"/>
      <c r="BG3" s="333"/>
      <c r="BH3" s="333"/>
      <c r="BI3" s="333"/>
      <c r="BJ3" s="334"/>
      <c r="BL3" s="126"/>
      <c r="BM3" s="124" t="s">
        <v>76</v>
      </c>
    </row>
    <row r="4" spans="2:65" s="123" customFormat="1" ht="3.75" customHeight="1" thickBot="1">
      <c r="B4" s="127"/>
      <c r="BJ4" s="128"/>
    </row>
    <row r="5" spans="2:65" s="123" customFormat="1">
      <c r="B5" s="129"/>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1"/>
    </row>
    <row r="6" spans="2:65" s="124" customFormat="1">
      <c r="B6" s="132"/>
      <c r="C6" s="341" t="s">
        <v>77</v>
      </c>
      <c r="D6" s="342"/>
      <c r="E6" s="343"/>
      <c r="F6" s="341" t="s">
        <v>78</v>
      </c>
      <c r="G6" s="342"/>
      <c r="H6" s="342"/>
      <c r="I6" s="342"/>
      <c r="J6" s="342"/>
      <c r="K6" s="342"/>
      <c r="L6" s="343"/>
      <c r="M6" s="341" t="s">
        <v>79</v>
      </c>
      <c r="N6" s="342"/>
      <c r="O6" s="342"/>
      <c r="P6" s="342"/>
      <c r="Q6" s="342"/>
      <c r="R6" s="342"/>
      <c r="S6" s="342"/>
      <c r="T6" s="342"/>
      <c r="U6" s="342"/>
      <c r="V6" s="342"/>
      <c r="W6" s="342"/>
      <c r="X6" s="342"/>
      <c r="Y6" s="342"/>
      <c r="Z6" s="342"/>
      <c r="AA6" s="342"/>
      <c r="AB6" s="342"/>
      <c r="AC6" s="342"/>
      <c r="AD6" s="342"/>
      <c r="AE6" s="342"/>
      <c r="AF6" s="342"/>
      <c r="AG6" s="342"/>
      <c r="AH6" s="342"/>
      <c r="AI6" s="342"/>
      <c r="AJ6" s="342"/>
      <c r="AK6" s="342"/>
      <c r="AL6" s="342"/>
      <c r="AM6" s="342"/>
      <c r="AN6" s="342"/>
      <c r="AO6" s="342"/>
      <c r="AP6" s="342"/>
      <c r="AQ6" s="342"/>
      <c r="AR6" s="342"/>
      <c r="AS6" s="342"/>
      <c r="AT6" s="342"/>
      <c r="AU6" s="342"/>
      <c r="AV6" s="342"/>
      <c r="AW6" s="342"/>
      <c r="AX6" s="342"/>
      <c r="AY6" s="343"/>
      <c r="AZ6" s="341" t="s">
        <v>80</v>
      </c>
      <c r="BA6" s="342"/>
      <c r="BB6" s="342"/>
      <c r="BC6" s="342"/>
      <c r="BD6" s="343"/>
      <c r="BE6" s="341" t="s">
        <v>81</v>
      </c>
      <c r="BF6" s="342"/>
      <c r="BG6" s="342"/>
      <c r="BH6" s="342"/>
      <c r="BI6" s="343"/>
      <c r="BJ6" s="133"/>
    </row>
    <row r="7" spans="2:65" s="124" customFormat="1">
      <c r="B7" s="132"/>
      <c r="C7" s="344">
        <v>1</v>
      </c>
      <c r="D7" s="345"/>
      <c r="E7" s="346"/>
      <c r="F7" s="347" t="s">
        <v>227</v>
      </c>
      <c r="G7" s="348"/>
      <c r="H7" s="348"/>
      <c r="I7" s="348"/>
      <c r="J7" s="348"/>
      <c r="K7" s="348"/>
      <c r="L7" s="349"/>
      <c r="M7" s="347" t="s">
        <v>82</v>
      </c>
      <c r="N7" s="348"/>
      <c r="O7" s="348"/>
      <c r="P7" s="348"/>
      <c r="Q7" s="348"/>
      <c r="R7" s="348"/>
      <c r="S7" s="348"/>
      <c r="T7" s="348"/>
      <c r="U7" s="348"/>
      <c r="V7" s="348"/>
      <c r="W7" s="348"/>
      <c r="X7" s="348"/>
      <c r="Y7" s="348"/>
      <c r="Z7" s="348"/>
      <c r="AA7" s="348"/>
      <c r="AB7" s="348"/>
      <c r="AC7" s="348"/>
      <c r="AD7" s="348"/>
      <c r="AE7" s="348"/>
      <c r="AF7" s="348"/>
      <c r="AG7" s="348"/>
      <c r="AH7" s="348"/>
      <c r="AI7" s="348"/>
      <c r="AJ7" s="348"/>
      <c r="AK7" s="348"/>
      <c r="AL7" s="348"/>
      <c r="AM7" s="348"/>
      <c r="AN7" s="348"/>
      <c r="AO7" s="348"/>
      <c r="AP7" s="348"/>
      <c r="AQ7" s="348"/>
      <c r="AR7" s="348"/>
      <c r="AS7" s="348"/>
      <c r="AT7" s="348"/>
      <c r="AU7" s="348"/>
      <c r="AV7" s="348"/>
      <c r="AW7" s="348"/>
      <c r="AX7" s="348"/>
      <c r="AY7" s="349"/>
      <c r="AZ7" s="344" t="s">
        <v>199</v>
      </c>
      <c r="BA7" s="345"/>
      <c r="BB7" s="345"/>
      <c r="BC7" s="345"/>
      <c r="BD7" s="346"/>
      <c r="BE7" s="350">
        <v>43155</v>
      </c>
      <c r="BF7" s="351"/>
      <c r="BG7" s="351"/>
      <c r="BH7" s="351"/>
      <c r="BI7" s="352"/>
      <c r="BJ7" s="133"/>
    </row>
    <row r="8" spans="2:65" s="124" customFormat="1">
      <c r="B8" s="132"/>
      <c r="C8" s="344">
        <v>2</v>
      </c>
      <c r="D8" s="345"/>
      <c r="E8" s="346"/>
      <c r="F8" s="347" t="s">
        <v>214</v>
      </c>
      <c r="G8" s="348"/>
      <c r="H8" s="348"/>
      <c r="I8" s="348"/>
      <c r="J8" s="348"/>
      <c r="K8" s="348"/>
      <c r="L8" s="349"/>
      <c r="M8" s="347" t="s">
        <v>82</v>
      </c>
      <c r="N8" s="348"/>
      <c r="O8" s="348"/>
      <c r="P8" s="348"/>
      <c r="Q8" s="348"/>
      <c r="R8" s="348"/>
      <c r="S8" s="348"/>
      <c r="T8" s="348"/>
      <c r="U8" s="348"/>
      <c r="V8" s="348"/>
      <c r="W8" s="348"/>
      <c r="X8" s="348"/>
      <c r="Y8" s="348"/>
      <c r="Z8" s="348"/>
      <c r="AA8" s="348"/>
      <c r="AB8" s="348"/>
      <c r="AC8" s="348"/>
      <c r="AD8" s="348"/>
      <c r="AE8" s="348"/>
      <c r="AF8" s="348"/>
      <c r="AG8" s="348"/>
      <c r="AH8" s="348"/>
      <c r="AI8" s="348"/>
      <c r="AJ8" s="348"/>
      <c r="AK8" s="348"/>
      <c r="AL8" s="348"/>
      <c r="AM8" s="348"/>
      <c r="AN8" s="348"/>
      <c r="AO8" s="348"/>
      <c r="AP8" s="348"/>
      <c r="AQ8" s="348"/>
      <c r="AR8" s="348"/>
      <c r="AS8" s="348"/>
      <c r="AT8" s="348"/>
      <c r="AU8" s="348"/>
      <c r="AV8" s="348"/>
      <c r="AW8" s="348"/>
      <c r="AX8" s="348"/>
      <c r="AY8" s="349"/>
      <c r="AZ8" s="344" t="s">
        <v>199</v>
      </c>
      <c r="BA8" s="345"/>
      <c r="BB8" s="345"/>
      <c r="BC8" s="345"/>
      <c r="BD8" s="346"/>
      <c r="BE8" s="350">
        <v>43155</v>
      </c>
      <c r="BF8" s="351"/>
      <c r="BG8" s="351"/>
      <c r="BH8" s="351"/>
      <c r="BI8" s="352"/>
      <c r="BJ8" s="133"/>
    </row>
    <row r="9" spans="2:65" s="124" customFormat="1">
      <c r="B9" s="132"/>
      <c r="C9" s="344">
        <v>2</v>
      </c>
      <c r="D9" s="345"/>
      <c r="E9" s="346"/>
      <c r="F9" s="347" t="s">
        <v>215</v>
      </c>
      <c r="G9" s="348"/>
      <c r="H9" s="348"/>
      <c r="I9" s="348"/>
      <c r="J9" s="348"/>
      <c r="K9" s="348"/>
      <c r="L9" s="349"/>
      <c r="M9" s="347" t="s">
        <v>82</v>
      </c>
      <c r="N9" s="348"/>
      <c r="O9" s="348"/>
      <c r="P9" s="348"/>
      <c r="Q9" s="348"/>
      <c r="R9" s="348"/>
      <c r="S9" s="348"/>
      <c r="T9" s="348"/>
      <c r="U9" s="348"/>
      <c r="V9" s="348"/>
      <c r="W9" s="348"/>
      <c r="X9" s="348"/>
      <c r="Y9" s="348"/>
      <c r="Z9" s="348"/>
      <c r="AA9" s="348"/>
      <c r="AB9" s="348"/>
      <c r="AC9" s="348"/>
      <c r="AD9" s="348"/>
      <c r="AE9" s="348"/>
      <c r="AF9" s="348"/>
      <c r="AG9" s="348"/>
      <c r="AH9" s="348"/>
      <c r="AI9" s="348"/>
      <c r="AJ9" s="348"/>
      <c r="AK9" s="348"/>
      <c r="AL9" s="348"/>
      <c r="AM9" s="348"/>
      <c r="AN9" s="348"/>
      <c r="AO9" s="348"/>
      <c r="AP9" s="348"/>
      <c r="AQ9" s="348"/>
      <c r="AR9" s="348"/>
      <c r="AS9" s="348"/>
      <c r="AT9" s="348"/>
      <c r="AU9" s="348"/>
      <c r="AV9" s="348"/>
      <c r="AW9" s="348"/>
      <c r="AX9" s="348"/>
      <c r="AY9" s="349"/>
      <c r="AZ9" s="344" t="s">
        <v>199</v>
      </c>
      <c r="BA9" s="345"/>
      <c r="BB9" s="345"/>
      <c r="BC9" s="345"/>
      <c r="BD9" s="346"/>
      <c r="BE9" s="350">
        <v>43155</v>
      </c>
      <c r="BF9" s="351"/>
      <c r="BG9" s="351"/>
      <c r="BH9" s="351"/>
      <c r="BI9" s="352"/>
      <c r="BJ9" s="133"/>
    </row>
    <row r="10" spans="2:65" s="124" customFormat="1">
      <c r="B10" s="132"/>
      <c r="C10" s="344">
        <v>3</v>
      </c>
      <c r="D10" s="345"/>
      <c r="E10" s="346"/>
      <c r="F10" s="347" t="s">
        <v>216</v>
      </c>
      <c r="G10" s="348"/>
      <c r="H10" s="348"/>
      <c r="I10" s="348"/>
      <c r="J10" s="348"/>
      <c r="K10" s="348"/>
      <c r="L10" s="349"/>
      <c r="M10" s="347" t="s">
        <v>82</v>
      </c>
      <c r="N10" s="348"/>
      <c r="O10" s="348"/>
      <c r="P10" s="348"/>
      <c r="Q10" s="348"/>
      <c r="R10" s="348"/>
      <c r="S10" s="348"/>
      <c r="T10" s="348"/>
      <c r="U10" s="348"/>
      <c r="V10" s="348"/>
      <c r="W10" s="348"/>
      <c r="X10" s="348"/>
      <c r="Y10" s="348"/>
      <c r="Z10" s="348"/>
      <c r="AA10" s="348"/>
      <c r="AB10" s="348"/>
      <c r="AC10" s="348"/>
      <c r="AD10" s="348"/>
      <c r="AE10" s="348"/>
      <c r="AF10" s="348"/>
      <c r="AG10" s="348"/>
      <c r="AH10" s="348"/>
      <c r="AI10" s="348"/>
      <c r="AJ10" s="348"/>
      <c r="AK10" s="348"/>
      <c r="AL10" s="348"/>
      <c r="AM10" s="348"/>
      <c r="AN10" s="348"/>
      <c r="AO10" s="348"/>
      <c r="AP10" s="348"/>
      <c r="AQ10" s="348"/>
      <c r="AR10" s="348"/>
      <c r="AS10" s="348"/>
      <c r="AT10" s="348"/>
      <c r="AU10" s="348"/>
      <c r="AV10" s="348"/>
      <c r="AW10" s="348"/>
      <c r="AX10" s="348"/>
      <c r="AY10" s="349"/>
      <c r="AZ10" s="344" t="s">
        <v>199</v>
      </c>
      <c r="BA10" s="345"/>
      <c r="BB10" s="345"/>
      <c r="BC10" s="345"/>
      <c r="BD10" s="346"/>
      <c r="BE10" s="350">
        <v>43155</v>
      </c>
      <c r="BF10" s="351"/>
      <c r="BG10" s="351"/>
      <c r="BH10" s="351"/>
      <c r="BI10" s="352"/>
      <c r="BJ10" s="133"/>
    </row>
    <row r="11" spans="2:65" s="124" customFormat="1">
      <c r="B11" s="132"/>
      <c r="C11" s="344">
        <v>4</v>
      </c>
      <c r="D11" s="345"/>
      <c r="E11" s="346"/>
      <c r="F11" s="347" t="s">
        <v>217</v>
      </c>
      <c r="G11" s="348"/>
      <c r="H11" s="348"/>
      <c r="I11" s="348"/>
      <c r="J11" s="348"/>
      <c r="K11" s="348"/>
      <c r="L11" s="349"/>
      <c r="M11" s="347" t="s">
        <v>82</v>
      </c>
      <c r="N11" s="348"/>
      <c r="O11" s="348"/>
      <c r="P11" s="348"/>
      <c r="Q11" s="348"/>
      <c r="R11" s="348"/>
      <c r="S11" s="348"/>
      <c r="T11" s="348"/>
      <c r="U11" s="348"/>
      <c r="V11" s="348"/>
      <c r="W11" s="348"/>
      <c r="X11" s="348"/>
      <c r="Y11" s="348"/>
      <c r="Z11" s="348"/>
      <c r="AA11" s="348"/>
      <c r="AB11" s="348"/>
      <c r="AC11" s="348"/>
      <c r="AD11" s="348"/>
      <c r="AE11" s="348"/>
      <c r="AF11" s="348"/>
      <c r="AG11" s="348"/>
      <c r="AH11" s="348"/>
      <c r="AI11" s="348"/>
      <c r="AJ11" s="348"/>
      <c r="AK11" s="348"/>
      <c r="AL11" s="348"/>
      <c r="AM11" s="348"/>
      <c r="AN11" s="348"/>
      <c r="AO11" s="348"/>
      <c r="AP11" s="348"/>
      <c r="AQ11" s="348"/>
      <c r="AR11" s="348"/>
      <c r="AS11" s="348"/>
      <c r="AT11" s="348"/>
      <c r="AU11" s="348"/>
      <c r="AV11" s="348"/>
      <c r="AW11" s="348"/>
      <c r="AX11" s="348"/>
      <c r="AY11" s="349"/>
      <c r="AZ11" s="344" t="s">
        <v>199</v>
      </c>
      <c r="BA11" s="345"/>
      <c r="BB11" s="345"/>
      <c r="BC11" s="345"/>
      <c r="BD11" s="346"/>
      <c r="BE11" s="350">
        <v>43155</v>
      </c>
      <c r="BF11" s="351"/>
      <c r="BG11" s="351"/>
      <c r="BH11" s="351"/>
      <c r="BI11" s="352"/>
      <c r="BJ11" s="133"/>
    </row>
    <row r="12" spans="2:65" s="124" customFormat="1">
      <c r="B12" s="132"/>
      <c r="C12" s="344">
        <v>5</v>
      </c>
      <c r="D12" s="345"/>
      <c r="E12" s="346"/>
      <c r="F12" s="347"/>
      <c r="G12" s="348"/>
      <c r="H12" s="348"/>
      <c r="I12" s="348"/>
      <c r="J12" s="348"/>
      <c r="K12" s="348"/>
      <c r="L12" s="349"/>
      <c r="M12" s="347"/>
      <c r="N12" s="348"/>
      <c r="O12" s="348"/>
      <c r="P12" s="348"/>
      <c r="Q12" s="348"/>
      <c r="R12" s="348"/>
      <c r="S12" s="348"/>
      <c r="T12" s="348"/>
      <c r="U12" s="348"/>
      <c r="V12" s="348"/>
      <c r="W12" s="348"/>
      <c r="X12" s="348"/>
      <c r="Y12" s="348"/>
      <c r="Z12" s="348"/>
      <c r="AA12" s="348"/>
      <c r="AB12" s="348"/>
      <c r="AC12" s="348"/>
      <c r="AD12" s="348"/>
      <c r="AE12" s="348"/>
      <c r="AF12" s="348"/>
      <c r="AG12" s="348"/>
      <c r="AH12" s="348"/>
      <c r="AI12" s="348"/>
      <c r="AJ12" s="348"/>
      <c r="AK12" s="348"/>
      <c r="AL12" s="348"/>
      <c r="AM12" s="348"/>
      <c r="AN12" s="348"/>
      <c r="AO12" s="348"/>
      <c r="AP12" s="348"/>
      <c r="AQ12" s="348"/>
      <c r="AR12" s="348"/>
      <c r="AS12" s="348"/>
      <c r="AT12" s="348"/>
      <c r="AU12" s="348"/>
      <c r="AV12" s="348"/>
      <c r="AW12" s="348"/>
      <c r="AX12" s="348"/>
      <c r="AY12" s="349"/>
      <c r="AZ12" s="344"/>
      <c r="BA12" s="345"/>
      <c r="BB12" s="345"/>
      <c r="BC12" s="345"/>
      <c r="BD12" s="346"/>
      <c r="BE12" s="350"/>
      <c r="BF12" s="351"/>
      <c r="BG12" s="351"/>
      <c r="BH12" s="351"/>
      <c r="BI12" s="352"/>
      <c r="BJ12" s="133"/>
    </row>
    <row r="13" spans="2:65" s="124" customFormat="1">
      <c r="B13" s="132"/>
      <c r="C13" s="344">
        <v>6</v>
      </c>
      <c r="D13" s="345"/>
      <c r="E13" s="346"/>
      <c r="F13" s="347"/>
      <c r="G13" s="348"/>
      <c r="H13" s="348"/>
      <c r="I13" s="348"/>
      <c r="J13" s="348"/>
      <c r="K13" s="348"/>
      <c r="L13" s="349"/>
      <c r="M13" s="347"/>
      <c r="N13" s="348"/>
      <c r="O13" s="348"/>
      <c r="P13" s="348"/>
      <c r="Q13" s="348"/>
      <c r="R13" s="348"/>
      <c r="S13" s="348"/>
      <c r="T13" s="348"/>
      <c r="U13" s="348"/>
      <c r="V13" s="348"/>
      <c r="W13" s="348"/>
      <c r="X13" s="348"/>
      <c r="Y13" s="348"/>
      <c r="Z13" s="348"/>
      <c r="AA13" s="348"/>
      <c r="AB13" s="348"/>
      <c r="AC13" s="348"/>
      <c r="AD13" s="348"/>
      <c r="AE13" s="348"/>
      <c r="AF13" s="348"/>
      <c r="AG13" s="348"/>
      <c r="AH13" s="348"/>
      <c r="AI13" s="348"/>
      <c r="AJ13" s="348"/>
      <c r="AK13" s="348"/>
      <c r="AL13" s="348"/>
      <c r="AM13" s="348"/>
      <c r="AN13" s="348"/>
      <c r="AO13" s="348"/>
      <c r="AP13" s="348"/>
      <c r="AQ13" s="348"/>
      <c r="AR13" s="348"/>
      <c r="AS13" s="348"/>
      <c r="AT13" s="348"/>
      <c r="AU13" s="348"/>
      <c r="AV13" s="348"/>
      <c r="AW13" s="348"/>
      <c r="AX13" s="348"/>
      <c r="AY13" s="349"/>
      <c r="AZ13" s="344"/>
      <c r="BA13" s="345"/>
      <c r="BB13" s="345"/>
      <c r="BC13" s="345"/>
      <c r="BD13" s="346"/>
      <c r="BE13" s="350"/>
      <c r="BF13" s="351"/>
      <c r="BG13" s="351"/>
      <c r="BH13" s="351"/>
      <c r="BI13" s="352"/>
      <c r="BJ13" s="133"/>
    </row>
    <row r="14" spans="2:65" s="124" customFormat="1">
      <c r="B14" s="132"/>
      <c r="C14" s="344">
        <v>7</v>
      </c>
      <c r="D14" s="345"/>
      <c r="E14" s="346"/>
      <c r="F14" s="347"/>
      <c r="G14" s="348"/>
      <c r="H14" s="348"/>
      <c r="I14" s="348"/>
      <c r="J14" s="348"/>
      <c r="K14" s="348"/>
      <c r="L14" s="349"/>
      <c r="M14" s="347"/>
      <c r="N14" s="348"/>
      <c r="O14" s="348"/>
      <c r="P14" s="348"/>
      <c r="Q14" s="348"/>
      <c r="R14" s="348"/>
      <c r="S14" s="348"/>
      <c r="T14" s="348"/>
      <c r="U14" s="348"/>
      <c r="V14" s="348"/>
      <c r="W14" s="348"/>
      <c r="X14" s="348"/>
      <c r="Y14" s="348"/>
      <c r="Z14" s="348"/>
      <c r="AA14" s="348"/>
      <c r="AB14" s="348"/>
      <c r="AC14" s="348"/>
      <c r="AD14" s="348"/>
      <c r="AE14" s="348"/>
      <c r="AF14" s="348"/>
      <c r="AG14" s="348"/>
      <c r="AH14" s="348"/>
      <c r="AI14" s="348"/>
      <c r="AJ14" s="348"/>
      <c r="AK14" s="348"/>
      <c r="AL14" s="348"/>
      <c r="AM14" s="348"/>
      <c r="AN14" s="348"/>
      <c r="AO14" s="348"/>
      <c r="AP14" s="348"/>
      <c r="AQ14" s="348"/>
      <c r="AR14" s="348"/>
      <c r="AS14" s="348"/>
      <c r="AT14" s="348"/>
      <c r="AU14" s="348"/>
      <c r="AV14" s="348"/>
      <c r="AW14" s="348"/>
      <c r="AX14" s="348"/>
      <c r="AY14" s="349"/>
      <c r="AZ14" s="344"/>
      <c r="BA14" s="345"/>
      <c r="BB14" s="345"/>
      <c r="BC14" s="345"/>
      <c r="BD14" s="346"/>
      <c r="BE14" s="350"/>
      <c r="BF14" s="351"/>
      <c r="BG14" s="351"/>
      <c r="BH14" s="351"/>
      <c r="BI14" s="352"/>
      <c r="BJ14" s="133"/>
    </row>
    <row r="15" spans="2:65" s="124" customFormat="1">
      <c r="B15" s="132"/>
      <c r="C15" s="344">
        <v>8</v>
      </c>
      <c r="D15" s="345"/>
      <c r="E15" s="346"/>
      <c r="F15" s="347"/>
      <c r="G15" s="348"/>
      <c r="H15" s="348"/>
      <c r="I15" s="348"/>
      <c r="J15" s="348"/>
      <c r="K15" s="348"/>
      <c r="L15" s="349"/>
      <c r="M15" s="347"/>
      <c r="N15" s="348"/>
      <c r="O15" s="348"/>
      <c r="P15" s="348"/>
      <c r="Q15" s="348"/>
      <c r="R15" s="348"/>
      <c r="S15" s="348"/>
      <c r="T15" s="348"/>
      <c r="U15" s="348"/>
      <c r="V15" s="348"/>
      <c r="W15" s="348"/>
      <c r="X15" s="348"/>
      <c r="Y15" s="348"/>
      <c r="Z15" s="348"/>
      <c r="AA15" s="348"/>
      <c r="AB15" s="348"/>
      <c r="AC15" s="348"/>
      <c r="AD15" s="348"/>
      <c r="AE15" s="348"/>
      <c r="AF15" s="348"/>
      <c r="AG15" s="348"/>
      <c r="AH15" s="348"/>
      <c r="AI15" s="348"/>
      <c r="AJ15" s="348"/>
      <c r="AK15" s="348"/>
      <c r="AL15" s="348"/>
      <c r="AM15" s="348"/>
      <c r="AN15" s="348"/>
      <c r="AO15" s="348"/>
      <c r="AP15" s="348"/>
      <c r="AQ15" s="348"/>
      <c r="AR15" s="348"/>
      <c r="AS15" s="348"/>
      <c r="AT15" s="348"/>
      <c r="AU15" s="348"/>
      <c r="AV15" s="348"/>
      <c r="AW15" s="348"/>
      <c r="AX15" s="348"/>
      <c r="AY15" s="349"/>
      <c r="AZ15" s="344"/>
      <c r="BA15" s="345"/>
      <c r="BB15" s="345"/>
      <c r="BC15" s="345"/>
      <c r="BD15" s="346"/>
      <c r="BE15" s="350"/>
      <c r="BF15" s="351"/>
      <c r="BG15" s="351"/>
      <c r="BH15" s="351"/>
      <c r="BI15" s="352"/>
      <c r="BJ15" s="133"/>
    </row>
    <row r="16" spans="2:65" s="124" customFormat="1">
      <c r="B16" s="132"/>
      <c r="C16" s="344">
        <v>9</v>
      </c>
      <c r="D16" s="345"/>
      <c r="E16" s="346"/>
      <c r="F16" s="347"/>
      <c r="G16" s="348"/>
      <c r="H16" s="348"/>
      <c r="I16" s="348"/>
      <c r="J16" s="348"/>
      <c r="K16" s="348"/>
      <c r="L16" s="349"/>
      <c r="M16" s="347"/>
      <c r="N16" s="348"/>
      <c r="O16" s="348"/>
      <c r="P16" s="348"/>
      <c r="Q16" s="348"/>
      <c r="R16" s="348"/>
      <c r="S16" s="348"/>
      <c r="T16" s="348"/>
      <c r="U16" s="348"/>
      <c r="V16" s="348"/>
      <c r="W16" s="348"/>
      <c r="X16" s="348"/>
      <c r="Y16" s="348"/>
      <c r="Z16" s="348"/>
      <c r="AA16" s="348"/>
      <c r="AB16" s="348"/>
      <c r="AC16" s="348"/>
      <c r="AD16" s="348"/>
      <c r="AE16" s="348"/>
      <c r="AF16" s="348"/>
      <c r="AG16" s="348"/>
      <c r="AH16" s="348"/>
      <c r="AI16" s="348"/>
      <c r="AJ16" s="348"/>
      <c r="AK16" s="348"/>
      <c r="AL16" s="348"/>
      <c r="AM16" s="348"/>
      <c r="AN16" s="348"/>
      <c r="AO16" s="348"/>
      <c r="AP16" s="348"/>
      <c r="AQ16" s="348"/>
      <c r="AR16" s="348"/>
      <c r="AS16" s="348"/>
      <c r="AT16" s="348"/>
      <c r="AU16" s="348"/>
      <c r="AV16" s="348"/>
      <c r="AW16" s="348"/>
      <c r="AX16" s="348"/>
      <c r="AY16" s="349"/>
      <c r="AZ16" s="344"/>
      <c r="BA16" s="345"/>
      <c r="BB16" s="345"/>
      <c r="BC16" s="345"/>
      <c r="BD16" s="346"/>
      <c r="BE16" s="350"/>
      <c r="BF16" s="351"/>
      <c r="BG16" s="351"/>
      <c r="BH16" s="351"/>
      <c r="BI16" s="352"/>
      <c r="BJ16" s="133"/>
    </row>
    <row r="17" spans="2:62" s="124" customFormat="1">
      <c r="B17" s="132"/>
      <c r="C17" s="344">
        <v>10</v>
      </c>
      <c r="D17" s="345"/>
      <c r="E17" s="346"/>
      <c r="F17" s="347"/>
      <c r="G17" s="348"/>
      <c r="H17" s="348"/>
      <c r="I17" s="348"/>
      <c r="J17" s="348"/>
      <c r="K17" s="348"/>
      <c r="L17" s="349"/>
      <c r="M17" s="347"/>
      <c r="N17" s="348"/>
      <c r="O17" s="348"/>
      <c r="P17" s="348"/>
      <c r="Q17" s="348"/>
      <c r="R17" s="348"/>
      <c r="S17" s="348"/>
      <c r="T17" s="348"/>
      <c r="U17" s="348"/>
      <c r="V17" s="348"/>
      <c r="W17" s="348"/>
      <c r="X17" s="348"/>
      <c r="Y17" s="348"/>
      <c r="Z17" s="348"/>
      <c r="AA17" s="348"/>
      <c r="AB17" s="348"/>
      <c r="AC17" s="348"/>
      <c r="AD17" s="348"/>
      <c r="AE17" s="348"/>
      <c r="AF17" s="348"/>
      <c r="AG17" s="348"/>
      <c r="AH17" s="348"/>
      <c r="AI17" s="348"/>
      <c r="AJ17" s="348"/>
      <c r="AK17" s="348"/>
      <c r="AL17" s="348"/>
      <c r="AM17" s="348"/>
      <c r="AN17" s="348"/>
      <c r="AO17" s="348"/>
      <c r="AP17" s="348"/>
      <c r="AQ17" s="348"/>
      <c r="AR17" s="348"/>
      <c r="AS17" s="348"/>
      <c r="AT17" s="348"/>
      <c r="AU17" s="348"/>
      <c r="AV17" s="348"/>
      <c r="AW17" s="348"/>
      <c r="AX17" s="348"/>
      <c r="AY17" s="349"/>
      <c r="AZ17" s="344"/>
      <c r="BA17" s="345"/>
      <c r="BB17" s="345"/>
      <c r="BC17" s="345"/>
      <c r="BD17" s="346"/>
      <c r="BE17" s="350"/>
      <c r="BF17" s="351"/>
      <c r="BG17" s="351"/>
      <c r="BH17" s="351"/>
      <c r="BI17" s="352"/>
      <c r="BJ17" s="133"/>
    </row>
    <row r="18" spans="2:62" s="124" customFormat="1">
      <c r="B18" s="132"/>
      <c r="C18" s="344">
        <v>11</v>
      </c>
      <c r="D18" s="345"/>
      <c r="E18" s="346"/>
      <c r="F18" s="347"/>
      <c r="G18" s="348"/>
      <c r="H18" s="348"/>
      <c r="I18" s="348"/>
      <c r="J18" s="348"/>
      <c r="K18" s="348"/>
      <c r="L18" s="349"/>
      <c r="M18" s="347"/>
      <c r="N18" s="348"/>
      <c r="O18" s="348"/>
      <c r="P18" s="348"/>
      <c r="Q18" s="348"/>
      <c r="R18" s="348"/>
      <c r="S18" s="348"/>
      <c r="T18" s="348"/>
      <c r="U18" s="348"/>
      <c r="V18" s="348"/>
      <c r="W18" s="348"/>
      <c r="X18" s="348"/>
      <c r="Y18" s="348"/>
      <c r="Z18" s="348"/>
      <c r="AA18" s="348"/>
      <c r="AB18" s="348"/>
      <c r="AC18" s="348"/>
      <c r="AD18" s="348"/>
      <c r="AE18" s="348"/>
      <c r="AF18" s="348"/>
      <c r="AG18" s="348"/>
      <c r="AH18" s="348"/>
      <c r="AI18" s="348"/>
      <c r="AJ18" s="348"/>
      <c r="AK18" s="348"/>
      <c r="AL18" s="348"/>
      <c r="AM18" s="348"/>
      <c r="AN18" s="348"/>
      <c r="AO18" s="348"/>
      <c r="AP18" s="348"/>
      <c r="AQ18" s="348"/>
      <c r="AR18" s="348"/>
      <c r="AS18" s="348"/>
      <c r="AT18" s="348"/>
      <c r="AU18" s="348"/>
      <c r="AV18" s="348"/>
      <c r="AW18" s="348"/>
      <c r="AX18" s="348"/>
      <c r="AY18" s="349"/>
      <c r="AZ18" s="344"/>
      <c r="BA18" s="345"/>
      <c r="BB18" s="345"/>
      <c r="BC18" s="345"/>
      <c r="BD18" s="346"/>
      <c r="BE18" s="350"/>
      <c r="BF18" s="351"/>
      <c r="BG18" s="351"/>
      <c r="BH18" s="351"/>
      <c r="BI18" s="352"/>
      <c r="BJ18" s="133"/>
    </row>
    <row r="19" spans="2:62" s="124" customFormat="1">
      <c r="B19" s="132"/>
      <c r="C19" s="344">
        <v>12</v>
      </c>
      <c r="D19" s="345"/>
      <c r="E19" s="346"/>
      <c r="F19" s="347"/>
      <c r="G19" s="348"/>
      <c r="H19" s="348"/>
      <c r="I19" s="348"/>
      <c r="J19" s="348"/>
      <c r="K19" s="348"/>
      <c r="L19" s="349"/>
      <c r="M19" s="347"/>
      <c r="N19" s="348"/>
      <c r="O19" s="348"/>
      <c r="P19" s="348"/>
      <c r="Q19" s="348"/>
      <c r="R19" s="348"/>
      <c r="S19" s="348"/>
      <c r="T19" s="348"/>
      <c r="U19" s="348"/>
      <c r="V19" s="348"/>
      <c r="W19" s="348"/>
      <c r="X19" s="348"/>
      <c r="Y19" s="348"/>
      <c r="Z19" s="348"/>
      <c r="AA19" s="348"/>
      <c r="AB19" s="348"/>
      <c r="AC19" s="348"/>
      <c r="AD19" s="348"/>
      <c r="AE19" s="348"/>
      <c r="AF19" s="348"/>
      <c r="AG19" s="348"/>
      <c r="AH19" s="348"/>
      <c r="AI19" s="348"/>
      <c r="AJ19" s="348"/>
      <c r="AK19" s="348"/>
      <c r="AL19" s="348"/>
      <c r="AM19" s="348"/>
      <c r="AN19" s="348"/>
      <c r="AO19" s="348"/>
      <c r="AP19" s="348"/>
      <c r="AQ19" s="348"/>
      <c r="AR19" s="348"/>
      <c r="AS19" s="348"/>
      <c r="AT19" s="348"/>
      <c r="AU19" s="348"/>
      <c r="AV19" s="348"/>
      <c r="AW19" s="348"/>
      <c r="AX19" s="348"/>
      <c r="AY19" s="349"/>
      <c r="AZ19" s="344"/>
      <c r="BA19" s="345"/>
      <c r="BB19" s="345"/>
      <c r="BC19" s="345"/>
      <c r="BD19" s="346"/>
      <c r="BE19" s="350"/>
      <c r="BF19" s="351"/>
      <c r="BG19" s="351"/>
      <c r="BH19" s="351"/>
      <c r="BI19" s="352"/>
      <c r="BJ19" s="133"/>
    </row>
    <row r="20" spans="2:62" s="124" customFormat="1">
      <c r="B20" s="132"/>
      <c r="C20" s="344">
        <v>13</v>
      </c>
      <c r="D20" s="345"/>
      <c r="E20" s="346"/>
      <c r="F20" s="347"/>
      <c r="G20" s="348"/>
      <c r="H20" s="348"/>
      <c r="I20" s="348"/>
      <c r="J20" s="348"/>
      <c r="K20" s="348"/>
      <c r="L20" s="349"/>
      <c r="M20" s="347"/>
      <c r="N20" s="348"/>
      <c r="O20" s="348"/>
      <c r="P20" s="348"/>
      <c r="Q20" s="348"/>
      <c r="R20" s="348"/>
      <c r="S20" s="348"/>
      <c r="T20" s="348"/>
      <c r="U20" s="348"/>
      <c r="V20" s="348"/>
      <c r="W20" s="348"/>
      <c r="X20" s="348"/>
      <c r="Y20" s="348"/>
      <c r="Z20" s="348"/>
      <c r="AA20" s="348"/>
      <c r="AB20" s="348"/>
      <c r="AC20" s="348"/>
      <c r="AD20" s="348"/>
      <c r="AE20" s="348"/>
      <c r="AF20" s="348"/>
      <c r="AG20" s="348"/>
      <c r="AH20" s="348"/>
      <c r="AI20" s="348"/>
      <c r="AJ20" s="348"/>
      <c r="AK20" s="348"/>
      <c r="AL20" s="348"/>
      <c r="AM20" s="348"/>
      <c r="AN20" s="348"/>
      <c r="AO20" s="348"/>
      <c r="AP20" s="348"/>
      <c r="AQ20" s="348"/>
      <c r="AR20" s="348"/>
      <c r="AS20" s="348"/>
      <c r="AT20" s="348"/>
      <c r="AU20" s="348"/>
      <c r="AV20" s="348"/>
      <c r="AW20" s="348"/>
      <c r="AX20" s="348"/>
      <c r="AY20" s="349"/>
      <c r="AZ20" s="344"/>
      <c r="BA20" s="345"/>
      <c r="BB20" s="345"/>
      <c r="BC20" s="345"/>
      <c r="BD20" s="346"/>
      <c r="BE20" s="350"/>
      <c r="BF20" s="351"/>
      <c r="BG20" s="351"/>
      <c r="BH20" s="351"/>
      <c r="BI20" s="352"/>
      <c r="BJ20" s="133"/>
    </row>
    <row r="21" spans="2:62" s="124" customFormat="1">
      <c r="B21" s="132"/>
      <c r="C21" s="344">
        <v>14</v>
      </c>
      <c r="D21" s="345"/>
      <c r="E21" s="346"/>
      <c r="F21" s="347"/>
      <c r="G21" s="348"/>
      <c r="H21" s="348"/>
      <c r="I21" s="348"/>
      <c r="J21" s="348"/>
      <c r="K21" s="348"/>
      <c r="L21" s="349"/>
      <c r="M21" s="347"/>
      <c r="N21" s="348"/>
      <c r="O21" s="348"/>
      <c r="P21" s="348"/>
      <c r="Q21" s="348"/>
      <c r="R21" s="348"/>
      <c r="S21" s="348"/>
      <c r="T21" s="348"/>
      <c r="U21" s="348"/>
      <c r="V21" s="348"/>
      <c r="W21" s="348"/>
      <c r="X21" s="348"/>
      <c r="Y21" s="348"/>
      <c r="Z21" s="348"/>
      <c r="AA21" s="348"/>
      <c r="AB21" s="348"/>
      <c r="AC21" s="348"/>
      <c r="AD21" s="348"/>
      <c r="AE21" s="348"/>
      <c r="AF21" s="348"/>
      <c r="AG21" s="348"/>
      <c r="AH21" s="348"/>
      <c r="AI21" s="348"/>
      <c r="AJ21" s="348"/>
      <c r="AK21" s="348"/>
      <c r="AL21" s="348"/>
      <c r="AM21" s="348"/>
      <c r="AN21" s="348"/>
      <c r="AO21" s="348"/>
      <c r="AP21" s="348"/>
      <c r="AQ21" s="348"/>
      <c r="AR21" s="348"/>
      <c r="AS21" s="348"/>
      <c r="AT21" s="348"/>
      <c r="AU21" s="348"/>
      <c r="AV21" s="348"/>
      <c r="AW21" s="348"/>
      <c r="AX21" s="348"/>
      <c r="AY21" s="349"/>
      <c r="AZ21" s="344"/>
      <c r="BA21" s="345"/>
      <c r="BB21" s="345"/>
      <c r="BC21" s="345"/>
      <c r="BD21" s="346"/>
      <c r="BE21" s="350"/>
      <c r="BF21" s="351"/>
      <c r="BG21" s="351"/>
      <c r="BH21" s="351"/>
      <c r="BI21" s="352"/>
      <c r="BJ21" s="133"/>
    </row>
    <row r="22" spans="2:62" s="124" customFormat="1">
      <c r="B22" s="132"/>
      <c r="C22" s="344">
        <v>15</v>
      </c>
      <c r="D22" s="345"/>
      <c r="E22" s="346"/>
      <c r="F22" s="347"/>
      <c r="G22" s="348"/>
      <c r="H22" s="348"/>
      <c r="I22" s="348"/>
      <c r="J22" s="348"/>
      <c r="K22" s="348"/>
      <c r="L22" s="349"/>
      <c r="M22" s="347"/>
      <c r="N22" s="348"/>
      <c r="O22" s="348"/>
      <c r="P22" s="348"/>
      <c r="Q22" s="348"/>
      <c r="R22" s="348"/>
      <c r="S22" s="348"/>
      <c r="T22" s="348"/>
      <c r="U22" s="348"/>
      <c r="V22" s="348"/>
      <c r="W22" s="348"/>
      <c r="X22" s="348"/>
      <c r="Y22" s="348"/>
      <c r="Z22" s="348"/>
      <c r="AA22" s="348"/>
      <c r="AB22" s="348"/>
      <c r="AC22" s="348"/>
      <c r="AD22" s="348"/>
      <c r="AE22" s="348"/>
      <c r="AF22" s="348"/>
      <c r="AG22" s="348"/>
      <c r="AH22" s="348"/>
      <c r="AI22" s="348"/>
      <c r="AJ22" s="348"/>
      <c r="AK22" s="348"/>
      <c r="AL22" s="348"/>
      <c r="AM22" s="348"/>
      <c r="AN22" s="348"/>
      <c r="AO22" s="348"/>
      <c r="AP22" s="348"/>
      <c r="AQ22" s="348"/>
      <c r="AR22" s="348"/>
      <c r="AS22" s="348"/>
      <c r="AT22" s="348"/>
      <c r="AU22" s="348"/>
      <c r="AV22" s="348"/>
      <c r="AW22" s="348"/>
      <c r="AX22" s="348"/>
      <c r="AY22" s="349"/>
      <c r="AZ22" s="344"/>
      <c r="BA22" s="345"/>
      <c r="BB22" s="345"/>
      <c r="BC22" s="345"/>
      <c r="BD22" s="346"/>
      <c r="BE22" s="350"/>
      <c r="BF22" s="351"/>
      <c r="BG22" s="351"/>
      <c r="BH22" s="351"/>
      <c r="BI22" s="352"/>
      <c r="BJ22" s="133"/>
    </row>
    <row r="23" spans="2:62" s="124" customFormat="1">
      <c r="B23" s="132"/>
      <c r="C23" s="344">
        <v>16</v>
      </c>
      <c r="D23" s="345"/>
      <c r="E23" s="346"/>
      <c r="F23" s="347"/>
      <c r="G23" s="348"/>
      <c r="H23" s="348"/>
      <c r="I23" s="348"/>
      <c r="J23" s="348"/>
      <c r="K23" s="348"/>
      <c r="L23" s="349"/>
      <c r="M23" s="347"/>
      <c r="N23" s="348"/>
      <c r="O23" s="348"/>
      <c r="P23" s="348"/>
      <c r="Q23" s="348"/>
      <c r="R23" s="348"/>
      <c r="S23" s="348"/>
      <c r="T23" s="348"/>
      <c r="U23" s="348"/>
      <c r="V23" s="348"/>
      <c r="W23" s="348"/>
      <c r="X23" s="348"/>
      <c r="Y23" s="348"/>
      <c r="Z23" s="348"/>
      <c r="AA23" s="348"/>
      <c r="AB23" s="348"/>
      <c r="AC23" s="348"/>
      <c r="AD23" s="348"/>
      <c r="AE23" s="348"/>
      <c r="AF23" s="348"/>
      <c r="AG23" s="348"/>
      <c r="AH23" s="348"/>
      <c r="AI23" s="348"/>
      <c r="AJ23" s="348"/>
      <c r="AK23" s="348"/>
      <c r="AL23" s="348"/>
      <c r="AM23" s="348"/>
      <c r="AN23" s="348"/>
      <c r="AO23" s="348"/>
      <c r="AP23" s="348"/>
      <c r="AQ23" s="348"/>
      <c r="AR23" s="348"/>
      <c r="AS23" s="348"/>
      <c r="AT23" s="348"/>
      <c r="AU23" s="348"/>
      <c r="AV23" s="348"/>
      <c r="AW23" s="348"/>
      <c r="AX23" s="348"/>
      <c r="AY23" s="349"/>
      <c r="AZ23" s="344"/>
      <c r="BA23" s="345"/>
      <c r="BB23" s="345"/>
      <c r="BC23" s="345"/>
      <c r="BD23" s="346"/>
      <c r="BE23" s="350"/>
      <c r="BF23" s="351"/>
      <c r="BG23" s="351"/>
      <c r="BH23" s="351"/>
      <c r="BI23" s="352"/>
      <c r="BJ23" s="133"/>
    </row>
    <row r="24" spans="2:62" s="124" customFormat="1">
      <c r="B24" s="132"/>
      <c r="C24" s="344">
        <v>17</v>
      </c>
      <c r="D24" s="345"/>
      <c r="E24" s="346"/>
      <c r="F24" s="347"/>
      <c r="G24" s="348"/>
      <c r="H24" s="348"/>
      <c r="I24" s="348"/>
      <c r="J24" s="348"/>
      <c r="K24" s="348"/>
      <c r="L24" s="349"/>
      <c r="M24" s="347"/>
      <c r="N24" s="348"/>
      <c r="O24" s="348"/>
      <c r="P24" s="348"/>
      <c r="Q24" s="348"/>
      <c r="R24" s="348"/>
      <c r="S24" s="348"/>
      <c r="T24" s="348"/>
      <c r="U24" s="348"/>
      <c r="V24" s="348"/>
      <c r="W24" s="348"/>
      <c r="X24" s="348"/>
      <c r="Y24" s="348"/>
      <c r="Z24" s="348"/>
      <c r="AA24" s="348"/>
      <c r="AB24" s="348"/>
      <c r="AC24" s="348"/>
      <c r="AD24" s="348"/>
      <c r="AE24" s="348"/>
      <c r="AF24" s="348"/>
      <c r="AG24" s="348"/>
      <c r="AH24" s="348"/>
      <c r="AI24" s="348"/>
      <c r="AJ24" s="348"/>
      <c r="AK24" s="348"/>
      <c r="AL24" s="348"/>
      <c r="AM24" s="348"/>
      <c r="AN24" s="348"/>
      <c r="AO24" s="348"/>
      <c r="AP24" s="348"/>
      <c r="AQ24" s="348"/>
      <c r="AR24" s="348"/>
      <c r="AS24" s="348"/>
      <c r="AT24" s="348"/>
      <c r="AU24" s="348"/>
      <c r="AV24" s="348"/>
      <c r="AW24" s="348"/>
      <c r="AX24" s="348"/>
      <c r="AY24" s="349"/>
      <c r="AZ24" s="344"/>
      <c r="BA24" s="345"/>
      <c r="BB24" s="345"/>
      <c r="BC24" s="345"/>
      <c r="BD24" s="346"/>
      <c r="BE24" s="350"/>
      <c r="BF24" s="351"/>
      <c r="BG24" s="351"/>
      <c r="BH24" s="351"/>
      <c r="BI24" s="352"/>
      <c r="BJ24" s="133"/>
    </row>
    <row r="25" spans="2:62" s="124" customFormat="1">
      <c r="B25" s="132"/>
      <c r="C25" s="344">
        <v>18</v>
      </c>
      <c r="D25" s="345"/>
      <c r="E25" s="346"/>
      <c r="F25" s="347"/>
      <c r="G25" s="348"/>
      <c r="H25" s="348"/>
      <c r="I25" s="348"/>
      <c r="J25" s="348"/>
      <c r="K25" s="348"/>
      <c r="L25" s="349"/>
      <c r="M25" s="347"/>
      <c r="N25" s="348"/>
      <c r="O25" s="348"/>
      <c r="P25" s="348"/>
      <c r="Q25" s="348"/>
      <c r="R25" s="348"/>
      <c r="S25" s="348"/>
      <c r="T25" s="348"/>
      <c r="U25" s="348"/>
      <c r="V25" s="348"/>
      <c r="W25" s="348"/>
      <c r="X25" s="348"/>
      <c r="Y25" s="348"/>
      <c r="Z25" s="348"/>
      <c r="AA25" s="348"/>
      <c r="AB25" s="348"/>
      <c r="AC25" s="348"/>
      <c r="AD25" s="348"/>
      <c r="AE25" s="348"/>
      <c r="AF25" s="348"/>
      <c r="AG25" s="348"/>
      <c r="AH25" s="348"/>
      <c r="AI25" s="348"/>
      <c r="AJ25" s="348"/>
      <c r="AK25" s="348"/>
      <c r="AL25" s="348"/>
      <c r="AM25" s="348"/>
      <c r="AN25" s="348"/>
      <c r="AO25" s="348"/>
      <c r="AP25" s="348"/>
      <c r="AQ25" s="348"/>
      <c r="AR25" s="348"/>
      <c r="AS25" s="348"/>
      <c r="AT25" s="348"/>
      <c r="AU25" s="348"/>
      <c r="AV25" s="348"/>
      <c r="AW25" s="348"/>
      <c r="AX25" s="348"/>
      <c r="AY25" s="349"/>
      <c r="AZ25" s="344"/>
      <c r="BA25" s="345"/>
      <c r="BB25" s="345"/>
      <c r="BC25" s="345"/>
      <c r="BD25" s="346"/>
      <c r="BE25" s="350"/>
      <c r="BF25" s="351"/>
      <c r="BG25" s="351"/>
      <c r="BH25" s="351"/>
      <c r="BI25" s="352"/>
      <c r="BJ25" s="133"/>
    </row>
    <row r="26" spans="2:62" s="124" customFormat="1">
      <c r="B26" s="132"/>
      <c r="C26" s="344">
        <v>19</v>
      </c>
      <c r="D26" s="345"/>
      <c r="E26" s="346"/>
      <c r="F26" s="347"/>
      <c r="G26" s="348"/>
      <c r="H26" s="348"/>
      <c r="I26" s="348"/>
      <c r="J26" s="348"/>
      <c r="K26" s="348"/>
      <c r="L26" s="349"/>
      <c r="M26" s="347"/>
      <c r="N26" s="348"/>
      <c r="O26" s="348"/>
      <c r="P26" s="348"/>
      <c r="Q26" s="348"/>
      <c r="R26" s="348"/>
      <c r="S26" s="348"/>
      <c r="T26" s="348"/>
      <c r="U26" s="348"/>
      <c r="V26" s="348"/>
      <c r="W26" s="348"/>
      <c r="X26" s="348"/>
      <c r="Y26" s="348"/>
      <c r="Z26" s="348"/>
      <c r="AA26" s="348"/>
      <c r="AB26" s="348"/>
      <c r="AC26" s="348"/>
      <c r="AD26" s="348"/>
      <c r="AE26" s="348"/>
      <c r="AF26" s="348"/>
      <c r="AG26" s="348"/>
      <c r="AH26" s="348"/>
      <c r="AI26" s="348"/>
      <c r="AJ26" s="348"/>
      <c r="AK26" s="348"/>
      <c r="AL26" s="348"/>
      <c r="AM26" s="348"/>
      <c r="AN26" s="348"/>
      <c r="AO26" s="348"/>
      <c r="AP26" s="348"/>
      <c r="AQ26" s="348"/>
      <c r="AR26" s="348"/>
      <c r="AS26" s="348"/>
      <c r="AT26" s="348"/>
      <c r="AU26" s="348"/>
      <c r="AV26" s="348"/>
      <c r="AW26" s="348"/>
      <c r="AX26" s="348"/>
      <c r="AY26" s="349"/>
      <c r="AZ26" s="344"/>
      <c r="BA26" s="345"/>
      <c r="BB26" s="345"/>
      <c r="BC26" s="345"/>
      <c r="BD26" s="346"/>
      <c r="BE26" s="350"/>
      <c r="BF26" s="351"/>
      <c r="BG26" s="351"/>
      <c r="BH26" s="351"/>
      <c r="BI26" s="352"/>
      <c r="BJ26" s="133"/>
    </row>
    <row r="27" spans="2:62" s="124" customFormat="1">
      <c r="B27" s="132"/>
      <c r="C27" s="344">
        <v>20</v>
      </c>
      <c r="D27" s="345"/>
      <c r="E27" s="346"/>
      <c r="F27" s="347"/>
      <c r="G27" s="348"/>
      <c r="H27" s="348"/>
      <c r="I27" s="348"/>
      <c r="J27" s="348"/>
      <c r="K27" s="348"/>
      <c r="L27" s="349"/>
      <c r="M27" s="347"/>
      <c r="N27" s="348"/>
      <c r="O27" s="348"/>
      <c r="P27" s="348"/>
      <c r="Q27" s="348"/>
      <c r="R27" s="348"/>
      <c r="S27" s="348"/>
      <c r="T27" s="348"/>
      <c r="U27" s="348"/>
      <c r="V27" s="348"/>
      <c r="W27" s="348"/>
      <c r="X27" s="348"/>
      <c r="Y27" s="348"/>
      <c r="Z27" s="348"/>
      <c r="AA27" s="348"/>
      <c r="AB27" s="348"/>
      <c r="AC27" s="348"/>
      <c r="AD27" s="348"/>
      <c r="AE27" s="348"/>
      <c r="AF27" s="348"/>
      <c r="AG27" s="348"/>
      <c r="AH27" s="348"/>
      <c r="AI27" s="348"/>
      <c r="AJ27" s="348"/>
      <c r="AK27" s="348"/>
      <c r="AL27" s="348"/>
      <c r="AM27" s="348"/>
      <c r="AN27" s="348"/>
      <c r="AO27" s="348"/>
      <c r="AP27" s="348"/>
      <c r="AQ27" s="348"/>
      <c r="AR27" s="348"/>
      <c r="AS27" s="348"/>
      <c r="AT27" s="348"/>
      <c r="AU27" s="348"/>
      <c r="AV27" s="348"/>
      <c r="AW27" s="348"/>
      <c r="AX27" s="348"/>
      <c r="AY27" s="349"/>
      <c r="AZ27" s="344"/>
      <c r="BA27" s="345"/>
      <c r="BB27" s="345"/>
      <c r="BC27" s="345"/>
      <c r="BD27" s="346"/>
      <c r="BE27" s="350"/>
      <c r="BF27" s="351"/>
      <c r="BG27" s="351"/>
      <c r="BH27" s="351"/>
      <c r="BI27" s="352"/>
      <c r="BJ27" s="133"/>
    </row>
    <row r="28" spans="2:62" s="124" customFormat="1">
      <c r="B28" s="132"/>
      <c r="C28" s="344">
        <v>21</v>
      </c>
      <c r="D28" s="345"/>
      <c r="E28" s="346"/>
      <c r="F28" s="347"/>
      <c r="G28" s="348"/>
      <c r="H28" s="348"/>
      <c r="I28" s="348"/>
      <c r="J28" s="348"/>
      <c r="K28" s="348"/>
      <c r="L28" s="349"/>
      <c r="M28" s="347"/>
      <c r="N28" s="348"/>
      <c r="O28" s="348"/>
      <c r="P28" s="348"/>
      <c r="Q28" s="348"/>
      <c r="R28" s="348"/>
      <c r="S28" s="348"/>
      <c r="T28" s="348"/>
      <c r="U28" s="348"/>
      <c r="V28" s="348"/>
      <c r="W28" s="348"/>
      <c r="X28" s="348"/>
      <c r="Y28" s="348"/>
      <c r="Z28" s="348"/>
      <c r="AA28" s="348"/>
      <c r="AB28" s="348"/>
      <c r="AC28" s="348"/>
      <c r="AD28" s="348"/>
      <c r="AE28" s="348"/>
      <c r="AF28" s="348"/>
      <c r="AG28" s="348"/>
      <c r="AH28" s="348"/>
      <c r="AI28" s="348"/>
      <c r="AJ28" s="348"/>
      <c r="AK28" s="348"/>
      <c r="AL28" s="348"/>
      <c r="AM28" s="348"/>
      <c r="AN28" s="348"/>
      <c r="AO28" s="348"/>
      <c r="AP28" s="348"/>
      <c r="AQ28" s="348"/>
      <c r="AR28" s="348"/>
      <c r="AS28" s="348"/>
      <c r="AT28" s="348"/>
      <c r="AU28" s="348"/>
      <c r="AV28" s="348"/>
      <c r="AW28" s="348"/>
      <c r="AX28" s="348"/>
      <c r="AY28" s="349"/>
      <c r="AZ28" s="344"/>
      <c r="BA28" s="345"/>
      <c r="BB28" s="345"/>
      <c r="BC28" s="345"/>
      <c r="BD28" s="346"/>
      <c r="BE28" s="350"/>
      <c r="BF28" s="351"/>
      <c r="BG28" s="351"/>
      <c r="BH28" s="351"/>
      <c r="BI28" s="352"/>
      <c r="BJ28" s="133"/>
    </row>
    <row r="29" spans="2:62" s="124" customFormat="1">
      <c r="B29" s="132"/>
      <c r="C29" s="344">
        <v>22</v>
      </c>
      <c r="D29" s="345"/>
      <c r="E29" s="346"/>
      <c r="F29" s="347"/>
      <c r="G29" s="348"/>
      <c r="H29" s="348"/>
      <c r="I29" s="348"/>
      <c r="J29" s="348"/>
      <c r="K29" s="348"/>
      <c r="L29" s="349"/>
      <c r="M29" s="347"/>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8"/>
      <c r="AP29" s="348"/>
      <c r="AQ29" s="348"/>
      <c r="AR29" s="348"/>
      <c r="AS29" s="348"/>
      <c r="AT29" s="348"/>
      <c r="AU29" s="348"/>
      <c r="AV29" s="348"/>
      <c r="AW29" s="348"/>
      <c r="AX29" s="348"/>
      <c r="AY29" s="349"/>
      <c r="AZ29" s="344"/>
      <c r="BA29" s="345"/>
      <c r="BB29" s="345"/>
      <c r="BC29" s="345"/>
      <c r="BD29" s="346"/>
      <c r="BE29" s="350"/>
      <c r="BF29" s="351"/>
      <c r="BG29" s="351"/>
      <c r="BH29" s="351"/>
      <c r="BI29" s="352"/>
      <c r="BJ29" s="133"/>
    </row>
    <row r="30" spans="2:62" s="124" customFormat="1">
      <c r="B30" s="132"/>
      <c r="C30" s="344">
        <v>23</v>
      </c>
      <c r="D30" s="345"/>
      <c r="E30" s="346"/>
      <c r="F30" s="347"/>
      <c r="G30" s="348"/>
      <c r="H30" s="348"/>
      <c r="I30" s="348"/>
      <c r="J30" s="348"/>
      <c r="K30" s="348"/>
      <c r="L30" s="349"/>
      <c r="M30" s="347"/>
      <c r="N30" s="348"/>
      <c r="O30" s="348"/>
      <c r="P30" s="348"/>
      <c r="Q30" s="348"/>
      <c r="R30" s="348"/>
      <c r="S30" s="348"/>
      <c r="T30" s="348"/>
      <c r="U30" s="348"/>
      <c r="V30" s="348"/>
      <c r="W30" s="348"/>
      <c r="X30" s="348"/>
      <c r="Y30" s="348"/>
      <c r="Z30" s="348"/>
      <c r="AA30" s="348"/>
      <c r="AB30" s="348"/>
      <c r="AC30" s="348"/>
      <c r="AD30" s="348"/>
      <c r="AE30" s="348"/>
      <c r="AF30" s="348"/>
      <c r="AG30" s="348"/>
      <c r="AH30" s="348"/>
      <c r="AI30" s="348"/>
      <c r="AJ30" s="348"/>
      <c r="AK30" s="348"/>
      <c r="AL30" s="348"/>
      <c r="AM30" s="348"/>
      <c r="AN30" s="348"/>
      <c r="AO30" s="348"/>
      <c r="AP30" s="348"/>
      <c r="AQ30" s="348"/>
      <c r="AR30" s="348"/>
      <c r="AS30" s="348"/>
      <c r="AT30" s="348"/>
      <c r="AU30" s="348"/>
      <c r="AV30" s="348"/>
      <c r="AW30" s="348"/>
      <c r="AX30" s="348"/>
      <c r="AY30" s="349"/>
      <c r="AZ30" s="344"/>
      <c r="BA30" s="345"/>
      <c r="BB30" s="345"/>
      <c r="BC30" s="345"/>
      <c r="BD30" s="346"/>
      <c r="BE30" s="350"/>
      <c r="BF30" s="351"/>
      <c r="BG30" s="351"/>
      <c r="BH30" s="351"/>
      <c r="BI30" s="352"/>
      <c r="BJ30" s="133"/>
    </row>
    <row r="31" spans="2:62" s="124" customFormat="1">
      <c r="B31" s="132"/>
      <c r="C31" s="344">
        <v>24</v>
      </c>
      <c r="D31" s="345"/>
      <c r="E31" s="346"/>
      <c r="F31" s="347"/>
      <c r="G31" s="348"/>
      <c r="H31" s="348"/>
      <c r="I31" s="348"/>
      <c r="J31" s="348"/>
      <c r="K31" s="348"/>
      <c r="L31" s="349"/>
      <c r="M31" s="347"/>
      <c r="N31" s="348"/>
      <c r="O31" s="348"/>
      <c r="P31" s="348"/>
      <c r="Q31" s="348"/>
      <c r="R31" s="348"/>
      <c r="S31" s="348"/>
      <c r="T31" s="348"/>
      <c r="U31" s="348"/>
      <c r="V31" s="348"/>
      <c r="W31" s="348"/>
      <c r="X31" s="348"/>
      <c r="Y31" s="348"/>
      <c r="Z31" s="348"/>
      <c r="AA31" s="348"/>
      <c r="AB31" s="348"/>
      <c r="AC31" s="348"/>
      <c r="AD31" s="348"/>
      <c r="AE31" s="348"/>
      <c r="AF31" s="348"/>
      <c r="AG31" s="348"/>
      <c r="AH31" s="348"/>
      <c r="AI31" s="348"/>
      <c r="AJ31" s="348"/>
      <c r="AK31" s="348"/>
      <c r="AL31" s="348"/>
      <c r="AM31" s="348"/>
      <c r="AN31" s="348"/>
      <c r="AO31" s="348"/>
      <c r="AP31" s="348"/>
      <c r="AQ31" s="348"/>
      <c r="AR31" s="348"/>
      <c r="AS31" s="348"/>
      <c r="AT31" s="348"/>
      <c r="AU31" s="348"/>
      <c r="AV31" s="348"/>
      <c r="AW31" s="348"/>
      <c r="AX31" s="348"/>
      <c r="AY31" s="349"/>
      <c r="AZ31" s="344"/>
      <c r="BA31" s="345"/>
      <c r="BB31" s="345"/>
      <c r="BC31" s="345"/>
      <c r="BD31" s="346"/>
      <c r="BE31" s="350"/>
      <c r="BF31" s="351"/>
      <c r="BG31" s="351"/>
      <c r="BH31" s="351"/>
      <c r="BI31" s="352"/>
      <c r="BJ31" s="133"/>
    </row>
    <row r="32" spans="2:62" s="124" customFormat="1">
      <c r="B32" s="132"/>
      <c r="C32" s="344">
        <v>25</v>
      </c>
      <c r="D32" s="345"/>
      <c r="E32" s="346"/>
      <c r="F32" s="347"/>
      <c r="G32" s="348"/>
      <c r="H32" s="348"/>
      <c r="I32" s="348"/>
      <c r="J32" s="348"/>
      <c r="K32" s="348"/>
      <c r="L32" s="349"/>
      <c r="M32" s="347"/>
      <c r="N32" s="348"/>
      <c r="O32" s="348"/>
      <c r="P32" s="348"/>
      <c r="Q32" s="348"/>
      <c r="R32" s="348"/>
      <c r="S32" s="348"/>
      <c r="T32" s="348"/>
      <c r="U32" s="348"/>
      <c r="V32" s="348"/>
      <c r="W32" s="348"/>
      <c r="X32" s="348"/>
      <c r="Y32" s="348"/>
      <c r="Z32" s="348"/>
      <c r="AA32" s="348"/>
      <c r="AB32" s="348"/>
      <c r="AC32" s="348"/>
      <c r="AD32" s="348"/>
      <c r="AE32" s="348"/>
      <c r="AF32" s="348"/>
      <c r="AG32" s="348"/>
      <c r="AH32" s="348"/>
      <c r="AI32" s="348"/>
      <c r="AJ32" s="348"/>
      <c r="AK32" s="348"/>
      <c r="AL32" s="348"/>
      <c r="AM32" s="348"/>
      <c r="AN32" s="348"/>
      <c r="AO32" s="348"/>
      <c r="AP32" s="348"/>
      <c r="AQ32" s="348"/>
      <c r="AR32" s="348"/>
      <c r="AS32" s="348"/>
      <c r="AT32" s="348"/>
      <c r="AU32" s="348"/>
      <c r="AV32" s="348"/>
      <c r="AW32" s="348"/>
      <c r="AX32" s="348"/>
      <c r="AY32" s="349"/>
      <c r="AZ32" s="344"/>
      <c r="BA32" s="345"/>
      <c r="BB32" s="345"/>
      <c r="BC32" s="345"/>
      <c r="BD32" s="346"/>
      <c r="BE32" s="350"/>
      <c r="BF32" s="351"/>
      <c r="BG32" s="351"/>
      <c r="BH32" s="351"/>
      <c r="BI32" s="352"/>
      <c r="BJ32" s="133"/>
    </row>
    <row r="33" spans="2:62" s="124" customFormat="1">
      <c r="B33" s="132"/>
      <c r="C33" s="344">
        <v>26</v>
      </c>
      <c r="D33" s="345"/>
      <c r="E33" s="346"/>
      <c r="F33" s="347"/>
      <c r="G33" s="348"/>
      <c r="H33" s="348"/>
      <c r="I33" s="348"/>
      <c r="J33" s="348"/>
      <c r="K33" s="348"/>
      <c r="L33" s="349"/>
      <c r="M33" s="347"/>
      <c r="N33" s="348"/>
      <c r="O33" s="348"/>
      <c r="P33" s="348"/>
      <c r="Q33" s="348"/>
      <c r="R33" s="348"/>
      <c r="S33" s="348"/>
      <c r="T33" s="348"/>
      <c r="U33" s="348"/>
      <c r="V33" s="348"/>
      <c r="W33" s="348"/>
      <c r="X33" s="348"/>
      <c r="Y33" s="348"/>
      <c r="Z33" s="348"/>
      <c r="AA33" s="348"/>
      <c r="AB33" s="348"/>
      <c r="AC33" s="348"/>
      <c r="AD33" s="348"/>
      <c r="AE33" s="348"/>
      <c r="AF33" s="348"/>
      <c r="AG33" s="348"/>
      <c r="AH33" s="348"/>
      <c r="AI33" s="348"/>
      <c r="AJ33" s="348"/>
      <c r="AK33" s="348"/>
      <c r="AL33" s="348"/>
      <c r="AM33" s="348"/>
      <c r="AN33" s="348"/>
      <c r="AO33" s="348"/>
      <c r="AP33" s="348"/>
      <c r="AQ33" s="348"/>
      <c r="AR33" s="348"/>
      <c r="AS33" s="348"/>
      <c r="AT33" s="348"/>
      <c r="AU33" s="348"/>
      <c r="AV33" s="348"/>
      <c r="AW33" s="348"/>
      <c r="AX33" s="348"/>
      <c r="AY33" s="349"/>
      <c r="AZ33" s="344"/>
      <c r="BA33" s="345"/>
      <c r="BB33" s="345"/>
      <c r="BC33" s="345"/>
      <c r="BD33" s="346"/>
      <c r="BE33" s="350"/>
      <c r="BF33" s="351"/>
      <c r="BG33" s="351"/>
      <c r="BH33" s="351"/>
      <c r="BI33" s="352"/>
      <c r="BJ33" s="133"/>
    </row>
    <row r="34" spans="2:62" s="124" customFormat="1">
      <c r="B34" s="132"/>
      <c r="C34" s="344">
        <v>27</v>
      </c>
      <c r="D34" s="345"/>
      <c r="E34" s="346"/>
      <c r="F34" s="347"/>
      <c r="G34" s="348"/>
      <c r="H34" s="348"/>
      <c r="I34" s="348"/>
      <c r="J34" s="348"/>
      <c r="K34" s="348"/>
      <c r="L34" s="349"/>
      <c r="M34" s="347"/>
      <c r="N34" s="348"/>
      <c r="O34" s="348"/>
      <c r="P34" s="348"/>
      <c r="Q34" s="348"/>
      <c r="R34" s="348"/>
      <c r="S34" s="348"/>
      <c r="T34" s="348"/>
      <c r="U34" s="348"/>
      <c r="V34" s="348"/>
      <c r="W34" s="348"/>
      <c r="X34" s="348"/>
      <c r="Y34" s="348"/>
      <c r="Z34" s="348"/>
      <c r="AA34" s="348"/>
      <c r="AB34" s="348"/>
      <c r="AC34" s="348"/>
      <c r="AD34" s="348"/>
      <c r="AE34" s="348"/>
      <c r="AF34" s="348"/>
      <c r="AG34" s="348"/>
      <c r="AH34" s="348"/>
      <c r="AI34" s="348"/>
      <c r="AJ34" s="348"/>
      <c r="AK34" s="348"/>
      <c r="AL34" s="348"/>
      <c r="AM34" s="348"/>
      <c r="AN34" s="348"/>
      <c r="AO34" s="348"/>
      <c r="AP34" s="348"/>
      <c r="AQ34" s="348"/>
      <c r="AR34" s="348"/>
      <c r="AS34" s="348"/>
      <c r="AT34" s="348"/>
      <c r="AU34" s="348"/>
      <c r="AV34" s="348"/>
      <c r="AW34" s="348"/>
      <c r="AX34" s="348"/>
      <c r="AY34" s="349"/>
      <c r="AZ34" s="344"/>
      <c r="BA34" s="345"/>
      <c r="BB34" s="345"/>
      <c r="BC34" s="345"/>
      <c r="BD34" s="346"/>
      <c r="BE34" s="350"/>
      <c r="BF34" s="351"/>
      <c r="BG34" s="351"/>
      <c r="BH34" s="351"/>
      <c r="BI34" s="352"/>
      <c r="BJ34" s="133"/>
    </row>
    <row r="35" spans="2:62" s="124" customFormat="1">
      <c r="B35" s="132"/>
      <c r="C35" s="344">
        <v>28</v>
      </c>
      <c r="D35" s="345"/>
      <c r="E35" s="346"/>
      <c r="F35" s="347"/>
      <c r="G35" s="348"/>
      <c r="H35" s="348"/>
      <c r="I35" s="348"/>
      <c r="J35" s="348"/>
      <c r="K35" s="348"/>
      <c r="L35" s="349"/>
      <c r="M35" s="347"/>
      <c r="N35" s="348"/>
      <c r="O35" s="348"/>
      <c r="P35" s="348"/>
      <c r="Q35" s="348"/>
      <c r="R35" s="348"/>
      <c r="S35" s="348"/>
      <c r="T35" s="348"/>
      <c r="U35" s="348"/>
      <c r="V35" s="348"/>
      <c r="W35" s="348"/>
      <c r="X35" s="348"/>
      <c r="Y35" s="348"/>
      <c r="Z35" s="348"/>
      <c r="AA35" s="348"/>
      <c r="AB35" s="348"/>
      <c r="AC35" s="348"/>
      <c r="AD35" s="348"/>
      <c r="AE35" s="348"/>
      <c r="AF35" s="348"/>
      <c r="AG35" s="348"/>
      <c r="AH35" s="348"/>
      <c r="AI35" s="348"/>
      <c r="AJ35" s="348"/>
      <c r="AK35" s="348"/>
      <c r="AL35" s="348"/>
      <c r="AM35" s="348"/>
      <c r="AN35" s="348"/>
      <c r="AO35" s="348"/>
      <c r="AP35" s="348"/>
      <c r="AQ35" s="348"/>
      <c r="AR35" s="348"/>
      <c r="AS35" s="348"/>
      <c r="AT35" s="348"/>
      <c r="AU35" s="348"/>
      <c r="AV35" s="348"/>
      <c r="AW35" s="348"/>
      <c r="AX35" s="348"/>
      <c r="AY35" s="349"/>
      <c r="AZ35" s="344"/>
      <c r="BA35" s="345"/>
      <c r="BB35" s="345"/>
      <c r="BC35" s="345"/>
      <c r="BD35" s="346"/>
      <c r="BE35" s="350"/>
      <c r="BF35" s="351"/>
      <c r="BG35" s="351"/>
      <c r="BH35" s="351"/>
      <c r="BI35" s="352"/>
      <c r="BJ35" s="133"/>
    </row>
    <row r="36" spans="2:62" s="124" customFormat="1">
      <c r="B36" s="132"/>
      <c r="C36" s="344">
        <v>29</v>
      </c>
      <c r="D36" s="345"/>
      <c r="E36" s="346"/>
      <c r="F36" s="347"/>
      <c r="G36" s="348"/>
      <c r="H36" s="348"/>
      <c r="I36" s="348"/>
      <c r="J36" s="348"/>
      <c r="K36" s="348"/>
      <c r="L36" s="349"/>
      <c r="M36" s="347"/>
      <c r="N36" s="348"/>
      <c r="O36" s="348"/>
      <c r="P36" s="348"/>
      <c r="Q36" s="348"/>
      <c r="R36" s="348"/>
      <c r="S36" s="348"/>
      <c r="T36" s="348"/>
      <c r="U36" s="348"/>
      <c r="V36" s="348"/>
      <c r="W36" s="348"/>
      <c r="X36" s="348"/>
      <c r="Y36" s="348"/>
      <c r="Z36" s="348"/>
      <c r="AA36" s="348"/>
      <c r="AB36" s="348"/>
      <c r="AC36" s="348"/>
      <c r="AD36" s="348"/>
      <c r="AE36" s="348"/>
      <c r="AF36" s="348"/>
      <c r="AG36" s="348"/>
      <c r="AH36" s="348"/>
      <c r="AI36" s="348"/>
      <c r="AJ36" s="348"/>
      <c r="AK36" s="348"/>
      <c r="AL36" s="348"/>
      <c r="AM36" s="348"/>
      <c r="AN36" s="348"/>
      <c r="AO36" s="348"/>
      <c r="AP36" s="348"/>
      <c r="AQ36" s="348"/>
      <c r="AR36" s="348"/>
      <c r="AS36" s="348"/>
      <c r="AT36" s="348"/>
      <c r="AU36" s="348"/>
      <c r="AV36" s="348"/>
      <c r="AW36" s="348"/>
      <c r="AX36" s="348"/>
      <c r="AY36" s="349"/>
      <c r="AZ36" s="344"/>
      <c r="BA36" s="345"/>
      <c r="BB36" s="345"/>
      <c r="BC36" s="345"/>
      <c r="BD36" s="346"/>
      <c r="BE36" s="350"/>
      <c r="BF36" s="351"/>
      <c r="BG36" s="351"/>
      <c r="BH36" s="351"/>
      <c r="BI36" s="352"/>
      <c r="BJ36" s="133"/>
    </row>
    <row r="37" spans="2:62" s="124" customFormat="1">
      <c r="B37" s="132"/>
      <c r="C37" s="344">
        <v>30</v>
      </c>
      <c r="D37" s="345"/>
      <c r="E37" s="346"/>
      <c r="F37" s="347"/>
      <c r="G37" s="348"/>
      <c r="H37" s="348"/>
      <c r="I37" s="348"/>
      <c r="J37" s="348"/>
      <c r="K37" s="348"/>
      <c r="L37" s="349"/>
      <c r="M37" s="347"/>
      <c r="N37" s="348"/>
      <c r="O37" s="348"/>
      <c r="P37" s="348"/>
      <c r="Q37" s="348"/>
      <c r="R37" s="348"/>
      <c r="S37" s="348"/>
      <c r="T37" s="348"/>
      <c r="U37" s="348"/>
      <c r="V37" s="348"/>
      <c r="W37" s="348"/>
      <c r="X37" s="348"/>
      <c r="Y37" s="348"/>
      <c r="Z37" s="348"/>
      <c r="AA37" s="348"/>
      <c r="AB37" s="348"/>
      <c r="AC37" s="348"/>
      <c r="AD37" s="348"/>
      <c r="AE37" s="348"/>
      <c r="AF37" s="348"/>
      <c r="AG37" s="348"/>
      <c r="AH37" s="348"/>
      <c r="AI37" s="348"/>
      <c r="AJ37" s="348"/>
      <c r="AK37" s="348"/>
      <c r="AL37" s="348"/>
      <c r="AM37" s="348"/>
      <c r="AN37" s="348"/>
      <c r="AO37" s="348"/>
      <c r="AP37" s="348"/>
      <c r="AQ37" s="348"/>
      <c r="AR37" s="348"/>
      <c r="AS37" s="348"/>
      <c r="AT37" s="348"/>
      <c r="AU37" s="348"/>
      <c r="AV37" s="348"/>
      <c r="AW37" s="348"/>
      <c r="AX37" s="348"/>
      <c r="AY37" s="349"/>
      <c r="AZ37" s="344"/>
      <c r="BA37" s="345"/>
      <c r="BB37" s="345"/>
      <c r="BC37" s="345"/>
      <c r="BD37" s="346"/>
      <c r="BE37" s="350"/>
      <c r="BF37" s="351"/>
      <c r="BG37" s="351"/>
      <c r="BH37" s="351"/>
      <c r="BI37" s="352"/>
      <c r="BJ37" s="133"/>
    </row>
    <row r="38" spans="2:62" s="124" customFormat="1">
      <c r="B38" s="132"/>
      <c r="C38" s="344">
        <v>31</v>
      </c>
      <c r="D38" s="345"/>
      <c r="E38" s="346"/>
      <c r="F38" s="347"/>
      <c r="G38" s="348"/>
      <c r="H38" s="348"/>
      <c r="I38" s="348"/>
      <c r="J38" s="348"/>
      <c r="K38" s="348"/>
      <c r="L38" s="349"/>
      <c r="M38" s="347"/>
      <c r="N38" s="348"/>
      <c r="O38" s="348"/>
      <c r="P38" s="348"/>
      <c r="Q38" s="348"/>
      <c r="R38" s="348"/>
      <c r="S38" s="348"/>
      <c r="T38" s="348"/>
      <c r="U38" s="348"/>
      <c r="V38" s="348"/>
      <c r="W38" s="348"/>
      <c r="X38" s="348"/>
      <c r="Y38" s="348"/>
      <c r="Z38" s="348"/>
      <c r="AA38" s="348"/>
      <c r="AB38" s="348"/>
      <c r="AC38" s="348"/>
      <c r="AD38" s="348"/>
      <c r="AE38" s="348"/>
      <c r="AF38" s="348"/>
      <c r="AG38" s="348"/>
      <c r="AH38" s="348"/>
      <c r="AI38" s="348"/>
      <c r="AJ38" s="348"/>
      <c r="AK38" s="348"/>
      <c r="AL38" s="348"/>
      <c r="AM38" s="348"/>
      <c r="AN38" s="348"/>
      <c r="AO38" s="348"/>
      <c r="AP38" s="348"/>
      <c r="AQ38" s="348"/>
      <c r="AR38" s="348"/>
      <c r="AS38" s="348"/>
      <c r="AT38" s="348"/>
      <c r="AU38" s="348"/>
      <c r="AV38" s="348"/>
      <c r="AW38" s="348"/>
      <c r="AX38" s="348"/>
      <c r="AY38" s="349"/>
      <c r="AZ38" s="344"/>
      <c r="BA38" s="345"/>
      <c r="BB38" s="345"/>
      <c r="BC38" s="345"/>
      <c r="BD38" s="346"/>
      <c r="BE38" s="350"/>
      <c r="BF38" s="351"/>
      <c r="BG38" s="351"/>
      <c r="BH38" s="351"/>
      <c r="BI38" s="352"/>
      <c r="BJ38" s="133"/>
    </row>
    <row r="39" spans="2:62" s="124" customFormat="1">
      <c r="B39" s="132"/>
      <c r="C39" s="344">
        <v>32</v>
      </c>
      <c r="D39" s="345"/>
      <c r="E39" s="346"/>
      <c r="F39" s="347"/>
      <c r="G39" s="348"/>
      <c r="H39" s="348"/>
      <c r="I39" s="348"/>
      <c r="J39" s="348"/>
      <c r="K39" s="348"/>
      <c r="L39" s="349"/>
      <c r="M39" s="347"/>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48"/>
      <c r="AO39" s="348"/>
      <c r="AP39" s="348"/>
      <c r="AQ39" s="348"/>
      <c r="AR39" s="348"/>
      <c r="AS39" s="348"/>
      <c r="AT39" s="348"/>
      <c r="AU39" s="348"/>
      <c r="AV39" s="348"/>
      <c r="AW39" s="348"/>
      <c r="AX39" s="348"/>
      <c r="AY39" s="349"/>
      <c r="AZ39" s="344"/>
      <c r="BA39" s="345"/>
      <c r="BB39" s="345"/>
      <c r="BC39" s="345"/>
      <c r="BD39" s="346"/>
      <c r="BE39" s="350"/>
      <c r="BF39" s="351"/>
      <c r="BG39" s="351"/>
      <c r="BH39" s="351"/>
      <c r="BI39" s="352"/>
      <c r="BJ39" s="133"/>
    </row>
    <row r="40" spans="2:62" s="124" customFormat="1">
      <c r="B40" s="132"/>
      <c r="C40" s="344">
        <v>33</v>
      </c>
      <c r="D40" s="345"/>
      <c r="E40" s="346"/>
      <c r="F40" s="347"/>
      <c r="G40" s="348"/>
      <c r="H40" s="348"/>
      <c r="I40" s="348"/>
      <c r="J40" s="348"/>
      <c r="K40" s="348"/>
      <c r="L40" s="349"/>
      <c r="M40" s="347"/>
      <c r="N40" s="348"/>
      <c r="O40" s="348"/>
      <c r="P40" s="348"/>
      <c r="Q40" s="348"/>
      <c r="R40" s="348"/>
      <c r="S40" s="348"/>
      <c r="T40" s="348"/>
      <c r="U40" s="348"/>
      <c r="V40" s="348"/>
      <c r="W40" s="348"/>
      <c r="X40" s="348"/>
      <c r="Y40" s="348"/>
      <c r="Z40" s="348"/>
      <c r="AA40" s="348"/>
      <c r="AB40" s="348"/>
      <c r="AC40" s="348"/>
      <c r="AD40" s="348"/>
      <c r="AE40" s="348"/>
      <c r="AF40" s="348"/>
      <c r="AG40" s="348"/>
      <c r="AH40" s="348"/>
      <c r="AI40" s="348"/>
      <c r="AJ40" s="348"/>
      <c r="AK40" s="348"/>
      <c r="AL40" s="348"/>
      <c r="AM40" s="348"/>
      <c r="AN40" s="348"/>
      <c r="AO40" s="348"/>
      <c r="AP40" s="348"/>
      <c r="AQ40" s="348"/>
      <c r="AR40" s="348"/>
      <c r="AS40" s="348"/>
      <c r="AT40" s="348"/>
      <c r="AU40" s="348"/>
      <c r="AV40" s="348"/>
      <c r="AW40" s="348"/>
      <c r="AX40" s="348"/>
      <c r="AY40" s="349"/>
      <c r="AZ40" s="344"/>
      <c r="BA40" s="345"/>
      <c r="BB40" s="345"/>
      <c r="BC40" s="345"/>
      <c r="BD40" s="346"/>
      <c r="BE40" s="350"/>
      <c r="BF40" s="351"/>
      <c r="BG40" s="351"/>
      <c r="BH40" s="351"/>
      <c r="BI40" s="352"/>
      <c r="BJ40" s="133"/>
    </row>
    <row r="41" spans="2:62" s="124" customFormat="1">
      <c r="B41" s="132"/>
      <c r="C41" s="344">
        <v>34</v>
      </c>
      <c r="D41" s="345"/>
      <c r="E41" s="346"/>
      <c r="F41" s="347"/>
      <c r="G41" s="348"/>
      <c r="H41" s="348"/>
      <c r="I41" s="348"/>
      <c r="J41" s="348"/>
      <c r="K41" s="348"/>
      <c r="L41" s="349"/>
      <c r="M41" s="347"/>
      <c r="N41" s="348"/>
      <c r="O41" s="348"/>
      <c r="P41" s="348"/>
      <c r="Q41" s="348"/>
      <c r="R41" s="348"/>
      <c r="S41" s="348"/>
      <c r="T41" s="348"/>
      <c r="U41" s="348"/>
      <c r="V41" s="348"/>
      <c r="W41" s="348"/>
      <c r="X41" s="348"/>
      <c r="Y41" s="348"/>
      <c r="Z41" s="348"/>
      <c r="AA41" s="348"/>
      <c r="AB41" s="348"/>
      <c r="AC41" s="348"/>
      <c r="AD41" s="348"/>
      <c r="AE41" s="348"/>
      <c r="AF41" s="348"/>
      <c r="AG41" s="348"/>
      <c r="AH41" s="348"/>
      <c r="AI41" s="348"/>
      <c r="AJ41" s="348"/>
      <c r="AK41" s="348"/>
      <c r="AL41" s="348"/>
      <c r="AM41" s="348"/>
      <c r="AN41" s="348"/>
      <c r="AO41" s="348"/>
      <c r="AP41" s="348"/>
      <c r="AQ41" s="348"/>
      <c r="AR41" s="348"/>
      <c r="AS41" s="348"/>
      <c r="AT41" s="348"/>
      <c r="AU41" s="348"/>
      <c r="AV41" s="348"/>
      <c r="AW41" s="348"/>
      <c r="AX41" s="348"/>
      <c r="AY41" s="349"/>
      <c r="AZ41" s="344"/>
      <c r="BA41" s="345"/>
      <c r="BB41" s="345"/>
      <c r="BC41" s="345"/>
      <c r="BD41" s="346"/>
      <c r="BE41" s="350"/>
      <c r="BF41" s="351"/>
      <c r="BG41" s="351"/>
      <c r="BH41" s="351"/>
      <c r="BI41" s="352"/>
      <c r="BJ41" s="133"/>
    </row>
    <row r="42" spans="2:62" s="124" customFormat="1">
      <c r="B42" s="132"/>
      <c r="C42" s="344">
        <v>35</v>
      </c>
      <c r="D42" s="345"/>
      <c r="E42" s="346"/>
      <c r="F42" s="347"/>
      <c r="G42" s="348"/>
      <c r="H42" s="348"/>
      <c r="I42" s="348"/>
      <c r="J42" s="348"/>
      <c r="K42" s="348"/>
      <c r="L42" s="349"/>
      <c r="M42" s="347"/>
      <c r="N42" s="348"/>
      <c r="O42" s="348"/>
      <c r="P42" s="348"/>
      <c r="Q42" s="348"/>
      <c r="R42" s="348"/>
      <c r="S42" s="348"/>
      <c r="T42" s="348"/>
      <c r="U42" s="348"/>
      <c r="V42" s="348"/>
      <c r="W42" s="348"/>
      <c r="X42" s="348"/>
      <c r="Y42" s="348"/>
      <c r="Z42" s="348"/>
      <c r="AA42" s="348"/>
      <c r="AB42" s="348"/>
      <c r="AC42" s="348"/>
      <c r="AD42" s="348"/>
      <c r="AE42" s="348"/>
      <c r="AF42" s="348"/>
      <c r="AG42" s="348"/>
      <c r="AH42" s="348"/>
      <c r="AI42" s="348"/>
      <c r="AJ42" s="348"/>
      <c r="AK42" s="348"/>
      <c r="AL42" s="348"/>
      <c r="AM42" s="348"/>
      <c r="AN42" s="348"/>
      <c r="AO42" s="348"/>
      <c r="AP42" s="348"/>
      <c r="AQ42" s="348"/>
      <c r="AR42" s="348"/>
      <c r="AS42" s="348"/>
      <c r="AT42" s="348"/>
      <c r="AU42" s="348"/>
      <c r="AV42" s="348"/>
      <c r="AW42" s="348"/>
      <c r="AX42" s="348"/>
      <c r="AY42" s="349"/>
      <c r="AZ42" s="344"/>
      <c r="BA42" s="345"/>
      <c r="BB42" s="345"/>
      <c r="BC42" s="345"/>
      <c r="BD42" s="346"/>
      <c r="BE42" s="350"/>
      <c r="BF42" s="351"/>
      <c r="BG42" s="351"/>
      <c r="BH42" s="351"/>
      <c r="BI42" s="352"/>
      <c r="BJ42" s="133"/>
    </row>
    <row r="43" spans="2:62" s="124" customFormat="1">
      <c r="B43" s="132"/>
      <c r="C43" s="344">
        <v>36</v>
      </c>
      <c r="D43" s="345"/>
      <c r="E43" s="346"/>
      <c r="F43" s="347"/>
      <c r="G43" s="348"/>
      <c r="H43" s="348"/>
      <c r="I43" s="348"/>
      <c r="J43" s="348"/>
      <c r="K43" s="348"/>
      <c r="L43" s="349"/>
      <c r="M43" s="347"/>
      <c r="N43" s="348"/>
      <c r="O43" s="348"/>
      <c r="P43" s="348"/>
      <c r="Q43" s="348"/>
      <c r="R43" s="348"/>
      <c r="S43" s="348"/>
      <c r="T43" s="348"/>
      <c r="U43" s="348"/>
      <c r="V43" s="348"/>
      <c r="W43" s="348"/>
      <c r="X43" s="348"/>
      <c r="Y43" s="348"/>
      <c r="Z43" s="348"/>
      <c r="AA43" s="348"/>
      <c r="AB43" s="348"/>
      <c r="AC43" s="348"/>
      <c r="AD43" s="348"/>
      <c r="AE43" s="348"/>
      <c r="AF43" s="348"/>
      <c r="AG43" s="348"/>
      <c r="AH43" s="348"/>
      <c r="AI43" s="348"/>
      <c r="AJ43" s="348"/>
      <c r="AK43" s="348"/>
      <c r="AL43" s="348"/>
      <c r="AM43" s="348"/>
      <c r="AN43" s="348"/>
      <c r="AO43" s="348"/>
      <c r="AP43" s="348"/>
      <c r="AQ43" s="348"/>
      <c r="AR43" s="348"/>
      <c r="AS43" s="348"/>
      <c r="AT43" s="348"/>
      <c r="AU43" s="348"/>
      <c r="AV43" s="348"/>
      <c r="AW43" s="348"/>
      <c r="AX43" s="348"/>
      <c r="AY43" s="349"/>
      <c r="AZ43" s="344"/>
      <c r="BA43" s="345"/>
      <c r="BB43" s="345"/>
      <c r="BC43" s="345"/>
      <c r="BD43" s="346"/>
      <c r="BE43" s="350"/>
      <c r="BF43" s="351"/>
      <c r="BG43" s="351"/>
      <c r="BH43" s="351"/>
      <c r="BI43" s="352"/>
      <c r="BJ43" s="133"/>
    </row>
    <row r="44" spans="2:62" s="124" customFormat="1">
      <c r="B44" s="132"/>
      <c r="C44" s="344">
        <v>37</v>
      </c>
      <c r="D44" s="345"/>
      <c r="E44" s="346"/>
      <c r="F44" s="347"/>
      <c r="G44" s="348"/>
      <c r="H44" s="348"/>
      <c r="I44" s="348"/>
      <c r="J44" s="348"/>
      <c r="K44" s="348"/>
      <c r="L44" s="349"/>
      <c r="M44" s="347"/>
      <c r="N44" s="348"/>
      <c r="O44" s="348"/>
      <c r="P44" s="348"/>
      <c r="Q44" s="348"/>
      <c r="R44" s="348"/>
      <c r="S44" s="348"/>
      <c r="T44" s="348"/>
      <c r="U44" s="348"/>
      <c r="V44" s="348"/>
      <c r="W44" s="348"/>
      <c r="X44" s="348"/>
      <c r="Y44" s="348"/>
      <c r="Z44" s="348"/>
      <c r="AA44" s="348"/>
      <c r="AB44" s="348"/>
      <c r="AC44" s="348"/>
      <c r="AD44" s="348"/>
      <c r="AE44" s="348"/>
      <c r="AF44" s="348"/>
      <c r="AG44" s="348"/>
      <c r="AH44" s="348"/>
      <c r="AI44" s="348"/>
      <c r="AJ44" s="348"/>
      <c r="AK44" s="348"/>
      <c r="AL44" s="348"/>
      <c r="AM44" s="348"/>
      <c r="AN44" s="348"/>
      <c r="AO44" s="348"/>
      <c r="AP44" s="348"/>
      <c r="AQ44" s="348"/>
      <c r="AR44" s="348"/>
      <c r="AS44" s="348"/>
      <c r="AT44" s="348"/>
      <c r="AU44" s="348"/>
      <c r="AV44" s="348"/>
      <c r="AW44" s="348"/>
      <c r="AX44" s="348"/>
      <c r="AY44" s="349"/>
      <c r="AZ44" s="344"/>
      <c r="BA44" s="345"/>
      <c r="BB44" s="345"/>
      <c r="BC44" s="345"/>
      <c r="BD44" s="346"/>
      <c r="BE44" s="350"/>
      <c r="BF44" s="351"/>
      <c r="BG44" s="351"/>
      <c r="BH44" s="351"/>
      <c r="BI44" s="352"/>
      <c r="BJ44" s="133"/>
    </row>
    <row r="45" spans="2:62" s="124" customFormat="1">
      <c r="B45" s="132"/>
      <c r="C45" s="344">
        <v>38</v>
      </c>
      <c r="D45" s="345"/>
      <c r="E45" s="346"/>
      <c r="F45" s="347"/>
      <c r="G45" s="348"/>
      <c r="H45" s="348"/>
      <c r="I45" s="348"/>
      <c r="J45" s="348"/>
      <c r="K45" s="348"/>
      <c r="L45" s="349"/>
      <c r="M45" s="347"/>
      <c r="N45" s="348"/>
      <c r="O45" s="348"/>
      <c r="P45" s="348"/>
      <c r="Q45" s="348"/>
      <c r="R45" s="348"/>
      <c r="S45" s="348"/>
      <c r="T45" s="348"/>
      <c r="U45" s="348"/>
      <c r="V45" s="348"/>
      <c r="W45" s="348"/>
      <c r="X45" s="348"/>
      <c r="Y45" s="348"/>
      <c r="Z45" s="348"/>
      <c r="AA45" s="348"/>
      <c r="AB45" s="348"/>
      <c r="AC45" s="348"/>
      <c r="AD45" s="348"/>
      <c r="AE45" s="348"/>
      <c r="AF45" s="348"/>
      <c r="AG45" s="348"/>
      <c r="AH45" s="348"/>
      <c r="AI45" s="348"/>
      <c r="AJ45" s="348"/>
      <c r="AK45" s="348"/>
      <c r="AL45" s="348"/>
      <c r="AM45" s="348"/>
      <c r="AN45" s="348"/>
      <c r="AO45" s="348"/>
      <c r="AP45" s="348"/>
      <c r="AQ45" s="348"/>
      <c r="AR45" s="348"/>
      <c r="AS45" s="348"/>
      <c r="AT45" s="348"/>
      <c r="AU45" s="348"/>
      <c r="AV45" s="348"/>
      <c r="AW45" s="348"/>
      <c r="AX45" s="348"/>
      <c r="AY45" s="349"/>
      <c r="AZ45" s="344"/>
      <c r="BA45" s="345"/>
      <c r="BB45" s="345"/>
      <c r="BC45" s="345"/>
      <c r="BD45" s="346"/>
      <c r="BE45" s="350"/>
      <c r="BF45" s="351"/>
      <c r="BG45" s="351"/>
      <c r="BH45" s="351"/>
      <c r="BI45" s="352"/>
      <c r="BJ45" s="133"/>
    </row>
    <row r="46" spans="2:62" s="124" customFormat="1">
      <c r="B46" s="132"/>
      <c r="C46" s="344">
        <v>39</v>
      </c>
      <c r="D46" s="345"/>
      <c r="E46" s="346"/>
      <c r="F46" s="347"/>
      <c r="G46" s="348"/>
      <c r="H46" s="348"/>
      <c r="I46" s="348"/>
      <c r="J46" s="348"/>
      <c r="K46" s="348"/>
      <c r="L46" s="349"/>
      <c r="M46" s="347"/>
      <c r="N46" s="348"/>
      <c r="O46" s="348"/>
      <c r="P46" s="348"/>
      <c r="Q46" s="348"/>
      <c r="R46" s="348"/>
      <c r="S46" s="348"/>
      <c r="T46" s="348"/>
      <c r="U46" s="348"/>
      <c r="V46" s="348"/>
      <c r="W46" s="348"/>
      <c r="X46" s="348"/>
      <c r="Y46" s="348"/>
      <c r="Z46" s="348"/>
      <c r="AA46" s="348"/>
      <c r="AB46" s="348"/>
      <c r="AC46" s="348"/>
      <c r="AD46" s="348"/>
      <c r="AE46" s="348"/>
      <c r="AF46" s="348"/>
      <c r="AG46" s="348"/>
      <c r="AH46" s="348"/>
      <c r="AI46" s="348"/>
      <c r="AJ46" s="348"/>
      <c r="AK46" s="348"/>
      <c r="AL46" s="348"/>
      <c r="AM46" s="348"/>
      <c r="AN46" s="348"/>
      <c r="AO46" s="348"/>
      <c r="AP46" s="348"/>
      <c r="AQ46" s="348"/>
      <c r="AR46" s="348"/>
      <c r="AS46" s="348"/>
      <c r="AT46" s="348"/>
      <c r="AU46" s="348"/>
      <c r="AV46" s="348"/>
      <c r="AW46" s="348"/>
      <c r="AX46" s="348"/>
      <c r="AY46" s="349"/>
      <c r="AZ46" s="344"/>
      <c r="BA46" s="345"/>
      <c r="BB46" s="345"/>
      <c r="BC46" s="345"/>
      <c r="BD46" s="346"/>
      <c r="BE46" s="350"/>
      <c r="BF46" s="351"/>
      <c r="BG46" s="351"/>
      <c r="BH46" s="351"/>
      <c r="BI46" s="352"/>
      <c r="BJ46" s="133"/>
    </row>
    <row r="47" spans="2:62" s="124" customFormat="1">
      <c r="B47" s="132"/>
      <c r="C47" s="344">
        <v>40</v>
      </c>
      <c r="D47" s="345"/>
      <c r="E47" s="346"/>
      <c r="F47" s="347"/>
      <c r="G47" s="348"/>
      <c r="H47" s="348"/>
      <c r="I47" s="348"/>
      <c r="J47" s="348"/>
      <c r="K47" s="348"/>
      <c r="L47" s="349"/>
      <c r="M47" s="347"/>
      <c r="N47" s="348"/>
      <c r="O47" s="348"/>
      <c r="P47" s="348"/>
      <c r="Q47" s="348"/>
      <c r="R47" s="348"/>
      <c r="S47" s="348"/>
      <c r="T47" s="348"/>
      <c r="U47" s="348"/>
      <c r="V47" s="348"/>
      <c r="W47" s="348"/>
      <c r="X47" s="348"/>
      <c r="Y47" s="348"/>
      <c r="Z47" s="348"/>
      <c r="AA47" s="348"/>
      <c r="AB47" s="348"/>
      <c r="AC47" s="348"/>
      <c r="AD47" s="348"/>
      <c r="AE47" s="348"/>
      <c r="AF47" s="348"/>
      <c r="AG47" s="348"/>
      <c r="AH47" s="348"/>
      <c r="AI47" s="348"/>
      <c r="AJ47" s="348"/>
      <c r="AK47" s="348"/>
      <c r="AL47" s="348"/>
      <c r="AM47" s="348"/>
      <c r="AN47" s="348"/>
      <c r="AO47" s="348"/>
      <c r="AP47" s="348"/>
      <c r="AQ47" s="348"/>
      <c r="AR47" s="348"/>
      <c r="AS47" s="348"/>
      <c r="AT47" s="348"/>
      <c r="AU47" s="348"/>
      <c r="AV47" s="348"/>
      <c r="AW47" s="348"/>
      <c r="AX47" s="348"/>
      <c r="AY47" s="349"/>
      <c r="AZ47" s="344"/>
      <c r="BA47" s="345"/>
      <c r="BB47" s="345"/>
      <c r="BC47" s="345"/>
      <c r="BD47" s="346"/>
      <c r="BE47" s="350"/>
      <c r="BF47" s="351"/>
      <c r="BG47" s="351"/>
      <c r="BH47" s="351"/>
      <c r="BI47" s="352"/>
      <c r="BJ47" s="133"/>
    </row>
    <row r="48" spans="2:62" s="124" customFormat="1">
      <c r="B48" s="132"/>
      <c r="C48" s="344">
        <v>41</v>
      </c>
      <c r="D48" s="345"/>
      <c r="E48" s="346"/>
      <c r="F48" s="347"/>
      <c r="G48" s="348"/>
      <c r="H48" s="348"/>
      <c r="I48" s="348"/>
      <c r="J48" s="348"/>
      <c r="K48" s="348"/>
      <c r="L48" s="349"/>
      <c r="M48" s="347"/>
      <c r="N48" s="348"/>
      <c r="O48" s="348"/>
      <c r="P48" s="348"/>
      <c r="Q48" s="348"/>
      <c r="R48" s="348"/>
      <c r="S48" s="348"/>
      <c r="T48" s="348"/>
      <c r="U48" s="348"/>
      <c r="V48" s="348"/>
      <c r="W48" s="348"/>
      <c r="X48" s="348"/>
      <c r="Y48" s="348"/>
      <c r="Z48" s="348"/>
      <c r="AA48" s="348"/>
      <c r="AB48" s="348"/>
      <c r="AC48" s="348"/>
      <c r="AD48" s="348"/>
      <c r="AE48" s="348"/>
      <c r="AF48" s="348"/>
      <c r="AG48" s="348"/>
      <c r="AH48" s="348"/>
      <c r="AI48" s="348"/>
      <c r="AJ48" s="348"/>
      <c r="AK48" s="348"/>
      <c r="AL48" s="348"/>
      <c r="AM48" s="348"/>
      <c r="AN48" s="348"/>
      <c r="AO48" s="348"/>
      <c r="AP48" s="348"/>
      <c r="AQ48" s="348"/>
      <c r="AR48" s="348"/>
      <c r="AS48" s="348"/>
      <c r="AT48" s="348"/>
      <c r="AU48" s="348"/>
      <c r="AV48" s="348"/>
      <c r="AW48" s="348"/>
      <c r="AX48" s="348"/>
      <c r="AY48" s="349"/>
      <c r="AZ48" s="344"/>
      <c r="BA48" s="345"/>
      <c r="BB48" s="345"/>
      <c r="BC48" s="345"/>
      <c r="BD48" s="346"/>
      <c r="BE48" s="350"/>
      <c r="BF48" s="351"/>
      <c r="BG48" s="351"/>
      <c r="BH48" s="351"/>
      <c r="BI48" s="352"/>
      <c r="BJ48" s="133"/>
    </row>
    <row r="49" spans="2:62" s="124" customFormat="1">
      <c r="B49" s="132"/>
      <c r="C49" s="344">
        <v>42</v>
      </c>
      <c r="D49" s="345"/>
      <c r="E49" s="346"/>
      <c r="F49" s="347"/>
      <c r="G49" s="348"/>
      <c r="H49" s="348"/>
      <c r="I49" s="348"/>
      <c r="J49" s="348"/>
      <c r="K49" s="348"/>
      <c r="L49" s="349"/>
      <c r="M49" s="347"/>
      <c r="N49" s="348"/>
      <c r="O49" s="348"/>
      <c r="P49" s="348"/>
      <c r="Q49" s="348"/>
      <c r="R49" s="348"/>
      <c r="S49" s="348"/>
      <c r="T49" s="348"/>
      <c r="U49" s="348"/>
      <c r="V49" s="348"/>
      <c r="W49" s="348"/>
      <c r="X49" s="348"/>
      <c r="Y49" s="348"/>
      <c r="Z49" s="348"/>
      <c r="AA49" s="348"/>
      <c r="AB49" s="348"/>
      <c r="AC49" s="348"/>
      <c r="AD49" s="348"/>
      <c r="AE49" s="348"/>
      <c r="AF49" s="348"/>
      <c r="AG49" s="348"/>
      <c r="AH49" s="348"/>
      <c r="AI49" s="348"/>
      <c r="AJ49" s="348"/>
      <c r="AK49" s="348"/>
      <c r="AL49" s="348"/>
      <c r="AM49" s="348"/>
      <c r="AN49" s="348"/>
      <c r="AO49" s="348"/>
      <c r="AP49" s="348"/>
      <c r="AQ49" s="348"/>
      <c r="AR49" s="348"/>
      <c r="AS49" s="348"/>
      <c r="AT49" s="348"/>
      <c r="AU49" s="348"/>
      <c r="AV49" s="348"/>
      <c r="AW49" s="348"/>
      <c r="AX49" s="348"/>
      <c r="AY49" s="349"/>
      <c r="AZ49" s="344"/>
      <c r="BA49" s="345"/>
      <c r="BB49" s="345"/>
      <c r="BC49" s="345"/>
      <c r="BD49" s="346"/>
      <c r="BE49" s="350"/>
      <c r="BF49" s="351"/>
      <c r="BG49" s="351"/>
      <c r="BH49" s="351"/>
      <c r="BI49" s="352"/>
      <c r="BJ49" s="133"/>
    </row>
    <row r="50" spans="2:62" s="124" customFormat="1">
      <c r="B50" s="132"/>
      <c r="C50" s="344">
        <v>43</v>
      </c>
      <c r="D50" s="345"/>
      <c r="E50" s="346"/>
      <c r="F50" s="347"/>
      <c r="G50" s="348"/>
      <c r="H50" s="348"/>
      <c r="I50" s="348"/>
      <c r="J50" s="348"/>
      <c r="K50" s="348"/>
      <c r="L50" s="349"/>
      <c r="M50" s="347"/>
      <c r="N50" s="348"/>
      <c r="O50" s="348"/>
      <c r="P50" s="348"/>
      <c r="Q50" s="348"/>
      <c r="R50" s="348"/>
      <c r="S50" s="348"/>
      <c r="T50" s="348"/>
      <c r="U50" s="348"/>
      <c r="V50" s="348"/>
      <c r="W50" s="348"/>
      <c r="X50" s="348"/>
      <c r="Y50" s="348"/>
      <c r="Z50" s="348"/>
      <c r="AA50" s="348"/>
      <c r="AB50" s="348"/>
      <c r="AC50" s="348"/>
      <c r="AD50" s="348"/>
      <c r="AE50" s="348"/>
      <c r="AF50" s="348"/>
      <c r="AG50" s="348"/>
      <c r="AH50" s="348"/>
      <c r="AI50" s="348"/>
      <c r="AJ50" s="348"/>
      <c r="AK50" s="348"/>
      <c r="AL50" s="348"/>
      <c r="AM50" s="348"/>
      <c r="AN50" s="348"/>
      <c r="AO50" s="348"/>
      <c r="AP50" s="348"/>
      <c r="AQ50" s="348"/>
      <c r="AR50" s="348"/>
      <c r="AS50" s="348"/>
      <c r="AT50" s="348"/>
      <c r="AU50" s="348"/>
      <c r="AV50" s="348"/>
      <c r="AW50" s="348"/>
      <c r="AX50" s="348"/>
      <c r="AY50" s="349"/>
      <c r="AZ50" s="344"/>
      <c r="BA50" s="345"/>
      <c r="BB50" s="345"/>
      <c r="BC50" s="345"/>
      <c r="BD50" s="346"/>
      <c r="BE50" s="350"/>
      <c r="BF50" s="351"/>
      <c r="BG50" s="351"/>
      <c r="BH50" s="351"/>
      <c r="BI50" s="352"/>
      <c r="BJ50" s="133"/>
    </row>
    <row r="51" spans="2:62" s="124" customFormat="1">
      <c r="B51" s="132"/>
      <c r="C51" s="344">
        <v>44</v>
      </c>
      <c r="D51" s="345"/>
      <c r="E51" s="346"/>
      <c r="F51" s="347"/>
      <c r="G51" s="348"/>
      <c r="H51" s="348"/>
      <c r="I51" s="348"/>
      <c r="J51" s="348"/>
      <c r="K51" s="348"/>
      <c r="L51" s="349"/>
      <c r="M51" s="347"/>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8"/>
      <c r="AL51" s="348"/>
      <c r="AM51" s="348"/>
      <c r="AN51" s="348"/>
      <c r="AO51" s="348"/>
      <c r="AP51" s="348"/>
      <c r="AQ51" s="348"/>
      <c r="AR51" s="348"/>
      <c r="AS51" s="348"/>
      <c r="AT51" s="348"/>
      <c r="AU51" s="348"/>
      <c r="AV51" s="348"/>
      <c r="AW51" s="348"/>
      <c r="AX51" s="348"/>
      <c r="AY51" s="349"/>
      <c r="AZ51" s="344"/>
      <c r="BA51" s="345"/>
      <c r="BB51" s="345"/>
      <c r="BC51" s="345"/>
      <c r="BD51" s="346"/>
      <c r="BE51" s="350"/>
      <c r="BF51" s="351"/>
      <c r="BG51" s="351"/>
      <c r="BH51" s="351"/>
      <c r="BI51" s="352"/>
      <c r="BJ51" s="133"/>
    </row>
    <row r="52" spans="2:62" s="124" customFormat="1">
      <c r="B52" s="132"/>
      <c r="C52" s="344">
        <v>45</v>
      </c>
      <c r="D52" s="345"/>
      <c r="E52" s="346"/>
      <c r="F52" s="347"/>
      <c r="G52" s="348"/>
      <c r="H52" s="348"/>
      <c r="I52" s="348"/>
      <c r="J52" s="348"/>
      <c r="K52" s="348"/>
      <c r="L52" s="349"/>
      <c r="M52" s="347"/>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8"/>
      <c r="AL52" s="348"/>
      <c r="AM52" s="348"/>
      <c r="AN52" s="348"/>
      <c r="AO52" s="348"/>
      <c r="AP52" s="348"/>
      <c r="AQ52" s="348"/>
      <c r="AR52" s="348"/>
      <c r="AS52" s="348"/>
      <c r="AT52" s="348"/>
      <c r="AU52" s="348"/>
      <c r="AV52" s="348"/>
      <c r="AW52" s="348"/>
      <c r="AX52" s="348"/>
      <c r="AY52" s="349"/>
      <c r="AZ52" s="344"/>
      <c r="BA52" s="345"/>
      <c r="BB52" s="345"/>
      <c r="BC52" s="345"/>
      <c r="BD52" s="346"/>
      <c r="BE52" s="350"/>
      <c r="BF52" s="351"/>
      <c r="BG52" s="351"/>
      <c r="BH52" s="351"/>
      <c r="BI52" s="352"/>
      <c r="BJ52" s="133"/>
    </row>
    <row r="53" spans="2:62" s="134" customFormat="1">
      <c r="B53" s="132"/>
      <c r="C53" s="344">
        <v>46</v>
      </c>
      <c r="D53" s="345"/>
      <c r="E53" s="346"/>
      <c r="F53" s="347"/>
      <c r="G53" s="348"/>
      <c r="H53" s="348"/>
      <c r="I53" s="348"/>
      <c r="J53" s="348"/>
      <c r="K53" s="348"/>
      <c r="L53" s="349"/>
      <c r="M53" s="347"/>
      <c r="N53" s="348"/>
      <c r="O53" s="348"/>
      <c r="P53" s="348"/>
      <c r="Q53" s="348"/>
      <c r="R53" s="348"/>
      <c r="S53" s="348"/>
      <c r="T53" s="348"/>
      <c r="U53" s="348"/>
      <c r="V53" s="348"/>
      <c r="W53" s="348"/>
      <c r="X53" s="348"/>
      <c r="Y53" s="348"/>
      <c r="Z53" s="348"/>
      <c r="AA53" s="348"/>
      <c r="AB53" s="348"/>
      <c r="AC53" s="348"/>
      <c r="AD53" s="348"/>
      <c r="AE53" s="348"/>
      <c r="AF53" s="348"/>
      <c r="AG53" s="348"/>
      <c r="AH53" s="348"/>
      <c r="AI53" s="348"/>
      <c r="AJ53" s="348"/>
      <c r="AK53" s="348"/>
      <c r="AL53" s="348"/>
      <c r="AM53" s="348"/>
      <c r="AN53" s="348"/>
      <c r="AO53" s="348"/>
      <c r="AP53" s="348"/>
      <c r="AQ53" s="348"/>
      <c r="AR53" s="348"/>
      <c r="AS53" s="348"/>
      <c r="AT53" s="348"/>
      <c r="AU53" s="348"/>
      <c r="AV53" s="348"/>
      <c r="AW53" s="348"/>
      <c r="AX53" s="348"/>
      <c r="AY53" s="349"/>
      <c r="AZ53" s="344"/>
      <c r="BA53" s="345"/>
      <c r="BB53" s="345"/>
      <c r="BC53" s="345"/>
      <c r="BD53" s="346"/>
      <c r="BE53" s="350"/>
      <c r="BF53" s="351"/>
      <c r="BG53" s="351"/>
      <c r="BH53" s="351"/>
      <c r="BI53" s="352"/>
      <c r="BJ53" s="133"/>
    </row>
    <row r="54" spans="2:62" s="124" customFormat="1" ht="12.75" thickBot="1">
      <c r="B54" s="135"/>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7"/>
    </row>
  </sheetData>
  <mergeCells count="256">
    <mergeCell ref="C50:E50"/>
    <mergeCell ref="F50:L50"/>
    <mergeCell ref="M50:AY50"/>
    <mergeCell ref="AZ50:BD50"/>
    <mergeCell ref="BE50:BI50"/>
    <mergeCell ref="C53:E53"/>
    <mergeCell ref="F53:L53"/>
    <mergeCell ref="M53:AY53"/>
    <mergeCell ref="AZ53:BD53"/>
    <mergeCell ref="BE53:BI53"/>
    <mergeCell ref="C51:E51"/>
    <mergeCell ref="F51:L51"/>
    <mergeCell ref="M51:AY51"/>
    <mergeCell ref="AZ51:BD51"/>
    <mergeCell ref="BE51:BI51"/>
    <mergeCell ref="C52:E52"/>
    <mergeCell ref="F52:L52"/>
    <mergeCell ref="M52:AY52"/>
    <mergeCell ref="AZ52:BD52"/>
    <mergeCell ref="BE52:BI52"/>
    <mergeCell ref="C48:E48"/>
    <mergeCell ref="F48:L48"/>
    <mergeCell ref="M48:AY48"/>
    <mergeCell ref="AZ48:BD48"/>
    <mergeCell ref="BE48:BI48"/>
    <mergeCell ref="C49:E49"/>
    <mergeCell ref="F49:L49"/>
    <mergeCell ref="M49:AY49"/>
    <mergeCell ref="AZ49:BD49"/>
    <mergeCell ref="BE49:BI49"/>
    <mergeCell ref="C46:E46"/>
    <mergeCell ref="F46:L46"/>
    <mergeCell ref="M46:AY46"/>
    <mergeCell ref="AZ46:BD46"/>
    <mergeCell ref="BE46:BI46"/>
    <mergeCell ref="C47:E47"/>
    <mergeCell ref="F47:L47"/>
    <mergeCell ref="M47:AY47"/>
    <mergeCell ref="AZ47:BD47"/>
    <mergeCell ref="BE47:BI47"/>
    <mergeCell ref="C44:E44"/>
    <mergeCell ref="F44:L44"/>
    <mergeCell ref="M44:AY44"/>
    <mergeCell ref="AZ44:BD44"/>
    <mergeCell ref="BE44:BI44"/>
    <mergeCell ref="C45:E45"/>
    <mergeCell ref="F45:L45"/>
    <mergeCell ref="M45:AY45"/>
    <mergeCell ref="AZ45:BD45"/>
    <mergeCell ref="BE45:BI45"/>
    <mergeCell ref="C42:E42"/>
    <mergeCell ref="F42:L42"/>
    <mergeCell ref="M42:AY42"/>
    <mergeCell ref="AZ42:BD42"/>
    <mergeCell ref="BE42:BI42"/>
    <mergeCell ref="C43:E43"/>
    <mergeCell ref="F43:L43"/>
    <mergeCell ref="M43:AY43"/>
    <mergeCell ref="AZ43:BD43"/>
    <mergeCell ref="BE43:BI43"/>
    <mergeCell ref="C40:E40"/>
    <mergeCell ref="F40:L40"/>
    <mergeCell ref="M40:AY40"/>
    <mergeCell ref="AZ40:BD40"/>
    <mergeCell ref="BE40:BI40"/>
    <mergeCell ref="C41:E41"/>
    <mergeCell ref="F41:L41"/>
    <mergeCell ref="M41:AY41"/>
    <mergeCell ref="AZ41:BD41"/>
    <mergeCell ref="BE41:BI41"/>
    <mergeCell ref="C38:E38"/>
    <mergeCell ref="F38:L38"/>
    <mergeCell ref="M38:AY38"/>
    <mergeCell ref="AZ38:BD38"/>
    <mergeCell ref="BE38:BI38"/>
    <mergeCell ref="C39:E39"/>
    <mergeCell ref="F39:L39"/>
    <mergeCell ref="M39:AY39"/>
    <mergeCell ref="AZ39:BD39"/>
    <mergeCell ref="BE39:BI39"/>
    <mergeCell ref="C36:E36"/>
    <mergeCell ref="F36:L36"/>
    <mergeCell ref="M36:AY36"/>
    <mergeCell ref="AZ36:BD36"/>
    <mergeCell ref="BE36:BI36"/>
    <mergeCell ref="C37:E37"/>
    <mergeCell ref="F37:L37"/>
    <mergeCell ref="M37:AY37"/>
    <mergeCell ref="AZ37:BD37"/>
    <mergeCell ref="BE37:BI37"/>
    <mergeCell ref="C34:E34"/>
    <mergeCell ref="F34:L34"/>
    <mergeCell ref="M34:AY34"/>
    <mergeCell ref="AZ34:BD34"/>
    <mergeCell ref="BE34:BI34"/>
    <mergeCell ref="C35:E35"/>
    <mergeCell ref="F35:L35"/>
    <mergeCell ref="M35:AY35"/>
    <mergeCell ref="AZ35:BD35"/>
    <mergeCell ref="BE35:BI35"/>
    <mergeCell ref="C32:E32"/>
    <mergeCell ref="F32:L32"/>
    <mergeCell ref="M32:AY32"/>
    <mergeCell ref="AZ32:BD32"/>
    <mergeCell ref="BE32:BI32"/>
    <mergeCell ref="C33:E33"/>
    <mergeCell ref="F33:L33"/>
    <mergeCell ref="M33:AY33"/>
    <mergeCell ref="AZ33:BD33"/>
    <mergeCell ref="BE33:BI33"/>
    <mergeCell ref="C30:E30"/>
    <mergeCell ref="F30:L30"/>
    <mergeCell ref="M30:AY30"/>
    <mergeCell ref="AZ30:BD30"/>
    <mergeCell ref="BE30:BI30"/>
    <mergeCell ref="C31:E31"/>
    <mergeCell ref="F31:L31"/>
    <mergeCell ref="M31:AY31"/>
    <mergeCell ref="AZ31:BD31"/>
    <mergeCell ref="BE31:BI31"/>
    <mergeCell ref="C28:E28"/>
    <mergeCell ref="F28:L28"/>
    <mergeCell ref="M28:AY28"/>
    <mergeCell ref="AZ28:BD28"/>
    <mergeCell ref="BE28:BI28"/>
    <mergeCell ref="C29:E29"/>
    <mergeCell ref="F29:L29"/>
    <mergeCell ref="M29:AY29"/>
    <mergeCell ref="AZ29:BD29"/>
    <mergeCell ref="BE29:BI29"/>
    <mergeCell ref="C26:E26"/>
    <mergeCell ref="F26:L26"/>
    <mergeCell ref="M26:AY26"/>
    <mergeCell ref="AZ26:BD26"/>
    <mergeCell ref="BE26:BI26"/>
    <mergeCell ref="C27:E27"/>
    <mergeCell ref="F27:L27"/>
    <mergeCell ref="M27:AY27"/>
    <mergeCell ref="AZ27:BD27"/>
    <mergeCell ref="BE27:BI27"/>
    <mergeCell ref="C24:E24"/>
    <mergeCell ref="F24:L24"/>
    <mergeCell ref="M24:AY24"/>
    <mergeCell ref="AZ24:BD24"/>
    <mergeCell ref="BE24:BI24"/>
    <mergeCell ref="C25:E25"/>
    <mergeCell ref="F25:L25"/>
    <mergeCell ref="M25:AY25"/>
    <mergeCell ref="AZ25:BD25"/>
    <mergeCell ref="BE25:BI25"/>
    <mergeCell ref="C22:E22"/>
    <mergeCell ref="F22:L22"/>
    <mergeCell ref="M22:AY22"/>
    <mergeCell ref="AZ22:BD22"/>
    <mergeCell ref="BE22:BI22"/>
    <mergeCell ref="C23:E23"/>
    <mergeCell ref="F23:L23"/>
    <mergeCell ref="M23:AY23"/>
    <mergeCell ref="AZ23:BD23"/>
    <mergeCell ref="BE23:BI23"/>
    <mergeCell ref="C20:E20"/>
    <mergeCell ref="F20:L20"/>
    <mergeCell ref="M20:AY20"/>
    <mergeCell ref="AZ20:BD20"/>
    <mergeCell ref="BE20:BI20"/>
    <mergeCell ref="C21:E21"/>
    <mergeCell ref="F21:L21"/>
    <mergeCell ref="M21:AY21"/>
    <mergeCell ref="AZ21:BD21"/>
    <mergeCell ref="BE21:BI21"/>
    <mergeCell ref="C18:E18"/>
    <mergeCell ref="F18:L18"/>
    <mergeCell ref="M18:AY18"/>
    <mergeCell ref="AZ18:BD18"/>
    <mergeCell ref="BE18:BI18"/>
    <mergeCell ref="C19:E19"/>
    <mergeCell ref="F19:L19"/>
    <mergeCell ref="M19:AY19"/>
    <mergeCell ref="AZ19:BD19"/>
    <mergeCell ref="BE19:BI19"/>
    <mergeCell ref="C16:E16"/>
    <mergeCell ref="F16:L16"/>
    <mergeCell ref="M16:AY16"/>
    <mergeCell ref="AZ16:BD16"/>
    <mergeCell ref="BE16:BI16"/>
    <mergeCell ref="C17:E17"/>
    <mergeCell ref="F17:L17"/>
    <mergeCell ref="M17:AY17"/>
    <mergeCell ref="AZ17:BD17"/>
    <mergeCell ref="BE17:BI17"/>
    <mergeCell ref="C14:E14"/>
    <mergeCell ref="F14:L14"/>
    <mergeCell ref="M14:AY14"/>
    <mergeCell ref="AZ14:BD14"/>
    <mergeCell ref="BE14:BI14"/>
    <mergeCell ref="C15:E15"/>
    <mergeCell ref="F15:L15"/>
    <mergeCell ref="M15:AY15"/>
    <mergeCell ref="AZ15:BD15"/>
    <mergeCell ref="BE15:BI15"/>
    <mergeCell ref="C12:E12"/>
    <mergeCell ref="F12:L12"/>
    <mergeCell ref="M12:AY12"/>
    <mergeCell ref="AZ12:BD12"/>
    <mergeCell ref="BE12:BI12"/>
    <mergeCell ref="C13:E13"/>
    <mergeCell ref="F13:L13"/>
    <mergeCell ref="M13:AY13"/>
    <mergeCell ref="AZ13:BD13"/>
    <mergeCell ref="BE13:BI13"/>
    <mergeCell ref="C10:E10"/>
    <mergeCell ref="F10:L10"/>
    <mergeCell ref="M10:AY10"/>
    <mergeCell ref="AZ10:BD10"/>
    <mergeCell ref="BE10:BI10"/>
    <mergeCell ref="C11:E11"/>
    <mergeCell ref="F11:L11"/>
    <mergeCell ref="M11:AY11"/>
    <mergeCell ref="AZ11:BD11"/>
    <mergeCell ref="BE11:BI11"/>
    <mergeCell ref="AZ6:BD6"/>
    <mergeCell ref="BE6:BI6"/>
    <mergeCell ref="C7:E7"/>
    <mergeCell ref="F7:L7"/>
    <mergeCell ref="M7:AY7"/>
    <mergeCell ref="AZ7:BD7"/>
    <mergeCell ref="BE7:BI7"/>
    <mergeCell ref="C9:E9"/>
    <mergeCell ref="F9:L9"/>
    <mergeCell ref="M9:AY9"/>
    <mergeCell ref="AZ9:BD9"/>
    <mergeCell ref="BE9:BI9"/>
    <mergeCell ref="C8:E8"/>
    <mergeCell ref="F8:L8"/>
    <mergeCell ref="M8:AY8"/>
    <mergeCell ref="AZ8:BD8"/>
    <mergeCell ref="BE8:BI8"/>
    <mergeCell ref="C6:E6"/>
    <mergeCell ref="F6:L6"/>
    <mergeCell ref="M6:AY6"/>
    <mergeCell ref="AY2:BA2"/>
    <mergeCell ref="BB2:BJ2"/>
    <mergeCell ref="B3:G3"/>
    <mergeCell ref="H3:U3"/>
    <mergeCell ref="V3:Y3"/>
    <mergeCell ref="Z3:AJ3"/>
    <mergeCell ref="AK3:AM3"/>
    <mergeCell ref="AN3:AX3"/>
    <mergeCell ref="AY3:BA3"/>
    <mergeCell ref="BB3:BJ3"/>
    <mergeCell ref="B2:G2"/>
    <mergeCell ref="H2:U2"/>
    <mergeCell ref="V2:Y2"/>
    <mergeCell ref="Z2:AJ2"/>
    <mergeCell ref="AK2:AM2"/>
    <mergeCell ref="AN2:AX2"/>
  </mergeCells>
  <phoneticPr fontId="5"/>
  <pageMargins left="0.70866141732283472" right="0.70866141732283472" top="0.74803149606299213" bottom="0.74803149606299213" header="0.31496062992125984" footer="0.31496062992125984"/>
  <pageSetup paperSize="9" scale="83" orientation="landscape" r:id="rId1"/>
  <headerFooter alignWithMargins="0">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54BA-074C-496D-A685-729AC6542D76}">
  <sheetPr>
    <pageSetUpPr fitToPage="1"/>
  </sheetPr>
  <dimension ref="A1:S39"/>
  <sheetViews>
    <sheetView view="pageBreakPreview" zoomScaleNormal="100" zoomScaleSheetLayoutView="100" workbookViewId="0">
      <pane xSplit="2" ySplit="2" topLeftCell="C3" activePane="bottomRight" state="frozen"/>
      <selection activeCell="M19" sqref="M19:AY19"/>
      <selection pane="topRight" activeCell="M19" sqref="M19:AY19"/>
      <selection pane="bottomLeft" activeCell="M19" sqref="M19:AY19"/>
      <selection pane="bottomRight" activeCell="M19" sqref="M19:AY19"/>
    </sheetView>
  </sheetViews>
  <sheetFormatPr defaultRowHeight="15"/>
  <cols>
    <col min="1" max="1" width="3.25" style="64" customWidth="1"/>
    <col min="2" max="2" width="17.625" style="64" customWidth="1"/>
    <col min="3" max="4" width="16.25" style="64" customWidth="1"/>
    <col min="5" max="5" width="4.625" style="65" bestFit="1" customWidth="1"/>
    <col min="6" max="6" width="4.625" style="65" customWidth="1"/>
    <col min="7" max="7" width="6.625" style="65" customWidth="1"/>
    <col min="8" max="8" width="11.375" style="64" customWidth="1"/>
    <col min="9" max="9" width="9" style="65"/>
    <col min="10" max="10" width="27.125" style="64" customWidth="1"/>
    <col min="11" max="11" width="5" style="64" customWidth="1"/>
    <col min="12" max="12" width="3.125" style="64" customWidth="1"/>
    <col min="13" max="13" width="12.5" style="64" customWidth="1"/>
    <col min="14" max="14" width="5" style="64" customWidth="1"/>
    <col min="15" max="15" width="4.625" style="65" customWidth="1"/>
    <col min="16" max="16" width="9.125" style="64" customWidth="1"/>
    <col min="17" max="17" width="4.125" style="64" hidden="1" customWidth="1"/>
    <col min="18" max="18" width="5.25" style="64" customWidth="1"/>
    <col min="19" max="19" width="4.875" style="64" customWidth="1"/>
    <col min="20" max="258" width="9" style="64"/>
    <col min="259" max="259" width="3.25" style="64" customWidth="1"/>
    <col min="260" max="260" width="17.625" style="64" customWidth="1"/>
    <col min="261" max="262" width="16.25" style="64" customWidth="1"/>
    <col min="263" max="263" width="4.625" style="64" bestFit="1" customWidth="1"/>
    <col min="264" max="264" width="4.625" style="64" customWidth="1"/>
    <col min="265" max="265" width="11.375" style="64" customWidth="1"/>
    <col min="266" max="266" width="9" style="64"/>
    <col min="267" max="267" width="19" style="64" customWidth="1"/>
    <col min="268" max="268" width="5" style="64" customWidth="1"/>
    <col min="269" max="269" width="3.125" style="64" customWidth="1"/>
    <col min="270" max="270" width="12.5" style="64" customWidth="1"/>
    <col min="271" max="271" width="5" style="64" customWidth="1"/>
    <col min="272" max="272" width="3.125" style="64" customWidth="1"/>
    <col min="273" max="273" width="9.125" style="64" bestFit="1" customWidth="1"/>
    <col min="274" max="274" width="0" style="64" hidden="1" customWidth="1"/>
    <col min="275" max="275" width="9.125" style="64" bestFit="1" customWidth="1"/>
    <col min="276" max="514" width="9" style="64"/>
    <col min="515" max="515" width="3.25" style="64" customWidth="1"/>
    <col min="516" max="516" width="17.625" style="64" customWidth="1"/>
    <col min="517" max="518" width="16.25" style="64" customWidth="1"/>
    <col min="519" max="519" width="4.625" style="64" bestFit="1" customWidth="1"/>
    <col min="520" max="520" width="4.625" style="64" customWidth="1"/>
    <col min="521" max="521" width="11.375" style="64" customWidth="1"/>
    <col min="522" max="522" width="9" style="64"/>
    <col min="523" max="523" width="19" style="64" customWidth="1"/>
    <col min="524" max="524" width="5" style="64" customWidth="1"/>
    <col min="525" max="525" width="3.125" style="64" customWidth="1"/>
    <col min="526" max="526" width="12.5" style="64" customWidth="1"/>
    <col min="527" max="527" width="5" style="64" customWidth="1"/>
    <col min="528" max="528" width="3.125" style="64" customWidth="1"/>
    <col min="529" max="529" width="9.125" style="64" bestFit="1" customWidth="1"/>
    <col min="530" max="530" width="0" style="64" hidden="1" customWidth="1"/>
    <col min="531" max="531" width="9.125" style="64" bestFit="1" customWidth="1"/>
    <col min="532" max="770" width="9" style="64"/>
    <col min="771" max="771" width="3.25" style="64" customWidth="1"/>
    <col min="772" max="772" width="17.625" style="64" customWidth="1"/>
    <col min="773" max="774" width="16.25" style="64" customWidth="1"/>
    <col min="775" max="775" width="4.625" style="64" bestFit="1" customWidth="1"/>
    <col min="776" max="776" width="4.625" style="64" customWidth="1"/>
    <col min="777" max="777" width="11.375" style="64" customWidth="1"/>
    <col min="778" max="778" width="9" style="64"/>
    <col min="779" max="779" width="19" style="64" customWidth="1"/>
    <col min="780" max="780" width="5" style="64" customWidth="1"/>
    <col min="781" max="781" width="3.125" style="64" customWidth="1"/>
    <col min="782" max="782" width="12.5" style="64" customWidth="1"/>
    <col min="783" max="783" width="5" style="64" customWidth="1"/>
    <col min="784" max="784" width="3.125" style="64" customWidth="1"/>
    <col min="785" max="785" width="9.125" style="64" bestFit="1" customWidth="1"/>
    <col min="786" max="786" width="0" style="64" hidden="1" customWidth="1"/>
    <col min="787" max="787" width="9.125" style="64" bestFit="1" customWidth="1"/>
    <col min="788" max="1026" width="9" style="64"/>
    <col min="1027" max="1027" width="3.25" style="64" customWidth="1"/>
    <col min="1028" max="1028" width="17.625" style="64" customWidth="1"/>
    <col min="1029" max="1030" width="16.25" style="64" customWidth="1"/>
    <col min="1031" max="1031" width="4.625" style="64" bestFit="1" customWidth="1"/>
    <col min="1032" max="1032" width="4.625" style="64" customWidth="1"/>
    <col min="1033" max="1033" width="11.375" style="64" customWidth="1"/>
    <col min="1034" max="1034" width="9" style="64"/>
    <col min="1035" max="1035" width="19" style="64" customWidth="1"/>
    <col min="1036" max="1036" width="5" style="64" customWidth="1"/>
    <col min="1037" max="1037" width="3.125" style="64" customWidth="1"/>
    <col min="1038" max="1038" width="12.5" style="64" customWidth="1"/>
    <col min="1039" max="1039" width="5" style="64" customWidth="1"/>
    <col min="1040" max="1040" width="3.125" style="64" customWidth="1"/>
    <col min="1041" max="1041" width="9.125" style="64" bestFit="1" customWidth="1"/>
    <col min="1042" max="1042" width="0" style="64" hidden="1" customWidth="1"/>
    <col min="1043" max="1043" width="9.125" style="64" bestFit="1" customWidth="1"/>
    <col min="1044" max="1282" width="9" style="64"/>
    <col min="1283" max="1283" width="3.25" style="64" customWidth="1"/>
    <col min="1284" max="1284" width="17.625" style="64" customWidth="1"/>
    <col min="1285" max="1286" width="16.25" style="64" customWidth="1"/>
    <col min="1287" max="1287" width="4.625" style="64" bestFit="1" customWidth="1"/>
    <col min="1288" max="1288" width="4.625" style="64" customWidth="1"/>
    <col min="1289" max="1289" width="11.375" style="64" customWidth="1"/>
    <col min="1290" max="1290" width="9" style="64"/>
    <col min="1291" max="1291" width="19" style="64" customWidth="1"/>
    <col min="1292" max="1292" width="5" style="64" customWidth="1"/>
    <col min="1293" max="1293" width="3.125" style="64" customWidth="1"/>
    <col min="1294" max="1294" width="12.5" style="64" customWidth="1"/>
    <col min="1295" max="1295" width="5" style="64" customWidth="1"/>
    <col min="1296" max="1296" width="3.125" style="64" customWidth="1"/>
    <col min="1297" max="1297" width="9.125" style="64" bestFit="1" customWidth="1"/>
    <col min="1298" max="1298" width="0" style="64" hidden="1" customWidth="1"/>
    <col min="1299" max="1299" width="9.125" style="64" bestFit="1" customWidth="1"/>
    <col min="1300" max="1538" width="9" style="64"/>
    <col min="1539" max="1539" width="3.25" style="64" customWidth="1"/>
    <col min="1540" max="1540" width="17.625" style="64" customWidth="1"/>
    <col min="1541" max="1542" width="16.25" style="64" customWidth="1"/>
    <col min="1543" max="1543" width="4.625" style="64" bestFit="1" customWidth="1"/>
    <col min="1544" max="1544" width="4.625" style="64" customWidth="1"/>
    <col min="1545" max="1545" width="11.375" style="64" customWidth="1"/>
    <col min="1546" max="1546" width="9" style="64"/>
    <col min="1547" max="1547" width="19" style="64" customWidth="1"/>
    <col min="1548" max="1548" width="5" style="64" customWidth="1"/>
    <col min="1549" max="1549" width="3.125" style="64" customWidth="1"/>
    <col min="1550" max="1550" width="12.5" style="64" customWidth="1"/>
    <col min="1551" max="1551" width="5" style="64" customWidth="1"/>
    <col min="1552" max="1552" width="3.125" style="64" customWidth="1"/>
    <col min="1553" max="1553" width="9.125" style="64" bestFit="1" customWidth="1"/>
    <col min="1554" max="1554" width="0" style="64" hidden="1" customWidth="1"/>
    <col min="1555" max="1555" width="9.125" style="64" bestFit="1" customWidth="1"/>
    <col min="1556" max="1794" width="9" style="64"/>
    <col min="1795" max="1795" width="3.25" style="64" customWidth="1"/>
    <col min="1796" max="1796" width="17.625" style="64" customWidth="1"/>
    <col min="1797" max="1798" width="16.25" style="64" customWidth="1"/>
    <col min="1799" max="1799" width="4.625" style="64" bestFit="1" customWidth="1"/>
    <col min="1800" max="1800" width="4.625" style="64" customWidth="1"/>
    <col min="1801" max="1801" width="11.375" style="64" customWidth="1"/>
    <col min="1802" max="1802" width="9" style="64"/>
    <col min="1803" max="1803" width="19" style="64" customWidth="1"/>
    <col min="1804" max="1804" width="5" style="64" customWidth="1"/>
    <col min="1805" max="1805" width="3.125" style="64" customWidth="1"/>
    <col min="1806" max="1806" width="12.5" style="64" customWidth="1"/>
    <col min="1807" max="1807" width="5" style="64" customWidth="1"/>
    <col min="1808" max="1808" width="3.125" style="64" customWidth="1"/>
    <col min="1809" max="1809" width="9.125" style="64" bestFit="1" customWidth="1"/>
    <col min="1810" max="1810" width="0" style="64" hidden="1" customWidth="1"/>
    <col min="1811" max="1811" width="9.125" style="64" bestFit="1" customWidth="1"/>
    <col min="1812" max="2050" width="9" style="64"/>
    <col min="2051" max="2051" width="3.25" style="64" customWidth="1"/>
    <col min="2052" max="2052" width="17.625" style="64" customWidth="1"/>
    <col min="2053" max="2054" width="16.25" style="64" customWidth="1"/>
    <col min="2055" max="2055" width="4.625" style="64" bestFit="1" customWidth="1"/>
    <col min="2056" max="2056" width="4.625" style="64" customWidth="1"/>
    <col min="2057" max="2057" width="11.375" style="64" customWidth="1"/>
    <col min="2058" max="2058" width="9" style="64"/>
    <col min="2059" max="2059" width="19" style="64" customWidth="1"/>
    <col min="2060" max="2060" width="5" style="64" customWidth="1"/>
    <col min="2061" max="2061" width="3.125" style="64" customWidth="1"/>
    <col min="2062" max="2062" width="12.5" style="64" customWidth="1"/>
    <col min="2063" max="2063" width="5" style="64" customWidth="1"/>
    <col min="2064" max="2064" width="3.125" style="64" customWidth="1"/>
    <col min="2065" max="2065" width="9.125" style="64" bestFit="1" customWidth="1"/>
    <col min="2066" max="2066" width="0" style="64" hidden="1" customWidth="1"/>
    <col min="2067" max="2067" width="9.125" style="64" bestFit="1" customWidth="1"/>
    <col min="2068" max="2306" width="9" style="64"/>
    <col min="2307" max="2307" width="3.25" style="64" customWidth="1"/>
    <col min="2308" max="2308" width="17.625" style="64" customWidth="1"/>
    <col min="2309" max="2310" width="16.25" style="64" customWidth="1"/>
    <col min="2311" max="2311" width="4.625" style="64" bestFit="1" customWidth="1"/>
    <col min="2312" max="2312" width="4.625" style="64" customWidth="1"/>
    <col min="2313" max="2313" width="11.375" style="64" customWidth="1"/>
    <col min="2314" max="2314" width="9" style="64"/>
    <col min="2315" max="2315" width="19" style="64" customWidth="1"/>
    <col min="2316" max="2316" width="5" style="64" customWidth="1"/>
    <col min="2317" max="2317" width="3.125" style="64" customWidth="1"/>
    <col min="2318" max="2318" width="12.5" style="64" customWidth="1"/>
    <col min="2319" max="2319" width="5" style="64" customWidth="1"/>
    <col min="2320" max="2320" width="3.125" style="64" customWidth="1"/>
    <col min="2321" max="2321" width="9.125" style="64" bestFit="1" customWidth="1"/>
    <col min="2322" max="2322" width="0" style="64" hidden="1" customWidth="1"/>
    <col min="2323" max="2323" width="9.125" style="64" bestFit="1" customWidth="1"/>
    <col min="2324" max="2562" width="9" style="64"/>
    <col min="2563" max="2563" width="3.25" style="64" customWidth="1"/>
    <col min="2564" max="2564" width="17.625" style="64" customWidth="1"/>
    <col min="2565" max="2566" width="16.25" style="64" customWidth="1"/>
    <col min="2567" max="2567" width="4.625" style="64" bestFit="1" customWidth="1"/>
    <col min="2568" max="2568" width="4.625" style="64" customWidth="1"/>
    <col min="2569" max="2569" width="11.375" style="64" customWidth="1"/>
    <col min="2570" max="2570" width="9" style="64"/>
    <col min="2571" max="2571" width="19" style="64" customWidth="1"/>
    <col min="2572" max="2572" width="5" style="64" customWidth="1"/>
    <col min="2573" max="2573" width="3.125" style="64" customWidth="1"/>
    <col min="2574" max="2574" width="12.5" style="64" customWidth="1"/>
    <col min="2575" max="2575" width="5" style="64" customWidth="1"/>
    <col min="2576" max="2576" width="3.125" style="64" customWidth="1"/>
    <col min="2577" max="2577" width="9.125" style="64" bestFit="1" customWidth="1"/>
    <col min="2578" max="2578" width="0" style="64" hidden="1" customWidth="1"/>
    <col min="2579" max="2579" width="9.125" style="64" bestFit="1" customWidth="1"/>
    <col min="2580" max="2818" width="9" style="64"/>
    <col min="2819" max="2819" width="3.25" style="64" customWidth="1"/>
    <col min="2820" max="2820" width="17.625" style="64" customWidth="1"/>
    <col min="2821" max="2822" width="16.25" style="64" customWidth="1"/>
    <col min="2823" max="2823" width="4.625" style="64" bestFit="1" customWidth="1"/>
    <col min="2824" max="2824" width="4.625" style="64" customWidth="1"/>
    <col min="2825" max="2825" width="11.375" style="64" customWidth="1"/>
    <col min="2826" max="2826" width="9" style="64"/>
    <col min="2827" max="2827" width="19" style="64" customWidth="1"/>
    <col min="2828" max="2828" width="5" style="64" customWidth="1"/>
    <col min="2829" max="2829" width="3.125" style="64" customWidth="1"/>
    <col min="2830" max="2830" width="12.5" style="64" customWidth="1"/>
    <col min="2831" max="2831" width="5" style="64" customWidth="1"/>
    <col min="2832" max="2832" width="3.125" style="64" customWidth="1"/>
    <col min="2833" max="2833" width="9.125" style="64" bestFit="1" customWidth="1"/>
    <col min="2834" max="2834" width="0" style="64" hidden="1" customWidth="1"/>
    <col min="2835" max="2835" width="9.125" style="64" bestFit="1" customWidth="1"/>
    <col min="2836" max="3074" width="9" style="64"/>
    <col min="3075" max="3075" width="3.25" style="64" customWidth="1"/>
    <col min="3076" max="3076" width="17.625" style="64" customWidth="1"/>
    <col min="3077" max="3078" width="16.25" style="64" customWidth="1"/>
    <col min="3079" max="3079" width="4.625" style="64" bestFit="1" customWidth="1"/>
    <col min="3080" max="3080" width="4.625" style="64" customWidth="1"/>
    <col min="3081" max="3081" width="11.375" style="64" customWidth="1"/>
    <col min="3082" max="3082" width="9" style="64"/>
    <col min="3083" max="3083" width="19" style="64" customWidth="1"/>
    <col min="3084" max="3084" width="5" style="64" customWidth="1"/>
    <col min="3085" max="3085" width="3.125" style="64" customWidth="1"/>
    <col min="3086" max="3086" width="12.5" style="64" customWidth="1"/>
    <col min="3087" max="3087" width="5" style="64" customWidth="1"/>
    <col min="3088" max="3088" width="3.125" style="64" customWidth="1"/>
    <col min="3089" max="3089" width="9.125" style="64" bestFit="1" customWidth="1"/>
    <col min="3090" max="3090" width="0" style="64" hidden="1" customWidth="1"/>
    <col min="3091" max="3091" width="9.125" style="64" bestFit="1" customWidth="1"/>
    <col min="3092" max="3330" width="9" style="64"/>
    <col min="3331" max="3331" width="3.25" style="64" customWidth="1"/>
    <col min="3332" max="3332" width="17.625" style="64" customWidth="1"/>
    <col min="3333" max="3334" width="16.25" style="64" customWidth="1"/>
    <col min="3335" max="3335" width="4.625" style="64" bestFit="1" customWidth="1"/>
    <col min="3336" max="3336" width="4.625" style="64" customWidth="1"/>
    <col min="3337" max="3337" width="11.375" style="64" customWidth="1"/>
    <col min="3338" max="3338" width="9" style="64"/>
    <col min="3339" max="3339" width="19" style="64" customWidth="1"/>
    <col min="3340" max="3340" width="5" style="64" customWidth="1"/>
    <col min="3341" max="3341" width="3.125" style="64" customWidth="1"/>
    <col min="3342" max="3342" width="12.5" style="64" customWidth="1"/>
    <col min="3343" max="3343" width="5" style="64" customWidth="1"/>
    <col min="3344" max="3344" width="3.125" style="64" customWidth="1"/>
    <col min="3345" max="3345" width="9.125" style="64" bestFit="1" customWidth="1"/>
    <col min="3346" max="3346" width="0" style="64" hidden="1" customWidth="1"/>
    <col min="3347" max="3347" width="9.125" style="64" bestFit="1" customWidth="1"/>
    <col min="3348" max="3586" width="9" style="64"/>
    <col min="3587" max="3587" width="3.25" style="64" customWidth="1"/>
    <col min="3588" max="3588" width="17.625" style="64" customWidth="1"/>
    <col min="3589" max="3590" width="16.25" style="64" customWidth="1"/>
    <col min="3591" max="3591" width="4.625" style="64" bestFit="1" customWidth="1"/>
    <col min="3592" max="3592" width="4.625" style="64" customWidth="1"/>
    <col min="3593" max="3593" width="11.375" style="64" customWidth="1"/>
    <col min="3594" max="3594" width="9" style="64"/>
    <col min="3595" max="3595" width="19" style="64" customWidth="1"/>
    <col min="3596" max="3596" width="5" style="64" customWidth="1"/>
    <col min="3597" max="3597" width="3.125" style="64" customWidth="1"/>
    <col min="3598" max="3598" width="12.5" style="64" customWidth="1"/>
    <col min="3599" max="3599" width="5" style="64" customWidth="1"/>
    <col min="3600" max="3600" width="3.125" style="64" customWidth="1"/>
    <col min="3601" max="3601" width="9.125" style="64" bestFit="1" customWidth="1"/>
    <col min="3602" max="3602" width="0" style="64" hidden="1" customWidth="1"/>
    <col min="3603" max="3603" width="9.125" style="64" bestFit="1" customWidth="1"/>
    <col min="3604" max="3842" width="9" style="64"/>
    <col min="3843" max="3843" width="3.25" style="64" customWidth="1"/>
    <col min="3844" max="3844" width="17.625" style="64" customWidth="1"/>
    <col min="3845" max="3846" width="16.25" style="64" customWidth="1"/>
    <col min="3847" max="3847" width="4.625" style="64" bestFit="1" customWidth="1"/>
    <col min="3848" max="3848" width="4.625" style="64" customWidth="1"/>
    <col min="3849" max="3849" width="11.375" style="64" customWidth="1"/>
    <col min="3850" max="3850" width="9" style="64"/>
    <col min="3851" max="3851" width="19" style="64" customWidth="1"/>
    <col min="3852" max="3852" width="5" style="64" customWidth="1"/>
    <col min="3853" max="3853" width="3.125" style="64" customWidth="1"/>
    <col min="3854" max="3854" width="12.5" style="64" customWidth="1"/>
    <col min="3855" max="3855" width="5" style="64" customWidth="1"/>
    <col min="3856" max="3856" width="3.125" style="64" customWidth="1"/>
    <col min="3857" max="3857" width="9.125" style="64" bestFit="1" customWidth="1"/>
    <col min="3858" max="3858" width="0" style="64" hidden="1" customWidth="1"/>
    <col min="3859" max="3859" width="9.125" style="64" bestFit="1" customWidth="1"/>
    <col min="3860" max="4098" width="9" style="64"/>
    <col min="4099" max="4099" width="3.25" style="64" customWidth="1"/>
    <col min="4100" max="4100" width="17.625" style="64" customWidth="1"/>
    <col min="4101" max="4102" width="16.25" style="64" customWidth="1"/>
    <col min="4103" max="4103" width="4.625" style="64" bestFit="1" customWidth="1"/>
    <col min="4104" max="4104" width="4.625" style="64" customWidth="1"/>
    <col min="4105" max="4105" width="11.375" style="64" customWidth="1"/>
    <col min="4106" max="4106" width="9" style="64"/>
    <col min="4107" max="4107" width="19" style="64" customWidth="1"/>
    <col min="4108" max="4108" width="5" style="64" customWidth="1"/>
    <col min="4109" max="4109" width="3.125" style="64" customWidth="1"/>
    <col min="4110" max="4110" width="12.5" style="64" customWidth="1"/>
    <col min="4111" max="4111" width="5" style="64" customWidth="1"/>
    <col min="4112" max="4112" width="3.125" style="64" customWidth="1"/>
    <col min="4113" max="4113" width="9.125" style="64" bestFit="1" customWidth="1"/>
    <col min="4114" max="4114" width="0" style="64" hidden="1" customWidth="1"/>
    <col min="4115" max="4115" width="9.125" style="64" bestFit="1" customWidth="1"/>
    <col min="4116" max="4354" width="9" style="64"/>
    <col min="4355" max="4355" width="3.25" style="64" customWidth="1"/>
    <col min="4356" max="4356" width="17.625" style="64" customWidth="1"/>
    <col min="4357" max="4358" width="16.25" style="64" customWidth="1"/>
    <col min="4359" max="4359" width="4.625" style="64" bestFit="1" customWidth="1"/>
    <col min="4360" max="4360" width="4.625" style="64" customWidth="1"/>
    <col min="4361" max="4361" width="11.375" style="64" customWidth="1"/>
    <col min="4362" max="4362" width="9" style="64"/>
    <col min="4363" max="4363" width="19" style="64" customWidth="1"/>
    <col min="4364" max="4364" width="5" style="64" customWidth="1"/>
    <col min="4365" max="4365" width="3.125" style="64" customWidth="1"/>
    <col min="4366" max="4366" width="12.5" style="64" customWidth="1"/>
    <col min="4367" max="4367" width="5" style="64" customWidth="1"/>
    <col min="4368" max="4368" width="3.125" style="64" customWidth="1"/>
    <col min="4369" max="4369" width="9.125" style="64" bestFit="1" customWidth="1"/>
    <col min="4370" max="4370" width="0" style="64" hidden="1" customWidth="1"/>
    <col min="4371" max="4371" width="9.125" style="64" bestFit="1" customWidth="1"/>
    <col min="4372" max="4610" width="9" style="64"/>
    <col min="4611" max="4611" width="3.25" style="64" customWidth="1"/>
    <col min="4612" max="4612" width="17.625" style="64" customWidth="1"/>
    <col min="4613" max="4614" width="16.25" style="64" customWidth="1"/>
    <col min="4615" max="4615" width="4.625" style="64" bestFit="1" customWidth="1"/>
    <col min="4616" max="4616" width="4.625" style="64" customWidth="1"/>
    <col min="4617" max="4617" width="11.375" style="64" customWidth="1"/>
    <col min="4618" max="4618" width="9" style="64"/>
    <col min="4619" max="4619" width="19" style="64" customWidth="1"/>
    <col min="4620" max="4620" width="5" style="64" customWidth="1"/>
    <col min="4621" max="4621" width="3.125" style="64" customWidth="1"/>
    <col min="4622" max="4622" width="12.5" style="64" customWidth="1"/>
    <col min="4623" max="4623" width="5" style="64" customWidth="1"/>
    <col min="4624" max="4624" width="3.125" style="64" customWidth="1"/>
    <col min="4625" max="4625" width="9.125" style="64" bestFit="1" customWidth="1"/>
    <col min="4626" max="4626" width="0" style="64" hidden="1" customWidth="1"/>
    <col min="4627" max="4627" width="9.125" style="64" bestFit="1" customWidth="1"/>
    <col min="4628" max="4866" width="9" style="64"/>
    <col min="4867" max="4867" width="3.25" style="64" customWidth="1"/>
    <col min="4868" max="4868" width="17.625" style="64" customWidth="1"/>
    <col min="4869" max="4870" width="16.25" style="64" customWidth="1"/>
    <col min="4871" max="4871" width="4.625" style="64" bestFit="1" customWidth="1"/>
    <col min="4872" max="4872" width="4.625" style="64" customWidth="1"/>
    <col min="4873" max="4873" width="11.375" style="64" customWidth="1"/>
    <col min="4874" max="4874" width="9" style="64"/>
    <col min="4875" max="4875" width="19" style="64" customWidth="1"/>
    <col min="4876" max="4876" width="5" style="64" customWidth="1"/>
    <col min="4877" max="4877" width="3.125" style="64" customWidth="1"/>
    <col min="4878" max="4878" width="12.5" style="64" customWidth="1"/>
    <col min="4879" max="4879" width="5" style="64" customWidth="1"/>
    <col min="4880" max="4880" width="3.125" style="64" customWidth="1"/>
    <col min="4881" max="4881" width="9.125" style="64" bestFit="1" customWidth="1"/>
    <col min="4882" max="4882" width="0" style="64" hidden="1" customWidth="1"/>
    <col min="4883" max="4883" width="9.125" style="64" bestFit="1" customWidth="1"/>
    <col min="4884" max="5122" width="9" style="64"/>
    <col min="5123" max="5123" width="3.25" style="64" customWidth="1"/>
    <col min="5124" max="5124" width="17.625" style="64" customWidth="1"/>
    <col min="5125" max="5126" width="16.25" style="64" customWidth="1"/>
    <col min="5127" max="5127" width="4.625" style="64" bestFit="1" customWidth="1"/>
    <col min="5128" max="5128" width="4.625" style="64" customWidth="1"/>
    <col min="5129" max="5129" width="11.375" style="64" customWidth="1"/>
    <col min="5130" max="5130" width="9" style="64"/>
    <col min="5131" max="5131" width="19" style="64" customWidth="1"/>
    <col min="5132" max="5132" width="5" style="64" customWidth="1"/>
    <col min="5133" max="5133" width="3.125" style="64" customWidth="1"/>
    <col min="5134" max="5134" width="12.5" style="64" customWidth="1"/>
    <col min="5135" max="5135" width="5" style="64" customWidth="1"/>
    <col min="5136" max="5136" width="3.125" style="64" customWidth="1"/>
    <col min="5137" max="5137" width="9.125" style="64" bestFit="1" customWidth="1"/>
    <col min="5138" max="5138" width="0" style="64" hidden="1" customWidth="1"/>
    <col min="5139" max="5139" width="9.125" style="64" bestFit="1" customWidth="1"/>
    <col min="5140" max="5378" width="9" style="64"/>
    <col min="5379" max="5379" width="3.25" style="64" customWidth="1"/>
    <col min="5380" max="5380" width="17.625" style="64" customWidth="1"/>
    <col min="5381" max="5382" width="16.25" style="64" customWidth="1"/>
    <col min="5383" max="5383" width="4.625" style="64" bestFit="1" customWidth="1"/>
    <col min="5384" max="5384" width="4.625" style="64" customWidth="1"/>
    <col min="5385" max="5385" width="11.375" style="64" customWidth="1"/>
    <col min="5386" max="5386" width="9" style="64"/>
    <col min="5387" max="5387" width="19" style="64" customWidth="1"/>
    <col min="5388" max="5388" width="5" style="64" customWidth="1"/>
    <col min="5389" max="5389" width="3.125" style="64" customWidth="1"/>
    <col min="5390" max="5390" width="12.5" style="64" customWidth="1"/>
    <col min="5391" max="5391" width="5" style="64" customWidth="1"/>
    <col min="5392" max="5392" width="3.125" style="64" customWidth="1"/>
    <col min="5393" max="5393" width="9.125" style="64" bestFit="1" customWidth="1"/>
    <col min="5394" max="5394" width="0" style="64" hidden="1" customWidth="1"/>
    <col min="5395" max="5395" width="9.125" style="64" bestFit="1" customWidth="1"/>
    <col min="5396" max="5634" width="9" style="64"/>
    <col min="5635" max="5635" width="3.25" style="64" customWidth="1"/>
    <col min="5636" max="5636" width="17.625" style="64" customWidth="1"/>
    <col min="5637" max="5638" width="16.25" style="64" customWidth="1"/>
    <col min="5639" max="5639" width="4.625" style="64" bestFit="1" customWidth="1"/>
    <col min="5640" max="5640" width="4.625" style="64" customWidth="1"/>
    <col min="5641" max="5641" width="11.375" style="64" customWidth="1"/>
    <col min="5642" max="5642" width="9" style="64"/>
    <col min="5643" max="5643" width="19" style="64" customWidth="1"/>
    <col min="5644" max="5644" width="5" style="64" customWidth="1"/>
    <col min="5645" max="5645" width="3.125" style="64" customWidth="1"/>
    <col min="5646" max="5646" width="12.5" style="64" customWidth="1"/>
    <col min="5647" max="5647" width="5" style="64" customWidth="1"/>
    <col min="5648" max="5648" width="3.125" style="64" customWidth="1"/>
    <col min="5649" max="5649" width="9.125" style="64" bestFit="1" customWidth="1"/>
    <col min="5650" max="5650" width="0" style="64" hidden="1" customWidth="1"/>
    <col min="5651" max="5651" width="9.125" style="64" bestFit="1" customWidth="1"/>
    <col min="5652" max="5890" width="9" style="64"/>
    <col min="5891" max="5891" width="3.25" style="64" customWidth="1"/>
    <col min="5892" max="5892" width="17.625" style="64" customWidth="1"/>
    <col min="5893" max="5894" width="16.25" style="64" customWidth="1"/>
    <col min="5895" max="5895" width="4.625" style="64" bestFit="1" customWidth="1"/>
    <col min="5896" max="5896" width="4.625" style="64" customWidth="1"/>
    <col min="5897" max="5897" width="11.375" style="64" customWidth="1"/>
    <col min="5898" max="5898" width="9" style="64"/>
    <col min="5899" max="5899" width="19" style="64" customWidth="1"/>
    <col min="5900" max="5900" width="5" style="64" customWidth="1"/>
    <col min="5901" max="5901" width="3.125" style="64" customWidth="1"/>
    <col min="5902" max="5902" width="12.5" style="64" customWidth="1"/>
    <col min="5903" max="5903" width="5" style="64" customWidth="1"/>
    <col min="5904" max="5904" width="3.125" style="64" customWidth="1"/>
    <col min="5905" max="5905" width="9.125" style="64" bestFit="1" customWidth="1"/>
    <col min="5906" max="5906" width="0" style="64" hidden="1" customWidth="1"/>
    <col min="5907" max="5907" width="9.125" style="64" bestFit="1" customWidth="1"/>
    <col min="5908" max="6146" width="9" style="64"/>
    <col min="6147" max="6147" width="3.25" style="64" customWidth="1"/>
    <col min="6148" max="6148" width="17.625" style="64" customWidth="1"/>
    <col min="6149" max="6150" width="16.25" style="64" customWidth="1"/>
    <col min="6151" max="6151" width="4.625" style="64" bestFit="1" customWidth="1"/>
    <col min="6152" max="6152" width="4.625" style="64" customWidth="1"/>
    <col min="6153" max="6153" width="11.375" style="64" customWidth="1"/>
    <col min="6154" max="6154" width="9" style="64"/>
    <col min="6155" max="6155" width="19" style="64" customWidth="1"/>
    <col min="6156" max="6156" width="5" style="64" customWidth="1"/>
    <col min="6157" max="6157" width="3.125" style="64" customWidth="1"/>
    <col min="6158" max="6158" width="12.5" style="64" customWidth="1"/>
    <col min="6159" max="6159" width="5" style="64" customWidth="1"/>
    <col min="6160" max="6160" width="3.125" style="64" customWidth="1"/>
    <col min="6161" max="6161" width="9.125" style="64" bestFit="1" customWidth="1"/>
    <col min="6162" max="6162" width="0" style="64" hidden="1" customWidth="1"/>
    <col min="6163" max="6163" width="9.125" style="64" bestFit="1" customWidth="1"/>
    <col min="6164" max="6402" width="9" style="64"/>
    <col min="6403" max="6403" width="3.25" style="64" customWidth="1"/>
    <col min="6404" max="6404" width="17.625" style="64" customWidth="1"/>
    <col min="6405" max="6406" width="16.25" style="64" customWidth="1"/>
    <col min="6407" max="6407" width="4.625" style="64" bestFit="1" customWidth="1"/>
    <col min="6408" max="6408" width="4.625" style="64" customWidth="1"/>
    <col min="6409" max="6409" width="11.375" style="64" customWidth="1"/>
    <col min="6410" max="6410" width="9" style="64"/>
    <col min="6411" max="6411" width="19" style="64" customWidth="1"/>
    <col min="6412" max="6412" width="5" style="64" customWidth="1"/>
    <col min="6413" max="6413" width="3.125" style="64" customWidth="1"/>
    <col min="6414" max="6414" width="12.5" style="64" customWidth="1"/>
    <col min="6415" max="6415" width="5" style="64" customWidth="1"/>
    <col min="6416" max="6416" width="3.125" style="64" customWidth="1"/>
    <col min="6417" max="6417" width="9.125" style="64" bestFit="1" customWidth="1"/>
    <col min="6418" max="6418" width="0" style="64" hidden="1" customWidth="1"/>
    <col min="6419" max="6419" width="9.125" style="64" bestFit="1" customWidth="1"/>
    <col min="6420" max="6658" width="9" style="64"/>
    <col min="6659" max="6659" width="3.25" style="64" customWidth="1"/>
    <col min="6660" max="6660" width="17.625" style="64" customWidth="1"/>
    <col min="6661" max="6662" width="16.25" style="64" customWidth="1"/>
    <col min="6663" max="6663" width="4.625" style="64" bestFit="1" customWidth="1"/>
    <col min="6664" max="6664" width="4.625" style="64" customWidth="1"/>
    <col min="6665" max="6665" width="11.375" style="64" customWidth="1"/>
    <col min="6666" max="6666" width="9" style="64"/>
    <col min="6667" max="6667" width="19" style="64" customWidth="1"/>
    <col min="6668" max="6668" width="5" style="64" customWidth="1"/>
    <col min="6669" max="6669" width="3.125" style="64" customWidth="1"/>
    <col min="6670" max="6670" width="12.5" style="64" customWidth="1"/>
    <col min="6671" max="6671" width="5" style="64" customWidth="1"/>
    <col min="6672" max="6672" width="3.125" style="64" customWidth="1"/>
    <col min="6673" max="6673" width="9.125" style="64" bestFit="1" customWidth="1"/>
    <col min="6674" max="6674" width="0" style="64" hidden="1" customWidth="1"/>
    <col min="6675" max="6675" width="9.125" style="64" bestFit="1" customWidth="1"/>
    <col min="6676" max="6914" width="9" style="64"/>
    <col min="6915" max="6915" width="3.25" style="64" customWidth="1"/>
    <col min="6916" max="6916" width="17.625" style="64" customWidth="1"/>
    <col min="6917" max="6918" width="16.25" style="64" customWidth="1"/>
    <col min="6919" max="6919" width="4.625" style="64" bestFit="1" customWidth="1"/>
    <col min="6920" max="6920" width="4.625" style="64" customWidth="1"/>
    <col min="6921" max="6921" width="11.375" style="64" customWidth="1"/>
    <col min="6922" max="6922" width="9" style="64"/>
    <col min="6923" max="6923" width="19" style="64" customWidth="1"/>
    <col min="6924" max="6924" width="5" style="64" customWidth="1"/>
    <col min="6925" max="6925" width="3.125" style="64" customWidth="1"/>
    <col min="6926" max="6926" width="12.5" style="64" customWidth="1"/>
    <col min="6927" max="6927" width="5" style="64" customWidth="1"/>
    <col min="6928" max="6928" width="3.125" style="64" customWidth="1"/>
    <col min="6929" max="6929" width="9.125" style="64" bestFit="1" customWidth="1"/>
    <col min="6930" max="6930" width="0" style="64" hidden="1" customWidth="1"/>
    <col min="6931" max="6931" width="9.125" style="64" bestFit="1" customWidth="1"/>
    <col min="6932" max="7170" width="9" style="64"/>
    <col min="7171" max="7171" width="3.25" style="64" customWidth="1"/>
    <col min="7172" max="7172" width="17.625" style="64" customWidth="1"/>
    <col min="7173" max="7174" width="16.25" style="64" customWidth="1"/>
    <col min="7175" max="7175" width="4.625" style="64" bestFit="1" customWidth="1"/>
    <col min="7176" max="7176" width="4.625" style="64" customWidth="1"/>
    <col min="7177" max="7177" width="11.375" style="64" customWidth="1"/>
    <col min="7178" max="7178" width="9" style="64"/>
    <col min="7179" max="7179" width="19" style="64" customWidth="1"/>
    <col min="7180" max="7180" width="5" style="64" customWidth="1"/>
    <col min="7181" max="7181" width="3.125" style="64" customWidth="1"/>
    <col min="7182" max="7182" width="12.5" style="64" customWidth="1"/>
    <col min="7183" max="7183" width="5" style="64" customWidth="1"/>
    <col min="7184" max="7184" width="3.125" style="64" customWidth="1"/>
    <col min="7185" max="7185" width="9.125" style="64" bestFit="1" customWidth="1"/>
    <col min="7186" max="7186" width="0" style="64" hidden="1" customWidth="1"/>
    <col min="7187" max="7187" width="9.125" style="64" bestFit="1" customWidth="1"/>
    <col min="7188" max="7426" width="9" style="64"/>
    <col min="7427" max="7427" width="3.25" style="64" customWidth="1"/>
    <col min="7428" max="7428" width="17.625" style="64" customWidth="1"/>
    <col min="7429" max="7430" width="16.25" style="64" customWidth="1"/>
    <col min="7431" max="7431" width="4.625" style="64" bestFit="1" customWidth="1"/>
    <col min="7432" max="7432" width="4.625" style="64" customWidth="1"/>
    <col min="7433" max="7433" width="11.375" style="64" customWidth="1"/>
    <col min="7434" max="7434" width="9" style="64"/>
    <col min="7435" max="7435" width="19" style="64" customWidth="1"/>
    <col min="7436" max="7436" width="5" style="64" customWidth="1"/>
    <col min="7437" max="7437" width="3.125" style="64" customWidth="1"/>
    <col min="7438" max="7438" width="12.5" style="64" customWidth="1"/>
    <col min="7439" max="7439" width="5" style="64" customWidth="1"/>
    <col min="7440" max="7440" width="3.125" style="64" customWidth="1"/>
    <col min="7441" max="7441" width="9.125" style="64" bestFit="1" customWidth="1"/>
    <col min="7442" max="7442" width="0" style="64" hidden="1" customWidth="1"/>
    <col min="7443" max="7443" width="9.125" style="64" bestFit="1" customWidth="1"/>
    <col min="7444" max="7682" width="9" style="64"/>
    <col min="7683" max="7683" width="3.25" style="64" customWidth="1"/>
    <col min="7684" max="7684" width="17.625" style="64" customWidth="1"/>
    <col min="7685" max="7686" width="16.25" style="64" customWidth="1"/>
    <col min="7687" max="7687" width="4.625" style="64" bestFit="1" customWidth="1"/>
    <col min="7688" max="7688" width="4.625" style="64" customWidth="1"/>
    <col min="7689" max="7689" width="11.375" style="64" customWidth="1"/>
    <col min="7690" max="7690" width="9" style="64"/>
    <col min="7691" max="7691" width="19" style="64" customWidth="1"/>
    <col min="7692" max="7692" width="5" style="64" customWidth="1"/>
    <col min="7693" max="7693" width="3.125" style="64" customWidth="1"/>
    <col min="7694" max="7694" width="12.5" style="64" customWidth="1"/>
    <col min="7695" max="7695" width="5" style="64" customWidth="1"/>
    <col min="7696" max="7696" width="3.125" style="64" customWidth="1"/>
    <col min="7697" max="7697" width="9.125" style="64" bestFit="1" customWidth="1"/>
    <col min="7698" max="7698" width="0" style="64" hidden="1" customWidth="1"/>
    <col min="7699" max="7699" width="9.125" style="64" bestFit="1" customWidth="1"/>
    <col min="7700" max="7938" width="9" style="64"/>
    <col min="7939" max="7939" width="3.25" style="64" customWidth="1"/>
    <col min="7940" max="7940" width="17.625" style="64" customWidth="1"/>
    <col min="7941" max="7942" width="16.25" style="64" customWidth="1"/>
    <col min="7943" max="7943" width="4.625" style="64" bestFit="1" customWidth="1"/>
    <col min="7944" max="7944" width="4.625" style="64" customWidth="1"/>
    <col min="7945" max="7945" width="11.375" style="64" customWidth="1"/>
    <col min="7946" max="7946" width="9" style="64"/>
    <col min="7947" max="7947" width="19" style="64" customWidth="1"/>
    <col min="7948" max="7948" width="5" style="64" customWidth="1"/>
    <col min="7949" max="7949" width="3.125" style="64" customWidth="1"/>
    <col min="7950" max="7950" width="12.5" style="64" customWidth="1"/>
    <col min="7951" max="7951" width="5" style="64" customWidth="1"/>
    <col min="7952" max="7952" width="3.125" style="64" customWidth="1"/>
    <col min="7953" max="7953" width="9.125" style="64" bestFit="1" customWidth="1"/>
    <col min="7954" max="7954" width="0" style="64" hidden="1" customWidth="1"/>
    <col min="7955" max="7955" width="9.125" style="64" bestFit="1" customWidth="1"/>
    <col min="7956" max="8194" width="9" style="64"/>
    <col min="8195" max="8195" width="3.25" style="64" customWidth="1"/>
    <col min="8196" max="8196" width="17.625" style="64" customWidth="1"/>
    <col min="8197" max="8198" width="16.25" style="64" customWidth="1"/>
    <col min="8199" max="8199" width="4.625" style="64" bestFit="1" customWidth="1"/>
    <col min="8200" max="8200" width="4.625" style="64" customWidth="1"/>
    <col min="8201" max="8201" width="11.375" style="64" customWidth="1"/>
    <col min="8202" max="8202" width="9" style="64"/>
    <col min="8203" max="8203" width="19" style="64" customWidth="1"/>
    <col min="8204" max="8204" width="5" style="64" customWidth="1"/>
    <col min="8205" max="8205" width="3.125" style="64" customWidth="1"/>
    <col min="8206" max="8206" width="12.5" style="64" customWidth="1"/>
    <col min="8207" max="8207" width="5" style="64" customWidth="1"/>
    <col min="8208" max="8208" width="3.125" style="64" customWidth="1"/>
    <col min="8209" max="8209" width="9.125" style="64" bestFit="1" customWidth="1"/>
    <col min="8210" max="8210" width="0" style="64" hidden="1" customWidth="1"/>
    <col min="8211" max="8211" width="9.125" style="64" bestFit="1" customWidth="1"/>
    <col min="8212" max="8450" width="9" style="64"/>
    <col min="8451" max="8451" width="3.25" style="64" customWidth="1"/>
    <col min="8452" max="8452" width="17.625" style="64" customWidth="1"/>
    <col min="8453" max="8454" width="16.25" style="64" customWidth="1"/>
    <col min="8455" max="8455" width="4.625" style="64" bestFit="1" customWidth="1"/>
    <col min="8456" max="8456" width="4.625" style="64" customWidth="1"/>
    <col min="8457" max="8457" width="11.375" style="64" customWidth="1"/>
    <col min="8458" max="8458" width="9" style="64"/>
    <col min="8459" max="8459" width="19" style="64" customWidth="1"/>
    <col min="8460" max="8460" width="5" style="64" customWidth="1"/>
    <col min="8461" max="8461" width="3.125" style="64" customWidth="1"/>
    <col min="8462" max="8462" width="12.5" style="64" customWidth="1"/>
    <col min="8463" max="8463" width="5" style="64" customWidth="1"/>
    <col min="8464" max="8464" width="3.125" style="64" customWidth="1"/>
    <col min="8465" max="8465" width="9.125" style="64" bestFit="1" customWidth="1"/>
    <col min="8466" max="8466" width="0" style="64" hidden="1" customWidth="1"/>
    <col min="8467" max="8467" width="9.125" style="64" bestFit="1" customWidth="1"/>
    <col min="8468" max="8706" width="9" style="64"/>
    <col min="8707" max="8707" width="3.25" style="64" customWidth="1"/>
    <col min="8708" max="8708" width="17.625" style="64" customWidth="1"/>
    <col min="8709" max="8710" width="16.25" style="64" customWidth="1"/>
    <col min="8711" max="8711" width="4.625" style="64" bestFit="1" customWidth="1"/>
    <col min="8712" max="8712" width="4.625" style="64" customWidth="1"/>
    <col min="8713" max="8713" width="11.375" style="64" customWidth="1"/>
    <col min="8714" max="8714" width="9" style="64"/>
    <col min="8715" max="8715" width="19" style="64" customWidth="1"/>
    <col min="8716" max="8716" width="5" style="64" customWidth="1"/>
    <col min="8717" max="8717" width="3.125" style="64" customWidth="1"/>
    <col min="8718" max="8718" width="12.5" style="64" customWidth="1"/>
    <col min="8719" max="8719" width="5" style="64" customWidth="1"/>
    <col min="8720" max="8720" width="3.125" style="64" customWidth="1"/>
    <col min="8721" max="8721" width="9.125" style="64" bestFit="1" customWidth="1"/>
    <col min="8722" max="8722" width="0" style="64" hidden="1" customWidth="1"/>
    <col min="8723" max="8723" width="9.125" style="64" bestFit="1" customWidth="1"/>
    <col min="8724" max="8962" width="9" style="64"/>
    <col min="8963" max="8963" width="3.25" style="64" customWidth="1"/>
    <col min="8964" max="8964" width="17.625" style="64" customWidth="1"/>
    <col min="8965" max="8966" width="16.25" style="64" customWidth="1"/>
    <col min="8967" max="8967" width="4.625" style="64" bestFit="1" customWidth="1"/>
    <col min="8968" max="8968" width="4.625" style="64" customWidth="1"/>
    <col min="8969" max="8969" width="11.375" style="64" customWidth="1"/>
    <col min="8970" max="8970" width="9" style="64"/>
    <col min="8971" max="8971" width="19" style="64" customWidth="1"/>
    <col min="8972" max="8972" width="5" style="64" customWidth="1"/>
    <col min="8973" max="8973" width="3.125" style="64" customWidth="1"/>
    <col min="8974" max="8974" width="12.5" style="64" customWidth="1"/>
    <col min="8975" max="8975" width="5" style="64" customWidth="1"/>
    <col min="8976" max="8976" width="3.125" style="64" customWidth="1"/>
    <col min="8977" max="8977" width="9.125" style="64" bestFit="1" customWidth="1"/>
    <col min="8978" max="8978" width="0" style="64" hidden="1" customWidth="1"/>
    <col min="8979" max="8979" width="9.125" style="64" bestFit="1" customWidth="1"/>
    <col min="8980" max="9218" width="9" style="64"/>
    <col min="9219" max="9219" width="3.25" style="64" customWidth="1"/>
    <col min="9220" max="9220" width="17.625" style="64" customWidth="1"/>
    <col min="9221" max="9222" width="16.25" style="64" customWidth="1"/>
    <col min="9223" max="9223" width="4.625" style="64" bestFit="1" customWidth="1"/>
    <col min="9224" max="9224" width="4.625" style="64" customWidth="1"/>
    <col min="9225" max="9225" width="11.375" style="64" customWidth="1"/>
    <col min="9226" max="9226" width="9" style="64"/>
    <col min="9227" max="9227" width="19" style="64" customWidth="1"/>
    <col min="9228" max="9228" width="5" style="64" customWidth="1"/>
    <col min="9229" max="9229" width="3.125" style="64" customWidth="1"/>
    <col min="9230" max="9230" width="12.5" style="64" customWidth="1"/>
    <col min="9231" max="9231" width="5" style="64" customWidth="1"/>
    <col min="9232" max="9232" width="3.125" style="64" customWidth="1"/>
    <col min="9233" max="9233" width="9.125" style="64" bestFit="1" customWidth="1"/>
    <col min="9234" max="9234" width="0" style="64" hidden="1" customWidth="1"/>
    <col min="9235" max="9235" width="9.125" style="64" bestFit="1" customWidth="1"/>
    <col min="9236" max="9474" width="9" style="64"/>
    <col min="9475" max="9475" width="3.25" style="64" customWidth="1"/>
    <col min="9476" max="9476" width="17.625" style="64" customWidth="1"/>
    <col min="9477" max="9478" width="16.25" style="64" customWidth="1"/>
    <col min="9479" max="9479" width="4.625" style="64" bestFit="1" customWidth="1"/>
    <col min="9480" max="9480" width="4.625" style="64" customWidth="1"/>
    <col min="9481" max="9481" width="11.375" style="64" customWidth="1"/>
    <col min="9482" max="9482" width="9" style="64"/>
    <col min="9483" max="9483" width="19" style="64" customWidth="1"/>
    <col min="9484" max="9484" width="5" style="64" customWidth="1"/>
    <col min="9485" max="9485" width="3.125" style="64" customWidth="1"/>
    <col min="9486" max="9486" width="12.5" style="64" customWidth="1"/>
    <col min="9487" max="9487" width="5" style="64" customWidth="1"/>
    <col min="9488" max="9488" width="3.125" style="64" customWidth="1"/>
    <col min="9489" max="9489" width="9.125" style="64" bestFit="1" customWidth="1"/>
    <col min="9490" max="9490" width="0" style="64" hidden="1" customWidth="1"/>
    <col min="9491" max="9491" width="9.125" style="64" bestFit="1" customWidth="1"/>
    <col min="9492" max="9730" width="9" style="64"/>
    <col min="9731" max="9731" width="3.25" style="64" customWidth="1"/>
    <col min="9732" max="9732" width="17.625" style="64" customWidth="1"/>
    <col min="9733" max="9734" width="16.25" style="64" customWidth="1"/>
    <col min="9735" max="9735" width="4.625" style="64" bestFit="1" customWidth="1"/>
    <col min="9736" max="9736" width="4.625" style="64" customWidth="1"/>
    <col min="9737" max="9737" width="11.375" style="64" customWidth="1"/>
    <col min="9738" max="9738" width="9" style="64"/>
    <col min="9739" max="9739" width="19" style="64" customWidth="1"/>
    <col min="9740" max="9740" width="5" style="64" customWidth="1"/>
    <col min="9741" max="9741" width="3.125" style="64" customWidth="1"/>
    <col min="9742" max="9742" width="12.5" style="64" customWidth="1"/>
    <col min="9743" max="9743" width="5" style="64" customWidth="1"/>
    <col min="9744" max="9744" width="3.125" style="64" customWidth="1"/>
    <col min="9745" max="9745" width="9.125" style="64" bestFit="1" customWidth="1"/>
    <col min="9746" max="9746" width="0" style="64" hidden="1" customWidth="1"/>
    <col min="9747" max="9747" width="9.125" style="64" bestFit="1" customWidth="1"/>
    <col min="9748" max="9986" width="9" style="64"/>
    <col min="9987" max="9987" width="3.25" style="64" customWidth="1"/>
    <col min="9988" max="9988" width="17.625" style="64" customWidth="1"/>
    <col min="9989" max="9990" width="16.25" style="64" customWidth="1"/>
    <col min="9991" max="9991" width="4.625" style="64" bestFit="1" customWidth="1"/>
    <col min="9992" max="9992" width="4.625" style="64" customWidth="1"/>
    <col min="9993" max="9993" width="11.375" style="64" customWidth="1"/>
    <col min="9994" max="9994" width="9" style="64"/>
    <col min="9995" max="9995" width="19" style="64" customWidth="1"/>
    <col min="9996" max="9996" width="5" style="64" customWidth="1"/>
    <col min="9997" max="9997" width="3.125" style="64" customWidth="1"/>
    <col min="9998" max="9998" width="12.5" style="64" customWidth="1"/>
    <col min="9999" max="9999" width="5" style="64" customWidth="1"/>
    <col min="10000" max="10000" width="3.125" style="64" customWidth="1"/>
    <col min="10001" max="10001" width="9.125" style="64" bestFit="1" customWidth="1"/>
    <col min="10002" max="10002" width="0" style="64" hidden="1" customWidth="1"/>
    <col min="10003" max="10003" width="9.125" style="64" bestFit="1" customWidth="1"/>
    <col min="10004" max="10242" width="9" style="64"/>
    <col min="10243" max="10243" width="3.25" style="64" customWidth="1"/>
    <col min="10244" max="10244" width="17.625" style="64" customWidth="1"/>
    <col min="10245" max="10246" width="16.25" style="64" customWidth="1"/>
    <col min="10247" max="10247" width="4.625" style="64" bestFit="1" customWidth="1"/>
    <col min="10248" max="10248" width="4.625" style="64" customWidth="1"/>
    <col min="10249" max="10249" width="11.375" style="64" customWidth="1"/>
    <col min="10250" max="10250" width="9" style="64"/>
    <col min="10251" max="10251" width="19" style="64" customWidth="1"/>
    <col min="10252" max="10252" width="5" style="64" customWidth="1"/>
    <col min="10253" max="10253" width="3.125" style="64" customWidth="1"/>
    <col min="10254" max="10254" width="12.5" style="64" customWidth="1"/>
    <col min="10255" max="10255" width="5" style="64" customWidth="1"/>
    <col min="10256" max="10256" width="3.125" style="64" customWidth="1"/>
    <col min="10257" max="10257" width="9.125" style="64" bestFit="1" customWidth="1"/>
    <col min="10258" max="10258" width="0" style="64" hidden="1" customWidth="1"/>
    <col min="10259" max="10259" width="9.125" style="64" bestFit="1" customWidth="1"/>
    <col min="10260" max="10498" width="9" style="64"/>
    <col min="10499" max="10499" width="3.25" style="64" customWidth="1"/>
    <col min="10500" max="10500" width="17.625" style="64" customWidth="1"/>
    <col min="10501" max="10502" width="16.25" style="64" customWidth="1"/>
    <col min="10503" max="10503" width="4.625" style="64" bestFit="1" customWidth="1"/>
    <col min="10504" max="10504" width="4.625" style="64" customWidth="1"/>
    <col min="10505" max="10505" width="11.375" style="64" customWidth="1"/>
    <col min="10506" max="10506" width="9" style="64"/>
    <col min="10507" max="10507" width="19" style="64" customWidth="1"/>
    <col min="10508" max="10508" width="5" style="64" customWidth="1"/>
    <col min="10509" max="10509" width="3.125" style="64" customWidth="1"/>
    <col min="10510" max="10510" width="12.5" style="64" customWidth="1"/>
    <col min="10511" max="10511" width="5" style="64" customWidth="1"/>
    <col min="10512" max="10512" width="3.125" style="64" customWidth="1"/>
    <col min="10513" max="10513" width="9.125" style="64" bestFit="1" customWidth="1"/>
    <col min="10514" max="10514" width="0" style="64" hidden="1" customWidth="1"/>
    <col min="10515" max="10515" width="9.125" style="64" bestFit="1" customWidth="1"/>
    <col min="10516" max="10754" width="9" style="64"/>
    <col min="10755" max="10755" width="3.25" style="64" customWidth="1"/>
    <col min="10756" max="10756" width="17.625" style="64" customWidth="1"/>
    <col min="10757" max="10758" width="16.25" style="64" customWidth="1"/>
    <col min="10759" max="10759" width="4.625" style="64" bestFit="1" customWidth="1"/>
    <col min="10760" max="10760" width="4.625" style="64" customWidth="1"/>
    <col min="10761" max="10761" width="11.375" style="64" customWidth="1"/>
    <col min="10762" max="10762" width="9" style="64"/>
    <col min="10763" max="10763" width="19" style="64" customWidth="1"/>
    <col min="10764" max="10764" width="5" style="64" customWidth="1"/>
    <col min="10765" max="10765" width="3.125" style="64" customWidth="1"/>
    <col min="10766" max="10766" width="12.5" style="64" customWidth="1"/>
    <col min="10767" max="10767" width="5" style="64" customWidth="1"/>
    <col min="10768" max="10768" width="3.125" style="64" customWidth="1"/>
    <col min="10769" max="10769" width="9.125" style="64" bestFit="1" customWidth="1"/>
    <col min="10770" max="10770" width="0" style="64" hidden="1" customWidth="1"/>
    <col min="10771" max="10771" width="9.125" style="64" bestFit="1" customWidth="1"/>
    <col min="10772" max="11010" width="9" style="64"/>
    <col min="11011" max="11011" width="3.25" style="64" customWidth="1"/>
    <col min="11012" max="11012" width="17.625" style="64" customWidth="1"/>
    <col min="11013" max="11014" width="16.25" style="64" customWidth="1"/>
    <col min="11015" max="11015" width="4.625" style="64" bestFit="1" customWidth="1"/>
    <col min="11016" max="11016" width="4.625" style="64" customWidth="1"/>
    <col min="11017" max="11017" width="11.375" style="64" customWidth="1"/>
    <col min="11018" max="11018" width="9" style="64"/>
    <col min="11019" max="11019" width="19" style="64" customWidth="1"/>
    <col min="11020" max="11020" width="5" style="64" customWidth="1"/>
    <col min="11021" max="11021" width="3.125" style="64" customWidth="1"/>
    <col min="11022" max="11022" width="12.5" style="64" customWidth="1"/>
    <col min="11023" max="11023" width="5" style="64" customWidth="1"/>
    <col min="11024" max="11024" width="3.125" style="64" customWidth="1"/>
    <col min="11025" max="11025" width="9.125" style="64" bestFit="1" customWidth="1"/>
    <col min="11026" max="11026" width="0" style="64" hidden="1" customWidth="1"/>
    <col min="11027" max="11027" width="9.125" style="64" bestFit="1" customWidth="1"/>
    <col min="11028" max="11266" width="9" style="64"/>
    <col min="11267" max="11267" width="3.25" style="64" customWidth="1"/>
    <col min="11268" max="11268" width="17.625" style="64" customWidth="1"/>
    <col min="11269" max="11270" width="16.25" style="64" customWidth="1"/>
    <col min="11271" max="11271" width="4.625" style="64" bestFit="1" customWidth="1"/>
    <col min="11272" max="11272" width="4.625" style="64" customWidth="1"/>
    <col min="11273" max="11273" width="11.375" style="64" customWidth="1"/>
    <col min="11274" max="11274" width="9" style="64"/>
    <col min="11275" max="11275" width="19" style="64" customWidth="1"/>
    <col min="11276" max="11276" width="5" style="64" customWidth="1"/>
    <col min="11277" max="11277" width="3.125" style="64" customWidth="1"/>
    <col min="11278" max="11278" width="12.5" style="64" customWidth="1"/>
    <col min="11279" max="11279" width="5" style="64" customWidth="1"/>
    <col min="11280" max="11280" width="3.125" style="64" customWidth="1"/>
    <col min="11281" max="11281" width="9.125" style="64" bestFit="1" customWidth="1"/>
    <col min="11282" max="11282" width="0" style="64" hidden="1" customWidth="1"/>
    <col min="11283" max="11283" width="9.125" style="64" bestFit="1" customWidth="1"/>
    <col min="11284" max="11522" width="9" style="64"/>
    <col min="11523" max="11523" width="3.25" style="64" customWidth="1"/>
    <col min="11524" max="11524" width="17.625" style="64" customWidth="1"/>
    <col min="11525" max="11526" width="16.25" style="64" customWidth="1"/>
    <col min="11527" max="11527" width="4.625" style="64" bestFit="1" customWidth="1"/>
    <col min="11528" max="11528" width="4.625" style="64" customWidth="1"/>
    <col min="11529" max="11529" width="11.375" style="64" customWidth="1"/>
    <col min="11530" max="11530" width="9" style="64"/>
    <col min="11531" max="11531" width="19" style="64" customWidth="1"/>
    <col min="11532" max="11532" width="5" style="64" customWidth="1"/>
    <col min="11533" max="11533" width="3.125" style="64" customWidth="1"/>
    <col min="11534" max="11534" width="12.5" style="64" customWidth="1"/>
    <col min="11535" max="11535" width="5" style="64" customWidth="1"/>
    <col min="11536" max="11536" width="3.125" style="64" customWidth="1"/>
    <col min="11537" max="11537" width="9.125" style="64" bestFit="1" customWidth="1"/>
    <col min="11538" max="11538" width="0" style="64" hidden="1" customWidth="1"/>
    <col min="11539" max="11539" width="9.125" style="64" bestFit="1" customWidth="1"/>
    <col min="11540" max="11778" width="9" style="64"/>
    <col min="11779" max="11779" width="3.25" style="64" customWidth="1"/>
    <col min="11780" max="11780" width="17.625" style="64" customWidth="1"/>
    <col min="11781" max="11782" width="16.25" style="64" customWidth="1"/>
    <col min="11783" max="11783" width="4.625" style="64" bestFit="1" customWidth="1"/>
    <col min="11784" max="11784" width="4.625" style="64" customWidth="1"/>
    <col min="11785" max="11785" width="11.375" style="64" customWidth="1"/>
    <col min="11786" max="11786" width="9" style="64"/>
    <col min="11787" max="11787" width="19" style="64" customWidth="1"/>
    <col min="11788" max="11788" width="5" style="64" customWidth="1"/>
    <col min="11789" max="11789" width="3.125" style="64" customWidth="1"/>
    <col min="11790" max="11790" width="12.5" style="64" customWidth="1"/>
    <col min="11791" max="11791" width="5" style="64" customWidth="1"/>
    <col min="11792" max="11792" width="3.125" style="64" customWidth="1"/>
    <col min="11793" max="11793" width="9.125" style="64" bestFit="1" customWidth="1"/>
    <col min="11794" max="11794" width="0" style="64" hidden="1" customWidth="1"/>
    <col min="11795" max="11795" width="9.125" style="64" bestFit="1" customWidth="1"/>
    <col min="11796" max="12034" width="9" style="64"/>
    <col min="12035" max="12035" width="3.25" style="64" customWidth="1"/>
    <col min="12036" max="12036" width="17.625" style="64" customWidth="1"/>
    <col min="12037" max="12038" width="16.25" style="64" customWidth="1"/>
    <col min="12039" max="12039" width="4.625" style="64" bestFit="1" customWidth="1"/>
    <col min="12040" max="12040" width="4.625" style="64" customWidth="1"/>
    <col min="12041" max="12041" width="11.375" style="64" customWidth="1"/>
    <col min="12042" max="12042" width="9" style="64"/>
    <col min="12043" max="12043" width="19" style="64" customWidth="1"/>
    <col min="12044" max="12044" width="5" style="64" customWidth="1"/>
    <col min="12045" max="12045" width="3.125" style="64" customWidth="1"/>
    <col min="12046" max="12046" width="12.5" style="64" customWidth="1"/>
    <col min="12047" max="12047" width="5" style="64" customWidth="1"/>
    <col min="12048" max="12048" width="3.125" style="64" customWidth="1"/>
    <col min="12049" max="12049" width="9.125" style="64" bestFit="1" customWidth="1"/>
    <col min="12050" max="12050" width="0" style="64" hidden="1" customWidth="1"/>
    <col min="12051" max="12051" width="9.125" style="64" bestFit="1" customWidth="1"/>
    <col min="12052" max="12290" width="9" style="64"/>
    <col min="12291" max="12291" width="3.25" style="64" customWidth="1"/>
    <col min="12292" max="12292" width="17.625" style="64" customWidth="1"/>
    <col min="12293" max="12294" width="16.25" style="64" customWidth="1"/>
    <col min="12295" max="12295" width="4.625" style="64" bestFit="1" customWidth="1"/>
    <col min="12296" max="12296" width="4.625" style="64" customWidth="1"/>
    <col min="12297" max="12297" width="11.375" style="64" customWidth="1"/>
    <col min="12298" max="12298" width="9" style="64"/>
    <col min="12299" max="12299" width="19" style="64" customWidth="1"/>
    <col min="12300" max="12300" width="5" style="64" customWidth="1"/>
    <col min="12301" max="12301" width="3.125" style="64" customWidth="1"/>
    <col min="12302" max="12302" width="12.5" style="64" customWidth="1"/>
    <col min="12303" max="12303" width="5" style="64" customWidth="1"/>
    <col min="12304" max="12304" width="3.125" style="64" customWidth="1"/>
    <col min="12305" max="12305" width="9.125" style="64" bestFit="1" customWidth="1"/>
    <col min="12306" max="12306" width="0" style="64" hidden="1" customWidth="1"/>
    <col min="12307" max="12307" width="9.125" style="64" bestFit="1" customWidth="1"/>
    <col min="12308" max="12546" width="9" style="64"/>
    <col min="12547" max="12547" width="3.25" style="64" customWidth="1"/>
    <col min="12548" max="12548" width="17.625" style="64" customWidth="1"/>
    <col min="12549" max="12550" width="16.25" style="64" customWidth="1"/>
    <col min="12551" max="12551" width="4.625" style="64" bestFit="1" customWidth="1"/>
    <col min="12552" max="12552" width="4.625" style="64" customWidth="1"/>
    <col min="12553" max="12553" width="11.375" style="64" customWidth="1"/>
    <col min="12554" max="12554" width="9" style="64"/>
    <col min="12555" max="12555" width="19" style="64" customWidth="1"/>
    <col min="12556" max="12556" width="5" style="64" customWidth="1"/>
    <col min="12557" max="12557" width="3.125" style="64" customWidth="1"/>
    <col min="12558" max="12558" width="12.5" style="64" customWidth="1"/>
    <col min="12559" max="12559" width="5" style="64" customWidth="1"/>
    <col min="12560" max="12560" width="3.125" style="64" customWidth="1"/>
    <col min="12561" max="12561" width="9.125" style="64" bestFit="1" customWidth="1"/>
    <col min="12562" max="12562" width="0" style="64" hidden="1" customWidth="1"/>
    <col min="12563" max="12563" width="9.125" style="64" bestFit="1" customWidth="1"/>
    <col min="12564" max="12802" width="9" style="64"/>
    <col min="12803" max="12803" width="3.25" style="64" customWidth="1"/>
    <col min="12804" max="12804" width="17.625" style="64" customWidth="1"/>
    <col min="12805" max="12806" width="16.25" style="64" customWidth="1"/>
    <col min="12807" max="12807" width="4.625" style="64" bestFit="1" customWidth="1"/>
    <col min="12808" max="12808" width="4.625" style="64" customWidth="1"/>
    <col min="12809" max="12809" width="11.375" style="64" customWidth="1"/>
    <col min="12810" max="12810" width="9" style="64"/>
    <col min="12811" max="12811" width="19" style="64" customWidth="1"/>
    <col min="12812" max="12812" width="5" style="64" customWidth="1"/>
    <col min="12813" max="12813" width="3.125" style="64" customWidth="1"/>
    <col min="12814" max="12814" width="12.5" style="64" customWidth="1"/>
    <col min="12815" max="12815" width="5" style="64" customWidth="1"/>
    <col min="12816" max="12816" width="3.125" style="64" customWidth="1"/>
    <col min="12817" max="12817" width="9.125" style="64" bestFit="1" customWidth="1"/>
    <col min="12818" max="12818" width="0" style="64" hidden="1" customWidth="1"/>
    <col min="12819" max="12819" width="9.125" style="64" bestFit="1" customWidth="1"/>
    <col min="12820" max="13058" width="9" style="64"/>
    <col min="13059" max="13059" width="3.25" style="64" customWidth="1"/>
    <col min="13060" max="13060" width="17.625" style="64" customWidth="1"/>
    <col min="13061" max="13062" width="16.25" style="64" customWidth="1"/>
    <col min="13063" max="13063" width="4.625" style="64" bestFit="1" customWidth="1"/>
    <col min="13064" max="13064" width="4.625" style="64" customWidth="1"/>
    <col min="13065" max="13065" width="11.375" style="64" customWidth="1"/>
    <col min="13066" max="13066" width="9" style="64"/>
    <col min="13067" max="13067" width="19" style="64" customWidth="1"/>
    <col min="13068" max="13068" width="5" style="64" customWidth="1"/>
    <col min="13069" max="13069" width="3.125" style="64" customWidth="1"/>
    <col min="13070" max="13070" width="12.5" style="64" customWidth="1"/>
    <col min="13071" max="13071" width="5" style="64" customWidth="1"/>
    <col min="13072" max="13072" width="3.125" style="64" customWidth="1"/>
    <col min="13073" max="13073" width="9.125" style="64" bestFit="1" customWidth="1"/>
    <col min="13074" max="13074" width="0" style="64" hidden="1" customWidth="1"/>
    <col min="13075" max="13075" width="9.125" style="64" bestFit="1" customWidth="1"/>
    <col min="13076" max="13314" width="9" style="64"/>
    <col min="13315" max="13315" width="3.25" style="64" customWidth="1"/>
    <col min="13316" max="13316" width="17.625" style="64" customWidth="1"/>
    <col min="13317" max="13318" width="16.25" style="64" customWidth="1"/>
    <col min="13319" max="13319" width="4.625" style="64" bestFit="1" customWidth="1"/>
    <col min="13320" max="13320" width="4.625" style="64" customWidth="1"/>
    <col min="13321" max="13321" width="11.375" style="64" customWidth="1"/>
    <col min="13322" max="13322" width="9" style="64"/>
    <col min="13323" max="13323" width="19" style="64" customWidth="1"/>
    <col min="13324" max="13324" width="5" style="64" customWidth="1"/>
    <col min="13325" max="13325" width="3.125" style="64" customWidth="1"/>
    <col min="13326" max="13326" width="12.5" style="64" customWidth="1"/>
    <col min="13327" max="13327" width="5" style="64" customWidth="1"/>
    <col min="13328" max="13328" width="3.125" style="64" customWidth="1"/>
    <col min="13329" max="13329" width="9.125" style="64" bestFit="1" customWidth="1"/>
    <col min="13330" max="13330" width="0" style="64" hidden="1" customWidth="1"/>
    <col min="13331" max="13331" width="9.125" style="64" bestFit="1" customWidth="1"/>
    <col min="13332" max="13570" width="9" style="64"/>
    <col min="13571" max="13571" width="3.25" style="64" customWidth="1"/>
    <col min="13572" max="13572" width="17.625" style="64" customWidth="1"/>
    <col min="13573" max="13574" width="16.25" style="64" customWidth="1"/>
    <col min="13575" max="13575" width="4.625" style="64" bestFit="1" customWidth="1"/>
    <col min="13576" max="13576" width="4.625" style="64" customWidth="1"/>
    <col min="13577" max="13577" width="11.375" style="64" customWidth="1"/>
    <col min="13578" max="13578" width="9" style="64"/>
    <col min="13579" max="13579" width="19" style="64" customWidth="1"/>
    <col min="13580" max="13580" width="5" style="64" customWidth="1"/>
    <col min="13581" max="13581" width="3.125" style="64" customWidth="1"/>
    <col min="13582" max="13582" width="12.5" style="64" customWidth="1"/>
    <col min="13583" max="13583" width="5" style="64" customWidth="1"/>
    <col min="13584" max="13584" width="3.125" style="64" customWidth="1"/>
    <col min="13585" max="13585" width="9.125" style="64" bestFit="1" customWidth="1"/>
    <col min="13586" max="13586" width="0" style="64" hidden="1" customWidth="1"/>
    <col min="13587" max="13587" width="9.125" style="64" bestFit="1" customWidth="1"/>
    <col min="13588" max="13826" width="9" style="64"/>
    <col min="13827" max="13827" width="3.25" style="64" customWidth="1"/>
    <col min="13828" max="13828" width="17.625" style="64" customWidth="1"/>
    <col min="13829" max="13830" width="16.25" style="64" customWidth="1"/>
    <col min="13831" max="13831" width="4.625" style="64" bestFit="1" customWidth="1"/>
    <col min="13832" max="13832" width="4.625" style="64" customWidth="1"/>
    <col min="13833" max="13833" width="11.375" style="64" customWidth="1"/>
    <col min="13834" max="13834" width="9" style="64"/>
    <col min="13835" max="13835" width="19" style="64" customWidth="1"/>
    <col min="13836" max="13836" width="5" style="64" customWidth="1"/>
    <col min="13837" max="13837" width="3.125" style="64" customWidth="1"/>
    <col min="13838" max="13838" width="12.5" style="64" customWidth="1"/>
    <col min="13839" max="13839" width="5" style="64" customWidth="1"/>
    <col min="13840" max="13840" width="3.125" style="64" customWidth="1"/>
    <col min="13841" max="13841" width="9.125" style="64" bestFit="1" customWidth="1"/>
    <col min="13842" max="13842" width="0" style="64" hidden="1" customWidth="1"/>
    <col min="13843" max="13843" width="9.125" style="64" bestFit="1" customWidth="1"/>
    <col min="13844" max="14082" width="9" style="64"/>
    <col min="14083" max="14083" width="3.25" style="64" customWidth="1"/>
    <col min="14084" max="14084" width="17.625" style="64" customWidth="1"/>
    <col min="14085" max="14086" width="16.25" style="64" customWidth="1"/>
    <col min="14087" max="14087" width="4.625" style="64" bestFit="1" customWidth="1"/>
    <col min="14088" max="14088" width="4.625" style="64" customWidth="1"/>
    <col min="14089" max="14089" width="11.375" style="64" customWidth="1"/>
    <col min="14090" max="14090" width="9" style="64"/>
    <col min="14091" max="14091" width="19" style="64" customWidth="1"/>
    <col min="14092" max="14092" width="5" style="64" customWidth="1"/>
    <col min="14093" max="14093" width="3.125" style="64" customWidth="1"/>
    <col min="14094" max="14094" width="12.5" style="64" customWidth="1"/>
    <col min="14095" max="14095" width="5" style="64" customWidth="1"/>
    <col min="14096" max="14096" width="3.125" style="64" customWidth="1"/>
    <col min="14097" max="14097" width="9.125" style="64" bestFit="1" customWidth="1"/>
    <col min="14098" max="14098" width="0" style="64" hidden="1" customWidth="1"/>
    <col min="14099" max="14099" width="9.125" style="64" bestFit="1" customWidth="1"/>
    <col min="14100" max="14338" width="9" style="64"/>
    <col min="14339" max="14339" width="3.25" style="64" customWidth="1"/>
    <col min="14340" max="14340" width="17.625" style="64" customWidth="1"/>
    <col min="14341" max="14342" width="16.25" style="64" customWidth="1"/>
    <col min="14343" max="14343" width="4.625" style="64" bestFit="1" customWidth="1"/>
    <col min="14344" max="14344" width="4.625" style="64" customWidth="1"/>
    <col min="14345" max="14345" width="11.375" style="64" customWidth="1"/>
    <col min="14346" max="14346" width="9" style="64"/>
    <col min="14347" max="14347" width="19" style="64" customWidth="1"/>
    <col min="14348" max="14348" width="5" style="64" customWidth="1"/>
    <col min="14349" max="14349" width="3.125" style="64" customWidth="1"/>
    <col min="14350" max="14350" width="12.5" style="64" customWidth="1"/>
    <col min="14351" max="14351" width="5" style="64" customWidth="1"/>
    <col min="14352" max="14352" width="3.125" style="64" customWidth="1"/>
    <col min="14353" max="14353" width="9.125" style="64" bestFit="1" customWidth="1"/>
    <col min="14354" max="14354" width="0" style="64" hidden="1" customWidth="1"/>
    <col min="14355" max="14355" width="9.125" style="64" bestFit="1" customWidth="1"/>
    <col min="14356" max="14594" width="9" style="64"/>
    <col min="14595" max="14595" width="3.25" style="64" customWidth="1"/>
    <col min="14596" max="14596" width="17.625" style="64" customWidth="1"/>
    <col min="14597" max="14598" width="16.25" style="64" customWidth="1"/>
    <col min="14599" max="14599" width="4.625" style="64" bestFit="1" customWidth="1"/>
    <col min="14600" max="14600" width="4.625" style="64" customWidth="1"/>
    <col min="14601" max="14601" width="11.375" style="64" customWidth="1"/>
    <col min="14602" max="14602" width="9" style="64"/>
    <col min="14603" max="14603" width="19" style="64" customWidth="1"/>
    <col min="14604" max="14604" width="5" style="64" customWidth="1"/>
    <col min="14605" max="14605" width="3.125" style="64" customWidth="1"/>
    <col min="14606" max="14606" width="12.5" style="64" customWidth="1"/>
    <col min="14607" max="14607" width="5" style="64" customWidth="1"/>
    <col min="14608" max="14608" width="3.125" style="64" customWidth="1"/>
    <col min="14609" max="14609" width="9.125" style="64" bestFit="1" customWidth="1"/>
    <col min="14610" max="14610" width="0" style="64" hidden="1" customWidth="1"/>
    <col min="14611" max="14611" width="9.125" style="64" bestFit="1" customWidth="1"/>
    <col min="14612" max="14850" width="9" style="64"/>
    <col min="14851" max="14851" width="3.25" style="64" customWidth="1"/>
    <col min="14852" max="14852" width="17.625" style="64" customWidth="1"/>
    <col min="14853" max="14854" width="16.25" style="64" customWidth="1"/>
    <col min="14855" max="14855" width="4.625" style="64" bestFit="1" customWidth="1"/>
    <col min="14856" max="14856" width="4.625" style="64" customWidth="1"/>
    <col min="14857" max="14857" width="11.375" style="64" customWidth="1"/>
    <col min="14858" max="14858" width="9" style="64"/>
    <col min="14859" max="14859" width="19" style="64" customWidth="1"/>
    <col min="14860" max="14860" width="5" style="64" customWidth="1"/>
    <col min="14861" max="14861" width="3.125" style="64" customWidth="1"/>
    <col min="14862" max="14862" width="12.5" style="64" customWidth="1"/>
    <col min="14863" max="14863" width="5" style="64" customWidth="1"/>
    <col min="14864" max="14864" width="3.125" style="64" customWidth="1"/>
    <col min="14865" max="14865" width="9.125" style="64" bestFit="1" customWidth="1"/>
    <col min="14866" max="14866" width="0" style="64" hidden="1" customWidth="1"/>
    <col min="14867" max="14867" width="9.125" style="64" bestFit="1" customWidth="1"/>
    <col min="14868" max="15106" width="9" style="64"/>
    <col min="15107" max="15107" width="3.25" style="64" customWidth="1"/>
    <col min="15108" max="15108" width="17.625" style="64" customWidth="1"/>
    <col min="15109" max="15110" width="16.25" style="64" customWidth="1"/>
    <col min="15111" max="15111" width="4.625" style="64" bestFit="1" customWidth="1"/>
    <col min="15112" max="15112" width="4.625" style="64" customWidth="1"/>
    <col min="15113" max="15113" width="11.375" style="64" customWidth="1"/>
    <col min="15114" max="15114" width="9" style="64"/>
    <col min="15115" max="15115" width="19" style="64" customWidth="1"/>
    <col min="15116" max="15116" width="5" style="64" customWidth="1"/>
    <col min="15117" max="15117" width="3.125" style="64" customWidth="1"/>
    <col min="15118" max="15118" width="12.5" style="64" customWidth="1"/>
    <col min="15119" max="15119" width="5" style="64" customWidth="1"/>
    <col min="15120" max="15120" width="3.125" style="64" customWidth="1"/>
    <col min="15121" max="15121" width="9.125" style="64" bestFit="1" customWidth="1"/>
    <col min="15122" max="15122" width="0" style="64" hidden="1" customWidth="1"/>
    <col min="15123" max="15123" width="9.125" style="64" bestFit="1" customWidth="1"/>
    <col min="15124" max="15362" width="9" style="64"/>
    <col min="15363" max="15363" width="3.25" style="64" customWidth="1"/>
    <col min="15364" max="15364" width="17.625" style="64" customWidth="1"/>
    <col min="15365" max="15366" width="16.25" style="64" customWidth="1"/>
    <col min="15367" max="15367" width="4.625" style="64" bestFit="1" customWidth="1"/>
    <col min="15368" max="15368" width="4.625" style="64" customWidth="1"/>
    <col min="15369" max="15369" width="11.375" style="64" customWidth="1"/>
    <col min="15370" max="15370" width="9" style="64"/>
    <col min="15371" max="15371" width="19" style="64" customWidth="1"/>
    <col min="15372" max="15372" width="5" style="64" customWidth="1"/>
    <col min="15373" max="15373" width="3.125" style="64" customWidth="1"/>
    <col min="15374" max="15374" width="12.5" style="64" customWidth="1"/>
    <col min="15375" max="15375" width="5" style="64" customWidth="1"/>
    <col min="15376" max="15376" width="3.125" style="64" customWidth="1"/>
    <col min="15377" max="15377" width="9.125" style="64" bestFit="1" customWidth="1"/>
    <col min="15378" max="15378" width="0" style="64" hidden="1" customWidth="1"/>
    <col min="15379" max="15379" width="9.125" style="64" bestFit="1" customWidth="1"/>
    <col min="15380" max="15618" width="9" style="64"/>
    <col min="15619" max="15619" width="3.25" style="64" customWidth="1"/>
    <col min="15620" max="15620" width="17.625" style="64" customWidth="1"/>
    <col min="15621" max="15622" width="16.25" style="64" customWidth="1"/>
    <col min="15623" max="15623" width="4.625" style="64" bestFit="1" customWidth="1"/>
    <col min="15624" max="15624" width="4.625" style="64" customWidth="1"/>
    <col min="15625" max="15625" width="11.375" style="64" customWidth="1"/>
    <col min="15626" max="15626" width="9" style="64"/>
    <col min="15627" max="15627" width="19" style="64" customWidth="1"/>
    <col min="15628" max="15628" width="5" style="64" customWidth="1"/>
    <col min="15629" max="15629" width="3.125" style="64" customWidth="1"/>
    <col min="15630" max="15630" width="12.5" style="64" customWidth="1"/>
    <col min="15631" max="15631" width="5" style="64" customWidth="1"/>
    <col min="15632" max="15632" width="3.125" style="64" customWidth="1"/>
    <col min="15633" max="15633" width="9.125" style="64" bestFit="1" customWidth="1"/>
    <col min="15634" max="15634" width="0" style="64" hidden="1" customWidth="1"/>
    <col min="15635" max="15635" width="9.125" style="64" bestFit="1" customWidth="1"/>
    <col min="15636" max="15874" width="9" style="64"/>
    <col min="15875" max="15875" width="3.25" style="64" customWidth="1"/>
    <col min="15876" max="15876" width="17.625" style="64" customWidth="1"/>
    <col min="15877" max="15878" width="16.25" style="64" customWidth="1"/>
    <col min="15879" max="15879" width="4.625" style="64" bestFit="1" customWidth="1"/>
    <col min="15880" max="15880" width="4.625" style="64" customWidth="1"/>
    <col min="15881" max="15881" width="11.375" style="64" customWidth="1"/>
    <col min="15882" max="15882" width="9" style="64"/>
    <col min="15883" max="15883" width="19" style="64" customWidth="1"/>
    <col min="15884" max="15884" width="5" style="64" customWidth="1"/>
    <col min="15885" max="15885" width="3.125" style="64" customWidth="1"/>
    <col min="15886" max="15886" width="12.5" style="64" customWidth="1"/>
    <col min="15887" max="15887" width="5" style="64" customWidth="1"/>
    <col min="15888" max="15888" width="3.125" style="64" customWidth="1"/>
    <col min="15889" max="15889" width="9.125" style="64" bestFit="1" customWidth="1"/>
    <col min="15890" max="15890" width="0" style="64" hidden="1" customWidth="1"/>
    <col min="15891" max="15891" width="9.125" style="64" bestFit="1" customWidth="1"/>
    <col min="15892" max="16130" width="9" style="64"/>
    <col min="16131" max="16131" width="3.25" style="64" customWidth="1"/>
    <col min="16132" max="16132" width="17.625" style="64" customWidth="1"/>
    <col min="16133" max="16134" width="16.25" style="64" customWidth="1"/>
    <col min="16135" max="16135" width="4.625" style="64" bestFit="1" customWidth="1"/>
    <col min="16136" max="16136" width="4.625" style="64" customWidth="1"/>
    <col min="16137" max="16137" width="11.375" style="64" customWidth="1"/>
    <col min="16138" max="16138" width="9" style="64"/>
    <col min="16139" max="16139" width="19" style="64" customWidth="1"/>
    <col min="16140" max="16140" width="5" style="64" customWidth="1"/>
    <col min="16141" max="16141" width="3.125" style="64" customWidth="1"/>
    <col min="16142" max="16142" width="12.5" style="64" customWidth="1"/>
    <col min="16143" max="16143" width="5" style="64" customWidth="1"/>
    <col min="16144" max="16144" width="3.125" style="64" customWidth="1"/>
    <col min="16145" max="16145" width="9.125" style="64" bestFit="1" customWidth="1"/>
    <col min="16146" max="16146" width="0" style="64" hidden="1" customWidth="1"/>
    <col min="16147" max="16147" width="9.125" style="64" bestFit="1" customWidth="1"/>
    <col min="16148" max="16384" width="9" style="64"/>
  </cols>
  <sheetData>
    <row r="1" spans="1:19" ht="14.25" customHeight="1">
      <c r="A1" s="384" t="s">
        <v>2</v>
      </c>
      <c r="B1" s="384"/>
      <c r="C1" s="385"/>
      <c r="D1" s="385"/>
      <c r="E1" s="385"/>
      <c r="F1" s="385"/>
      <c r="G1" s="385"/>
      <c r="H1" s="385"/>
      <c r="I1" s="184" t="s">
        <v>3</v>
      </c>
      <c r="J1" s="185"/>
      <c r="K1" s="386" t="s">
        <v>4</v>
      </c>
      <c r="L1" s="387"/>
      <c r="M1" s="388"/>
      <c r="N1" s="389"/>
      <c r="O1" s="390"/>
      <c r="P1" s="186" t="s">
        <v>104</v>
      </c>
      <c r="R1" s="391" t="s">
        <v>105</v>
      </c>
      <c r="S1" s="392"/>
    </row>
    <row r="2" spans="1:19" ht="14.25" customHeight="1">
      <c r="A2" s="384" t="s">
        <v>5</v>
      </c>
      <c r="B2" s="384"/>
      <c r="C2" s="385"/>
      <c r="D2" s="385"/>
      <c r="E2" s="385"/>
      <c r="F2" s="385"/>
      <c r="G2" s="385"/>
      <c r="H2" s="385"/>
      <c r="I2" s="184" t="s">
        <v>6</v>
      </c>
      <c r="J2" s="185"/>
      <c r="K2" s="386" t="s">
        <v>7</v>
      </c>
      <c r="L2" s="387"/>
      <c r="M2" s="388"/>
      <c r="N2" s="389"/>
      <c r="O2" s="390"/>
      <c r="P2" s="187" t="s">
        <v>106</v>
      </c>
      <c r="R2" s="393"/>
      <c r="S2" s="394"/>
    </row>
    <row r="3" spans="1:19" ht="5.25" customHeight="1">
      <c r="E3" s="64"/>
      <c r="F3" s="64"/>
      <c r="G3" s="64"/>
      <c r="J3" s="64" t="s">
        <v>29</v>
      </c>
      <c r="O3" s="64"/>
      <c r="R3" s="188"/>
      <c r="S3" s="189"/>
    </row>
    <row r="4" spans="1:19" ht="13.5" customHeight="1">
      <c r="A4" s="395" t="s">
        <v>8</v>
      </c>
      <c r="B4" s="395"/>
      <c r="C4" s="190"/>
      <c r="D4" s="190"/>
      <c r="E4" s="396" t="s">
        <v>9</v>
      </c>
      <c r="F4" s="397"/>
      <c r="G4" s="398"/>
      <c r="H4" s="191"/>
      <c r="I4" s="399" t="s">
        <v>10</v>
      </c>
      <c r="J4" s="192" t="s">
        <v>107</v>
      </c>
      <c r="K4" s="193">
        <f>COUNTIF(E29:E100,"1")</f>
        <v>0</v>
      </c>
      <c r="L4" s="67" t="s">
        <v>11</v>
      </c>
      <c r="M4" s="402" t="s">
        <v>108</v>
      </c>
      <c r="N4" s="403"/>
      <c r="O4" s="403"/>
      <c r="P4" s="403"/>
      <c r="Q4" s="188"/>
      <c r="R4" s="66">
        <f>COUNTIF(F29:F100,"1")</f>
        <v>0</v>
      </c>
      <c r="S4" s="155" t="s">
        <v>11</v>
      </c>
    </row>
    <row r="5" spans="1:19" ht="13.5" customHeight="1">
      <c r="A5" s="395" t="s">
        <v>12</v>
      </c>
      <c r="B5" s="395"/>
      <c r="C5" s="404"/>
      <c r="D5" s="405"/>
      <c r="E5" s="396" t="s">
        <v>109</v>
      </c>
      <c r="F5" s="397"/>
      <c r="G5" s="398"/>
      <c r="H5" s="185"/>
      <c r="I5" s="400"/>
      <c r="J5" s="69" t="s">
        <v>110</v>
      </c>
      <c r="K5" s="68">
        <f>COUNTIF(E29:E100,"2")</f>
        <v>0</v>
      </c>
      <c r="L5" s="153" t="s">
        <v>11</v>
      </c>
      <c r="M5" s="406" t="s">
        <v>111</v>
      </c>
      <c r="N5" s="407"/>
      <c r="O5" s="407"/>
      <c r="P5" s="407"/>
      <c r="Q5" s="188"/>
      <c r="R5" s="68">
        <f>COUNTIF(F29:F100,"2")</f>
        <v>0</v>
      </c>
      <c r="S5" s="154" t="s">
        <v>11</v>
      </c>
    </row>
    <row r="6" spans="1:19" ht="13.5" customHeight="1">
      <c r="A6" s="395" t="s">
        <v>13</v>
      </c>
      <c r="B6" s="395"/>
      <c r="C6" s="385"/>
      <c r="D6" s="385"/>
      <c r="E6" s="385"/>
      <c r="F6" s="385"/>
      <c r="G6" s="385"/>
      <c r="H6" s="385"/>
      <c r="I6" s="400"/>
      <c r="J6" s="69" t="s">
        <v>112</v>
      </c>
      <c r="K6" s="68">
        <f>COUNTIF(E29:E100,"3")</f>
        <v>0</v>
      </c>
      <c r="L6" s="152" t="s">
        <v>11</v>
      </c>
      <c r="M6" s="406" t="s">
        <v>113</v>
      </c>
      <c r="N6" s="407"/>
      <c r="O6" s="407"/>
      <c r="P6" s="407"/>
      <c r="Q6" s="188"/>
      <c r="R6" s="68">
        <f>COUNTIF(F29:F100,"3")</f>
        <v>0</v>
      </c>
      <c r="S6" s="151" t="s">
        <v>11</v>
      </c>
    </row>
    <row r="7" spans="1:19" ht="13.5" customHeight="1">
      <c r="A7" s="408" t="s">
        <v>114</v>
      </c>
      <c r="B7" s="409"/>
      <c r="C7" s="404"/>
      <c r="D7" s="405"/>
      <c r="E7" s="404"/>
      <c r="F7" s="410"/>
      <c r="G7" s="410"/>
      <c r="H7" s="405"/>
      <c r="I7" s="400"/>
      <c r="J7" s="69" t="s">
        <v>115</v>
      </c>
      <c r="K7" s="68">
        <f>COUNTIF(E29:E100,"4")</f>
        <v>0</v>
      </c>
      <c r="L7" s="152" t="s">
        <v>11</v>
      </c>
      <c r="M7" s="406" t="s">
        <v>116</v>
      </c>
      <c r="N7" s="407"/>
      <c r="O7" s="407"/>
      <c r="P7" s="407"/>
      <c r="Q7" s="188"/>
      <c r="R7" s="68">
        <f>COUNTIF(F29:F100,"4")</f>
        <v>0</v>
      </c>
      <c r="S7" s="151" t="s">
        <v>11</v>
      </c>
    </row>
    <row r="8" spans="1:19" ht="13.5" customHeight="1">
      <c r="A8" s="411" t="s">
        <v>117</v>
      </c>
      <c r="B8" s="412"/>
      <c r="C8" s="404"/>
      <c r="D8" s="405"/>
      <c r="E8" s="185"/>
      <c r="F8" s="396" t="s">
        <v>118</v>
      </c>
      <c r="G8" s="397"/>
      <c r="H8" s="185"/>
      <c r="I8" s="400"/>
      <c r="J8" s="69" t="s">
        <v>119</v>
      </c>
      <c r="K8" s="68">
        <f>COUNTIF(E29:E100,"5")</f>
        <v>0</v>
      </c>
      <c r="L8" s="152" t="s">
        <v>11</v>
      </c>
      <c r="M8" s="406" t="s">
        <v>120</v>
      </c>
      <c r="N8" s="407"/>
      <c r="O8" s="407"/>
      <c r="P8" s="407"/>
      <c r="Q8" s="188"/>
      <c r="R8" s="68">
        <f>COUNTIF(F29:F100,"5")</f>
        <v>0</v>
      </c>
      <c r="S8" s="151" t="s">
        <v>11</v>
      </c>
    </row>
    <row r="9" spans="1:19" ht="12" customHeight="1">
      <c r="A9" s="411" t="s">
        <v>15</v>
      </c>
      <c r="B9" s="412"/>
      <c r="C9" s="404"/>
      <c r="D9" s="405"/>
      <c r="E9" s="396" t="s">
        <v>121</v>
      </c>
      <c r="F9" s="397"/>
      <c r="G9" s="398"/>
      <c r="H9" s="194" t="s">
        <v>122</v>
      </c>
      <c r="I9" s="400"/>
      <c r="J9" s="69" t="s">
        <v>123</v>
      </c>
      <c r="K9" s="68">
        <f>COUNTIF(E29:E100,"6")</f>
        <v>0</v>
      </c>
      <c r="L9" s="152" t="s">
        <v>11</v>
      </c>
      <c r="M9" s="406" t="s">
        <v>124</v>
      </c>
      <c r="N9" s="407"/>
      <c r="O9" s="407"/>
      <c r="P9" s="407"/>
      <c r="Q9" s="188">
        <f>HOUR(H4)</f>
        <v>0</v>
      </c>
      <c r="R9" s="68">
        <f>COUNTIF(F29:F100,"6")</f>
        <v>0</v>
      </c>
      <c r="S9" s="151" t="s">
        <v>11</v>
      </c>
    </row>
    <row r="10" spans="1:19" ht="12" customHeight="1">
      <c r="A10" s="413" t="s">
        <v>16</v>
      </c>
      <c r="B10" s="414"/>
      <c r="C10" s="419" t="s">
        <v>125</v>
      </c>
      <c r="D10" s="420"/>
      <c r="E10" s="420"/>
      <c r="F10" s="420"/>
      <c r="G10" s="420"/>
      <c r="H10" s="421"/>
      <c r="I10" s="400"/>
      <c r="J10" s="69" t="s">
        <v>126</v>
      </c>
      <c r="K10" s="68">
        <f>COUNTIF(E29:E100,"7")</f>
        <v>0</v>
      </c>
      <c r="L10" s="152" t="s">
        <v>11</v>
      </c>
      <c r="M10" s="406" t="s">
        <v>127</v>
      </c>
      <c r="N10" s="407"/>
      <c r="O10" s="407"/>
      <c r="P10" s="407"/>
      <c r="Q10" s="188">
        <f>MINUTE(H4)</f>
        <v>0</v>
      </c>
      <c r="R10" s="68">
        <f>COUNTIF(F29:F100,"7")</f>
        <v>0</v>
      </c>
      <c r="S10" s="151" t="s">
        <v>11</v>
      </c>
    </row>
    <row r="11" spans="1:19" ht="12" customHeight="1">
      <c r="A11" s="415"/>
      <c r="B11" s="416"/>
      <c r="C11" s="422"/>
      <c r="D11" s="423"/>
      <c r="E11" s="423"/>
      <c r="F11" s="423"/>
      <c r="G11" s="423"/>
      <c r="H11" s="424"/>
      <c r="I11" s="400"/>
      <c r="J11" s="69" t="s">
        <v>128</v>
      </c>
      <c r="K11" s="68">
        <f>COUNTIF(E29:E100,"8")</f>
        <v>0</v>
      </c>
      <c r="L11" s="152" t="s">
        <v>11</v>
      </c>
      <c r="M11" s="406" t="s">
        <v>129</v>
      </c>
      <c r="N11" s="407"/>
      <c r="O11" s="407"/>
      <c r="P11" s="407"/>
      <c r="Q11" s="188">
        <f>Q9*60+Q10</f>
        <v>0</v>
      </c>
      <c r="R11" s="68">
        <f>COUNTIF(F29:F100,"8")</f>
        <v>0</v>
      </c>
      <c r="S11" s="151" t="s">
        <v>11</v>
      </c>
    </row>
    <row r="12" spans="1:19" ht="12" customHeight="1">
      <c r="A12" s="415"/>
      <c r="B12" s="416"/>
      <c r="C12" s="422"/>
      <c r="D12" s="423"/>
      <c r="E12" s="423"/>
      <c r="F12" s="423"/>
      <c r="G12" s="423"/>
      <c r="H12" s="424"/>
      <c r="I12" s="400"/>
      <c r="J12" s="69" t="s">
        <v>130</v>
      </c>
      <c r="K12" s="68">
        <f>COUNTIF(E29:E100,"9")</f>
        <v>0</v>
      </c>
      <c r="L12" s="152" t="s">
        <v>11</v>
      </c>
      <c r="M12" s="406" t="s">
        <v>131</v>
      </c>
      <c r="N12" s="407"/>
      <c r="O12" s="407"/>
      <c r="P12" s="407"/>
      <c r="Q12" s="188"/>
      <c r="R12" s="68">
        <f>COUNTIF(F29:F100,"9")</f>
        <v>0</v>
      </c>
      <c r="S12" s="151" t="s">
        <v>11</v>
      </c>
    </row>
    <row r="13" spans="1:19" ht="12" customHeight="1">
      <c r="A13" s="415"/>
      <c r="B13" s="416"/>
      <c r="C13" s="422"/>
      <c r="D13" s="423"/>
      <c r="E13" s="423"/>
      <c r="F13" s="423"/>
      <c r="G13" s="423"/>
      <c r="H13" s="424"/>
      <c r="I13" s="400"/>
      <c r="J13" s="69" t="s">
        <v>132</v>
      </c>
      <c r="K13" s="68">
        <f>COUNTIF(E29:E100,"10")</f>
        <v>0</v>
      </c>
      <c r="L13" s="152" t="s">
        <v>11</v>
      </c>
      <c r="M13" s="406" t="s">
        <v>133</v>
      </c>
      <c r="N13" s="407"/>
      <c r="O13" s="407"/>
      <c r="P13" s="407"/>
      <c r="Q13" s="188"/>
      <c r="R13" s="68">
        <f>COUNTIF(F29:F100,"10")</f>
        <v>0</v>
      </c>
      <c r="S13" s="151" t="s">
        <v>11</v>
      </c>
    </row>
    <row r="14" spans="1:19" ht="12" customHeight="1">
      <c r="A14" s="415"/>
      <c r="B14" s="416"/>
      <c r="C14" s="422"/>
      <c r="D14" s="423"/>
      <c r="E14" s="423"/>
      <c r="F14" s="423"/>
      <c r="G14" s="423"/>
      <c r="H14" s="424"/>
      <c r="I14" s="400"/>
      <c r="J14" s="69" t="s">
        <v>134</v>
      </c>
      <c r="K14" s="68">
        <f>COUNTIF(E29:E100,"11")</f>
        <v>0</v>
      </c>
      <c r="L14" s="152" t="s">
        <v>11</v>
      </c>
      <c r="M14" s="406" t="s">
        <v>135</v>
      </c>
      <c r="N14" s="407"/>
      <c r="O14" s="407"/>
      <c r="P14" s="407"/>
      <c r="Q14" s="188"/>
      <c r="R14" s="68">
        <f>COUNTIF(F29:F100,"11")</f>
        <v>0</v>
      </c>
      <c r="S14" s="151" t="s">
        <v>11</v>
      </c>
    </row>
    <row r="15" spans="1:19" ht="12" customHeight="1">
      <c r="A15" s="415"/>
      <c r="B15" s="416"/>
      <c r="C15" s="422"/>
      <c r="D15" s="423"/>
      <c r="E15" s="423"/>
      <c r="F15" s="423"/>
      <c r="G15" s="423"/>
      <c r="H15" s="424"/>
      <c r="I15" s="400"/>
      <c r="J15" s="69" t="s">
        <v>136</v>
      </c>
      <c r="K15" s="68">
        <f>COUNTIF(E29:E100,"12")</f>
        <v>0</v>
      </c>
      <c r="L15" s="152" t="s">
        <v>11</v>
      </c>
      <c r="M15" s="406" t="s">
        <v>137</v>
      </c>
      <c r="N15" s="407"/>
      <c r="O15" s="407"/>
      <c r="P15" s="407"/>
      <c r="Q15" s="188"/>
      <c r="R15" s="68">
        <f>COUNTIF(F29:F100,"12")</f>
        <v>0</v>
      </c>
      <c r="S15" s="151" t="s">
        <v>11</v>
      </c>
    </row>
    <row r="16" spans="1:19" ht="12" customHeight="1">
      <c r="A16" s="417"/>
      <c r="B16" s="418"/>
      <c r="C16" s="425"/>
      <c r="D16" s="426"/>
      <c r="E16" s="426"/>
      <c r="F16" s="426"/>
      <c r="G16" s="426"/>
      <c r="H16" s="427"/>
      <c r="I16" s="400"/>
      <c r="J16" s="69" t="s">
        <v>138</v>
      </c>
      <c r="K16" s="68">
        <f>COUNTIF(E29:E100,"13")</f>
        <v>0</v>
      </c>
      <c r="L16" s="152" t="s">
        <v>11</v>
      </c>
      <c r="M16" s="406" t="s">
        <v>139</v>
      </c>
      <c r="N16" s="407"/>
      <c r="O16" s="407"/>
      <c r="P16" s="407"/>
      <c r="Q16" s="188"/>
      <c r="R16" s="68">
        <f>COUNTIF(F29:F100,"13")</f>
        <v>0</v>
      </c>
      <c r="S16" s="151" t="s">
        <v>11</v>
      </c>
    </row>
    <row r="17" spans="1:19" ht="12" customHeight="1">
      <c r="A17" s="413" t="s">
        <v>140</v>
      </c>
      <c r="B17" s="414"/>
      <c r="C17" s="419" t="s">
        <v>141</v>
      </c>
      <c r="D17" s="420"/>
      <c r="E17" s="420"/>
      <c r="F17" s="420"/>
      <c r="G17" s="420"/>
      <c r="H17" s="421"/>
      <c r="I17" s="400"/>
      <c r="J17" s="69" t="s">
        <v>142</v>
      </c>
      <c r="K17" s="68">
        <f>COUNTIF(E29:E100,"14")</f>
        <v>0</v>
      </c>
      <c r="L17" s="152" t="s">
        <v>11</v>
      </c>
      <c r="M17" s="406" t="s">
        <v>143</v>
      </c>
      <c r="N17" s="407"/>
      <c r="O17" s="407"/>
      <c r="P17" s="407"/>
      <c r="Q17" s="188"/>
      <c r="R17" s="68">
        <f>COUNTIF(F29:F100,"21")</f>
        <v>0</v>
      </c>
      <c r="S17" s="151" t="s">
        <v>11</v>
      </c>
    </row>
    <row r="18" spans="1:19" ht="12" customHeight="1">
      <c r="A18" s="415"/>
      <c r="B18" s="416"/>
      <c r="C18" s="422"/>
      <c r="D18" s="423"/>
      <c r="E18" s="423"/>
      <c r="F18" s="423"/>
      <c r="G18" s="423"/>
      <c r="H18" s="424"/>
      <c r="I18" s="400"/>
      <c r="J18" s="69" t="s">
        <v>144</v>
      </c>
      <c r="K18" s="68">
        <f>COUNTIF(E29:E100,"15")</f>
        <v>0</v>
      </c>
      <c r="L18" s="152" t="s">
        <v>11</v>
      </c>
      <c r="M18" s="406" t="s">
        <v>145</v>
      </c>
      <c r="N18" s="407"/>
      <c r="O18" s="407"/>
      <c r="P18" s="407"/>
      <c r="Q18" s="188"/>
      <c r="R18" s="68">
        <f>COUNTIF(F29:F100,"22")</f>
        <v>0</v>
      </c>
      <c r="S18" s="151" t="s">
        <v>11</v>
      </c>
    </row>
    <row r="19" spans="1:19" ht="12" customHeight="1">
      <c r="A19" s="415"/>
      <c r="B19" s="416"/>
      <c r="C19" s="422"/>
      <c r="D19" s="423"/>
      <c r="E19" s="423"/>
      <c r="F19" s="423"/>
      <c r="G19" s="423"/>
      <c r="H19" s="424"/>
      <c r="I19" s="400"/>
      <c r="J19" s="69" t="s">
        <v>146</v>
      </c>
      <c r="K19" s="68">
        <f>COUNTIF(E29:E100,"16")</f>
        <v>0</v>
      </c>
      <c r="L19" s="152" t="s">
        <v>11</v>
      </c>
      <c r="M19" s="406" t="s">
        <v>147</v>
      </c>
      <c r="N19" s="407"/>
      <c r="O19" s="407"/>
      <c r="P19" s="407"/>
      <c r="Q19" s="188"/>
      <c r="R19" s="68">
        <f>COUNTIF(F29:F100,"23")</f>
        <v>0</v>
      </c>
      <c r="S19" s="151" t="s">
        <v>11</v>
      </c>
    </row>
    <row r="20" spans="1:19" ht="12" customHeight="1">
      <c r="A20" s="415"/>
      <c r="B20" s="416"/>
      <c r="C20" s="422"/>
      <c r="D20" s="423"/>
      <c r="E20" s="423"/>
      <c r="F20" s="423"/>
      <c r="G20" s="423"/>
      <c r="H20" s="424"/>
      <c r="I20" s="400"/>
      <c r="J20" s="195"/>
      <c r="K20" s="196"/>
      <c r="L20" s="197"/>
      <c r="M20" s="406" t="s">
        <v>148</v>
      </c>
      <c r="N20" s="407"/>
      <c r="O20" s="407"/>
      <c r="P20" s="407"/>
      <c r="Q20" s="188"/>
      <c r="R20" s="68">
        <f>COUNTIF(F29:F100,"24")</f>
        <v>0</v>
      </c>
      <c r="S20" s="151" t="s">
        <v>11</v>
      </c>
    </row>
    <row r="21" spans="1:19" ht="12" customHeight="1">
      <c r="A21" s="415"/>
      <c r="B21" s="416"/>
      <c r="C21" s="422"/>
      <c r="D21" s="423"/>
      <c r="E21" s="423"/>
      <c r="F21" s="423"/>
      <c r="G21" s="423"/>
      <c r="H21" s="424"/>
      <c r="I21" s="400"/>
      <c r="J21" s="195"/>
      <c r="K21" s="196"/>
      <c r="L21" s="197"/>
      <c r="M21" s="406" t="s">
        <v>149</v>
      </c>
      <c r="N21" s="407"/>
      <c r="O21" s="407"/>
      <c r="P21" s="407"/>
      <c r="Q21" s="188"/>
      <c r="R21" s="68">
        <f>COUNTIF(F29:F100,"31")</f>
        <v>0</v>
      </c>
      <c r="S21" s="151" t="s">
        <v>11</v>
      </c>
    </row>
    <row r="22" spans="1:19" ht="12" customHeight="1">
      <c r="A22" s="415"/>
      <c r="B22" s="416"/>
      <c r="C22" s="422"/>
      <c r="D22" s="423"/>
      <c r="E22" s="423"/>
      <c r="F22" s="423"/>
      <c r="G22" s="423"/>
      <c r="H22" s="424"/>
      <c r="I22" s="400"/>
      <c r="J22" s="195"/>
      <c r="K22" s="196"/>
      <c r="L22" s="197"/>
      <c r="M22" s="406" t="s">
        <v>150</v>
      </c>
      <c r="N22" s="407"/>
      <c r="O22" s="407"/>
      <c r="P22" s="407"/>
      <c r="Q22" s="188"/>
      <c r="R22" s="68">
        <f>COUNTIF(F29:F100,"41")</f>
        <v>0</v>
      </c>
      <c r="S22" s="151" t="s">
        <v>11</v>
      </c>
    </row>
    <row r="23" spans="1:19" ht="12" customHeight="1">
      <c r="A23" s="415"/>
      <c r="B23" s="416"/>
      <c r="C23" s="422"/>
      <c r="D23" s="423"/>
      <c r="E23" s="423"/>
      <c r="F23" s="423"/>
      <c r="G23" s="423"/>
      <c r="H23" s="424"/>
      <c r="I23" s="400"/>
      <c r="J23" s="195"/>
      <c r="K23" s="196"/>
      <c r="L23" s="197"/>
      <c r="M23" s="406" t="s">
        <v>151</v>
      </c>
      <c r="N23" s="407"/>
      <c r="O23" s="407"/>
      <c r="P23" s="407"/>
      <c r="Q23" s="188"/>
      <c r="R23" s="68">
        <f>COUNTIF(F29:F100,"42")</f>
        <v>0</v>
      </c>
      <c r="S23" s="151" t="s">
        <v>11</v>
      </c>
    </row>
    <row r="24" spans="1:19" ht="12" customHeight="1">
      <c r="A24" s="415"/>
      <c r="B24" s="416"/>
      <c r="C24" s="422"/>
      <c r="D24" s="423"/>
      <c r="E24" s="423"/>
      <c r="F24" s="423"/>
      <c r="G24" s="423"/>
      <c r="H24" s="424"/>
      <c r="I24" s="400"/>
      <c r="J24" s="195"/>
      <c r="K24" s="196"/>
      <c r="L24" s="197"/>
      <c r="M24" s="406" t="s">
        <v>152</v>
      </c>
      <c r="N24" s="407"/>
      <c r="O24" s="407"/>
      <c r="P24" s="407"/>
      <c r="Q24" s="188"/>
      <c r="R24" s="68">
        <f>COUNTIF(F29:F100,"43")</f>
        <v>0</v>
      </c>
      <c r="S24" s="151" t="s">
        <v>11</v>
      </c>
    </row>
    <row r="25" spans="1:19" ht="12" customHeight="1">
      <c r="A25" s="415"/>
      <c r="B25" s="416"/>
      <c r="C25" s="422"/>
      <c r="D25" s="423"/>
      <c r="E25" s="423"/>
      <c r="F25" s="423"/>
      <c r="G25" s="423"/>
      <c r="H25" s="424"/>
      <c r="I25" s="400"/>
      <c r="J25" s="195"/>
      <c r="K25" s="196"/>
      <c r="L25" s="197"/>
      <c r="M25" s="406" t="s">
        <v>153</v>
      </c>
      <c r="N25" s="407"/>
      <c r="O25" s="407"/>
      <c r="P25" s="407"/>
      <c r="Q25" s="188"/>
      <c r="R25" s="68">
        <f>COUNTIF(F29:F100,"44")</f>
        <v>0</v>
      </c>
      <c r="S25" s="151" t="s">
        <v>11</v>
      </c>
    </row>
    <row r="26" spans="1:19" ht="12" customHeight="1">
      <c r="A26" s="417"/>
      <c r="B26" s="418"/>
      <c r="C26" s="425"/>
      <c r="D26" s="426"/>
      <c r="E26" s="426"/>
      <c r="F26" s="426"/>
      <c r="G26" s="426"/>
      <c r="H26" s="427"/>
      <c r="I26" s="401"/>
      <c r="J26" s="70" t="s">
        <v>17</v>
      </c>
      <c r="K26" s="71">
        <f>SUM(K4:K25)</f>
        <v>0</v>
      </c>
      <c r="L26" s="72" t="s">
        <v>11</v>
      </c>
      <c r="M26" s="428" t="s">
        <v>17</v>
      </c>
      <c r="N26" s="429"/>
      <c r="O26" s="429"/>
      <c r="P26" s="429"/>
      <c r="Q26" s="188"/>
      <c r="R26" s="71">
        <f>SUM(R4:R25)</f>
        <v>0</v>
      </c>
      <c r="S26" s="198" t="s">
        <v>11</v>
      </c>
    </row>
    <row r="27" spans="1:19" ht="4.5" customHeight="1">
      <c r="E27" s="64"/>
      <c r="F27" s="64"/>
      <c r="G27" s="64"/>
      <c r="O27" s="64"/>
    </row>
    <row r="28" spans="1:19" ht="15" customHeight="1">
      <c r="A28" s="199" t="s">
        <v>18</v>
      </c>
      <c r="B28" s="199" t="s">
        <v>19</v>
      </c>
      <c r="C28" s="396" t="s">
        <v>20</v>
      </c>
      <c r="D28" s="398"/>
      <c r="E28" s="199" t="s">
        <v>21</v>
      </c>
      <c r="F28" s="200" t="s">
        <v>154</v>
      </c>
      <c r="G28" s="200" t="s">
        <v>155</v>
      </c>
      <c r="H28" s="200" t="s">
        <v>22</v>
      </c>
      <c r="I28" s="199" t="s">
        <v>23</v>
      </c>
      <c r="J28" s="396" t="s">
        <v>24</v>
      </c>
      <c r="K28" s="397"/>
      <c r="L28" s="398"/>
      <c r="M28" s="201" t="s">
        <v>25</v>
      </c>
      <c r="N28" s="396" t="s">
        <v>26</v>
      </c>
      <c r="O28" s="397"/>
      <c r="P28" s="73" t="s">
        <v>27</v>
      </c>
      <c r="Q28" s="74"/>
      <c r="R28" s="430" t="s">
        <v>28</v>
      </c>
      <c r="S28" s="431"/>
    </row>
    <row r="29" spans="1:19" ht="32.25" customHeight="1">
      <c r="A29" s="75">
        <v>1</v>
      </c>
      <c r="B29" s="76"/>
      <c r="C29" s="432"/>
      <c r="D29" s="433"/>
      <c r="E29" s="77"/>
      <c r="F29" s="78"/>
      <c r="G29" s="78"/>
      <c r="H29" s="150"/>
      <c r="I29" s="77"/>
      <c r="J29" s="434"/>
      <c r="K29" s="435"/>
      <c r="L29" s="436"/>
      <c r="M29" s="76"/>
      <c r="N29" s="437"/>
      <c r="O29" s="438"/>
      <c r="P29" s="79"/>
      <c r="R29" s="439"/>
      <c r="S29" s="440"/>
    </row>
    <row r="30" spans="1:19" ht="32.25" customHeight="1">
      <c r="A30" s="76">
        <v>2</v>
      </c>
      <c r="B30" s="76"/>
      <c r="C30" s="441"/>
      <c r="D30" s="442"/>
      <c r="E30" s="77"/>
      <c r="F30" s="78"/>
      <c r="G30" s="78"/>
      <c r="H30" s="150"/>
      <c r="I30" s="77"/>
      <c r="J30" s="434"/>
      <c r="K30" s="435"/>
      <c r="L30" s="436"/>
      <c r="M30" s="76"/>
      <c r="N30" s="437"/>
      <c r="O30" s="438"/>
      <c r="P30" s="79"/>
      <c r="R30" s="443"/>
      <c r="S30" s="444"/>
    </row>
    <row r="31" spans="1:19" ht="32.25" customHeight="1">
      <c r="A31" s="76">
        <v>3</v>
      </c>
      <c r="B31" s="76"/>
      <c r="C31" s="441"/>
      <c r="D31" s="442"/>
      <c r="E31" s="77"/>
      <c r="F31" s="78"/>
      <c r="G31" s="78"/>
      <c r="H31" s="150"/>
      <c r="I31" s="77"/>
      <c r="J31" s="434"/>
      <c r="K31" s="435"/>
      <c r="L31" s="436"/>
      <c r="M31" s="76"/>
      <c r="N31" s="437"/>
      <c r="O31" s="438"/>
      <c r="P31" s="79"/>
      <c r="R31" s="443"/>
      <c r="S31" s="444"/>
    </row>
    <row r="32" spans="1:19" ht="27.75" customHeight="1">
      <c r="A32" s="76">
        <v>4</v>
      </c>
      <c r="B32" s="76"/>
      <c r="C32" s="441"/>
      <c r="D32" s="442"/>
      <c r="E32" s="77"/>
      <c r="F32" s="78"/>
      <c r="G32" s="78"/>
      <c r="H32" s="150"/>
      <c r="I32" s="77"/>
      <c r="J32" s="434"/>
      <c r="K32" s="435"/>
      <c r="L32" s="436"/>
      <c r="M32" s="76"/>
      <c r="N32" s="437"/>
      <c r="O32" s="438"/>
      <c r="P32" s="79"/>
      <c r="R32" s="443"/>
      <c r="S32" s="444"/>
    </row>
    <row r="33" spans="1:19" ht="30.75" customHeight="1">
      <c r="A33" s="76">
        <v>5</v>
      </c>
      <c r="B33" s="76"/>
      <c r="C33" s="441"/>
      <c r="D33" s="442"/>
      <c r="E33" s="77"/>
      <c r="F33" s="78"/>
      <c r="G33" s="78"/>
      <c r="H33" s="150"/>
      <c r="I33" s="77"/>
      <c r="J33" s="434"/>
      <c r="K33" s="435"/>
      <c r="L33" s="436"/>
      <c r="M33" s="76"/>
      <c r="N33" s="437"/>
      <c r="O33" s="438"/>
      <c r="P33" s="79"/>
      <c r="R33" s="443"/>
      <c r="S33" s="444"/>
    </row>
    <row r="34" spans="1:19" ht="31.5" customHeight="1">
      <c r="A34" s="76">
        <v>6</v>
      </c>
      <c r="B34" s="76"/>
      <c r="C34" s="441"/>
      <c r="D34" s="442"/>
      <c r="E34" s="77"/>
      <c r="F34" s="78"/>
      <c r="G34" s="78"/>
      <c r="H34" s="150"/>
      <c r="I34" s="77"/>
      <c r="J34" s="434"/>
      <c r="K34" s="435"/>
      <c r="L34" s="436"/>
      <c r="M34" s="76"/>
      <c r="N34" s="437"/>
      <c r="O34" s="438"/>
      <c r="P34" s="79"/>
      <c r="R34" s="443"/>
      <c r="S34" s="444"/>
    </row>
    <row r="35" spans="1:19" ht="27" customHeight="1">
      <c r="A35" s="76">
        <v>7</v>
      </c>
      <c r="B35" s="76"/>
      <c r="C35" s="150"/>
      <c r="D35" s="151"/>
      <c r="E35" s="77"/>
      <c r="F35" s="78"/>
      <c r="G35" s="78"/>
      <c r="H35" s="150"/>
      <c r="I35" s="77"/>
      <c r="J35" s="434"/>
      <c r="K35" s="435"/>
      <c r="L35" s="436"/>
      <c r="M35" s="76"/>
      <c r="N35" s="437"/>
      <c r="O35" s="438"/>
      <c r="P35" s="79"/>
      <c r="R35" s="443"/>
      <c r="S35" s="444"/>
    </row>
    <row r="36" spans="1:19" ht="31.5" customHeight="1">
      <c r="A36" s="76">
        <v>8</v>
      </c>
      <c r="B36" s="76"/>
      <c r="C36" s="441"/>
      <c r="D36" s="442"/>
      <c r="E36" s="77"/>
      <c r="F36" s="78"/>
      <c r="G36" s="78"/>
      <c r="H36" s="150"/>
      <c r="I36" s="77"/>
      <c r="J36" s="434"/>
      <c r="K36" s="435"/>
      <c r="L36" s="436"/>
      <c r="M36" s="76"/>
      <c r="N36" s="437"/>
      <c r="O36" s="438"/>
      <c r="P36" s="79"/>
      <c r="R36" s="443"/>
      <c r="S36" s="444"/>
    </row>
    <row r="37" spans="1:19" ht="19.5" customHeight="1">
      <c r="A37" s="76"/>
      <c r="B37" s="76"/>
      <c r="C37" s="441"/>
      <c r="D37" s="442"/>
      <c r="E37" s="77"/>
      <c r="F37" s="78"/>
      <c r="G37" s="78"/>
      <c r="H37" s="150"/>
      <c r="I37" s="77"/>
      <c r="J37" s="434"/>
      <c r="K37" s="435"/>
      <c r="L37" s="436"/>
      <c r="M37" s="76"/>
      <c r="N37" s="437"/>
      <c r="O37" s="438"/>
      <c r="P37" s="79"/>
      <c r="R37" s="443"/>
      <c r="S37" s="444"/>
    </row>
    <row r="38" spans="1:19" ht="20.100000000000001" customHeight="1">
      <c r="A38" s="81"/>
      <c r="B38" s="81"/>
      <c r="C38" s="445"/>
      <c r="D38" s="446"/>
      <c r="E38" s="77"/>
      <c r="F38" s="78"/>
      <c r="G38" s="78"/>
      <c r="H38" s="70"/>
      <c r="I38" s="82"/>
      <c r="J38" s="445"/>
      <c r="K38" s="447"/>
      <c r="L38" s="446"/>
      <c r="M38" s="81"/>
      <c r="N38" s="448"/>
      <c r="O38" s="449"/>
      <c r="P38" s="83"/>
      <c r="R38" s="450"/>
      <c r="S38" s="451"/>
    </row>
    <row r="39" spans="1:19">
      <c r="E39" s="202"/>
      <c r="F39" s="202"/>
      <c r="G39" s="202"/>
    </row>
  </sheetData>
  <mergeCells count="96">
    <mergeCell ref="C38:D38"/>
    <mergeCell ref="J38:L38"/>
    <mergeCell ref="N38:O38"/>
    <mergeCell ref="R38:S38"/>
    <mergeCell ref="C36:D36"/>
    <mergeCell ref="J36:L36"/>
    <mergeCell ref="N36:O36"/>
    <mergeCell ref="R36:S36"/>
    <mergeCell ref="C37:D37"/>
    <mergeCell ref="J37:L37"/>
    <mergeCell ref="N37:O37"/>
    <mergeCell ref="R37:S37"/>
    <mergeCell ref="C34:D34"/>
    <mergeCell ref="J34:L34"/>
    <mergeCell ref="N34:O34"/>
    <mergeCell ref="R34:S34"/>
    <mergeCell ref="J35:L35"/>
    <mergeCell ref="N35:O35"/>
    <mergeCell ref="R35:S35"/>
    <mergeCell ref="C32:D32"/>
    <mergeCell ref="J32:L32"/>
    <mergeCell ref="N32:O32"/>
    <mergeCell ref="R32:S32"/>
    <mergeCell ref="C33:D33"/>
    <mergeCell ref="J33:L33"/>
    <mergeCell ref="N33:O33"/>
    <mergeCell ref="R33:S33"/>
    <mergeCell ref="C31:D31"/>
    <mergeCell ref="J31:L31"/>
    <mergeCell ref="N31:O31"/>
    <mergeCell ref="R31:S31"/>
    <mergeCell ref="C30:D30"/>
    <mergeCell ref="J30:L30"/>
    <mergeCell ref="N30:O30"/>
    <mergeCell ref="R30:S30"/>
    <mergeCell ref="C28:D28"/>
    <mergeCell ref="J28:L28"/>
    <mergeCell ref="N28:O28"/>
    <mergeCell ref="R28:S28"/>
    <mergeCell ref="C29:D29"/>
    <mergeCell ref="J29:L29"/>
    <mergeCell ref="N29:O29"/>
    <mergeCell ref="R29:S29"/>
    <mergeCell ref="A17:B26"/>
    <mergeCell ref="C17:H26"/>
    <mergeCell ref="M17:P17"/>
    <mergeCell ref="M18:P18"/>
    <mergeCell ref="M19:P19"/>
    <mergeCell ref="M20:P20"/>
    <mergeCell ref="M21:P21"/>
    <mergeCell ref="M22:P22"/>
    <mergeCell ref="M23:P23"/>
    <mergeCell ref="M24:P24"/>
    <mergeCell ref="M25:P25"/>
    <mergeCell ref="M26:P26"/>
    <mergeCell ref="A10:B16"/>
    <mergeCell ref="C10:H16"/>
    <mergeCell ref="M10:P10"/>
    <mergeCell ref="M11:P11"/>
    <mergeCell ref="M12:P12"/>
    <mergeCell ref="M13:P13"/>
    <mergeCell ref="M14:P14"/>
    <mergeCell ref="M15:P15"/>
    <mergeCell ref="M16:P16"/>
    <mergeCell ref="C9:D9"/>
    <mergeCell ref="E9:G9"/>
    <mergeCell ref="M9:P9"/>
    <mergeCell ref="A8:B8"/>
    <mergeCell ref="C8:D8"/>
    <mergeCell ref="F8:G8"/>
    <mergeCell ref="M8:P8"/>
    <mergeCell ref="A4:B4"/>
    <mergeCell ref="E4:G4"/>
    <mergeCell ref="I4:I26"/>
    <mergeCell ref="M4:P4"/>
    <mergeCell ref="A5:B5"/>
    <mergeCell ref="C5:D5"/>
    <mergeCell ref="E5:G5"/>
    <mergeCell ref="M5:P5"/>
    <mergeCell ref="A6:B6"/>
    <mergeCell ref="C6:H6"/>
    <mergeCell ref="M6:P6"/>
    <mergeCell ref="A7:B7"/>
    <mergeCell ref="C7:D7"/>
    <mergeCell ref="E7:H7"/>
    <mergeCell ref="M7:P7"/>
    <mergeCell ref="A9:B9"/>
    <mergeCell ref="A1:B1"/>
    <mergeCell ref="C1:H1"/>
    <mergeCell ref="K1:L1"/>
    <mergeCell ref="M1:O1"/>
    <mergeCell ref="R1:S2"/>
    <mergeCell ref="A2:B2"/>
    <mergeCell ref="C2:H2"/>
    <mergeCell ref="K2:L2"/>
    <mergeCell ref="M2:O2"/>
  </mergeCells>
  <phoneticPr fontId="5"/>
  <dataValidations count="9">
    <dataValidation type="list" allowBlank="1" showInputMessage="1" showErrorMessage="1" sqref="R1:S2" xr:uid="{6FEC54B3-F127-4E20-ACC3-882DB2B3501D}">
      <formula1>"レビュー中,レビュー完修正中,修正完,中止"</formula1>
    </dataValidation>
    <dataValidation type="list" allowBlank="1" showInputMessage="1" showErrorMessage="1" sqref="H9" xr:uid="{C53ED506-A349-4F9E-8614-89566ADD30B3}">
      <formula1>"頁,Step"</formula1>
    </dataValidation>
    <dataValidation type="list" allowBlank="1" showInputMessage="1" promptTitle="不具合の分類を選択" prompt="1.UI関連仕様作成漏れ_x000a_2.UI関連仕様作成誤り／曖昧_x000a_3.UCシナリオ関連仕様作成漏れ_x000a_4.UCシナリオ関連仕様作成誤り／曖昧_x000a_5.ドメイン関連仕様作成漏れ_x000a_6.ドメイン関連仕様作成誤り／曖昧_x000a_7.DB関連仕様作成漏れ_x000a_8.DB関連仕様作成誤り／曖昧_x000a_9.その他関連仕様作成漏れ_x000a_10.その他関連仕様作成誤り／曖昧_x000a_11.コーディング作成漏れ_x000a_12.コーディング作成誤り／曖昧_x000a_13.標準化ルール違反_x000a_14.誤字／脱字　等単純ミス_x000a_15.要望、制限事項_x000a_16.その他" sqref="E29:E38" xr:uid="{3E2D215F-A0B8-4C96-ACEC-BC757B8C8A3A}">
      <formula1>"1,2,3,4,5,6,7,8,9,10,11,12,13,14,15,16"</formula1>
    </dataValidation>
    <dataValidation type="list" allowBlank="1" showInputMessage="1" promptTitle="不具合の原因を選択" prompt="1.業務知識不足_x000a_2.設計スキル不足_x000a_3.コーディングスキル不足_x000a_4.仕様書の理解誤り_x000a_5.仕様書誤り／不足_x000a_6.入力資料の理解誤り_x000a_7.入力資料の誤り_x000a_8.外部Ｉ／Ｆ、利用部品の理解誤り_x000a_9.外部Ｉ／Ｆ、利用部品の誤り_x000a_10.コミュニケーション不良_x000a_11.標準化規則、作業プロセスの理解誤り_x000a_12.標準化規則、作業プロセスの誤り_x000a_13.開発環境の設定誤り、不具合" sqref="F29:F38" xr:uid="{1F644B94-CED8-42C1-891E-23B88847E109}">
      <formula1>"1,2,3,4,5,6,7,8,9,10,11,12,13,21,22,23,24,31,41,42,43,44"</formula1>
    </dataValidation>
    <dataValidation type="list" allowBlank="1" showInputMessage="1" promptTitle="横展開の要否を選択" prompt="○_x000a_－_x000a_" sqref="G29:G38" xr:uid="{678DDD63-283C-4265-A576-DCFF857FD35B}">
      <formula1>"○,－"</formula1>
    </dataValidation>
    <dataValidation type="list" allowBlank="1" showInputMessage="1" showErrorMessage="1" sqref="J65542:O65542 JG65542:JL65542 TC65542:TH65542 ACY65542:ADD65542 AMU65542:AMZ65542 AWQ65542:AWV65542 BGM65542:BGR65542 BQI65542:BQN65542 CAE65542:CAJ65542 CKA65542:CKF65542 CTW65542:CUB65542 DDS65542:DDX65542 DNO65542:DNT65542 DXK65542:DXP65542 EHG65542:EHL65542 ERC65542:ERH65542 FAY65542:FBD65542 FKU65542:FKZ65542 FUQ65542:FUV65542 GEM65542:GER65542 GOI65542:GON65542 GYE65542:GYJ65542 HIA65542:HIF65542 HRW65542:HSB65542 IBS65542:IBX65542 ILO65542:ILT65542 IVK65542:IVP65542 JFG65542:JFL65542 JPC65542:JPH65542 JYY65542:JZD65542 KIU65542:KIZ65542 KSQ65542:KSV65542 LCM65542:LCR65542 LMI65542:LMN65542 LWE65542:LWJ65542 MGA65542:MGF65542 MPW65542:MQB65542 MZS65542:MZX65542 NJO65542:NJT65542 NTK65542:NTP65542 ODG65542:ODL65542 ONC65542:ONH65542 OWY65542:OXD65542 PGU65542:PGZ65542 PQQ65542:PQV65542 QAM65542:QAR65542 QKI65542:QKN65542 QUE65542:QUJ65542 REA65542:REF65542 RNW65542:ROB65542 RXS65542:RXX65542 SHO65542:SHT65542 SRK65542:SRP65542 TBG65542:TBL65542 TLC65542:TLH65542 TUY65542:TVD65542 UEU65542:UEZ65542 UOQ65542:UOV65542 UYM65542:UYR65542 VII65542:VIN65542 VSE65542:VSJ65542 WCA65542:WCF65542 WLW65542:WMB65542 WVS65542:WVX65542 J131078:O131078 JG131078:JL131078 TC131078:TH131078 ACY131078:ADD131078 AMU131078:AMZ131078 AWQ131078:AWV131078 BGM131078:BGR131078 BQI131078:BQN131078 CAE131078:CAJ131078 CKA131078:CKF131078 CTW131078:CUB131078 DDS131078:DDX131078 DNO131078:DNT131078 DXK131078:DXP131078 EHG131078:EHL131078 ERC131078:ERH131078 FAY131078:FBD131078 FKU131078:FKZ131078 FUQ131078:FUV131078 GEM131078:GER131078 GOI131078:GON131078 GYE131078:GYJ131078 HIA131078:HIF131078 HRW131078:HSB131078 IBS131078:IBX131078 ILO131078:ILT131078 IVK131078:IVP131078 JFG131078:JFL131078 JPC131078:JPH131078 JYY131078:JZD131078 KIU131078:KIZ131078 KSQ131078:KSV131078 LCM131078:LCR131078 LMI131078:LMN131078 LWE131078:LWJ131078 MGA131078:MGF131078 MPW131078:MQB131078 MZS131078:MZX131078 NJO131078:NJT131078 NTK131078:NTP131078 ODG131078:ODL131078 ONC131078:ONH131078 OWY131078:OXD131078 PGU131078:PGZ131078 PQQ131078:PQV131078 QAM131078:QAR131078 QKI131078:QKN131078 QUE131078:QUJ131078 REA131078:REF131078 RNW131078:ROB131078 RXS131078:RXX131078 SHO131078:SHT131078 SRK131078:SRP131078 TBG131078:TBL131078 TLC131078:TLH131078 TUY131078:TVD131078 UEU131078:UEZ131078 UOQ131078:UOV131078 UYM131078:UYR131078 VII131078:VIN131078 VSE131078:VSJ131078 WCA131078:WCF131078 WLW131078:WMB131078 WVS131078:WVX131078 J196614:O196614 JG196614:JL196614 TC196614:TH196614 ACY196614:ADD196614 AMU196614:AMZ196614 AWQ196614:AWV196614 BGM196614:BGR196614 BQI196614:BQN196614 CAE196614:CAJ196614 CKA196614:CKF196614 CTW196614:CUB196614 DDS196614:DDX196614 DNO196614:DNT196614 DXK196614:DXP196614 EHG196614:EHL196614 ERC196614:ERH196614 FAY196614:FBD196614 FKU196614:FKZ196614 FUQ196614:FUV196614 GEM196614:GER196614 GOI196614:GON196614 GYE196614:GYJ196614 HIA196614:HIF196614 HRW196614:HSB196614 IBS196614:IBX196614 ILO196614:ILT196614 IVK196614:IVP196614 JFG196614:JFL196614 JPC196614:JPH196614 JYY196614:JZD196614 KIU196614:KIZ196614 KSQ196614:KSV196614 LCM196614:LCR196614 LMI196614:LMN196614 LWE196614:LWJ196614 MGA196614:MGF196614 MPW196614:MQB196614 MZS196614:MZX196614 NJO196614:NJT196614 NTK196614:NTP196614 ODG196614:ODL196614 ONC196614:ONH196614 OWY196614:OXD196614 PGU196614:PGZ196614 PQQ196614:PQV196614 QAM196614:QAR196614 QKI196614:QKN196614 QUE196614:QUJ196614 REA196614:REF196614 RNW196614:ROB196614 RXS196614:RXX196614 SHO196614:SHT196614 SRK196614:SRP196614 TBG196614:TBL196614 TLC196614:TLH196614 TUY196614:TVD196614 UEU196614:UEZ196614 UOQ196614:UOV196614 UYM196614:UYR196614 VII196614:VIN196614 VSE196614:VSJ196614 WCA196614:WCF196614 WLW196614:WMB196614 WVS196614:WVX196614 J262150:O262150 JG262150:JL262150 TC262150:TH262150 ACY262150:ADD262150 AMU262150:AMZ262150 AWQ262150:AWV262150 BGM262150:BGR262150 BQI262150:BQN262150 CAE262150:CAJ262150 CKA262150:CKF262150 CTW262150:CUB262150 DDS262150:DDX262150 DNO262150:DNT262150 DXK262150:DXP262150 EHG262150:EHL262150 ERC262150:ERH262150 FAY262150:FBD262150 FKU262150:FKZ262150 FUQ262150:FUV262150 GEM262150:GER262150 GOI262150:GON262150 GYE262150:GYJ262150 HIA262150:HIF262150 HRW262150:HSB262150 IBS262150:IBX262150 ILO262150:ILT262150 IVK262150:IVP262150 JFG262150:JFL262150 JPC262150:JPH262150 JYY262150:JZD262150 KIU262150:KIZ262150 KSQ262150:KSV262150 LCM262150:LCR262150 LMI262150:LMN262150 LWE262150:LWJ262150 MGA262150:MGF262150 MPW262150:MQB262150 MZS262150:MZX262150 NJO262150:NJT262150 NTK262150:NTP262150 ODG262150:ODL262150 ONC262150:ONH262150 OWY262150:OXD262150 PGU262150:PGZ262150 PQQ262150:PQV262150 QAM262150:QAR262150 QKI262150:QKN262150 QUE262150:QUJ262150 REA262150:REF262150 RNW262150:ROB262150 RXS262150:RXX262150 SHO262150:SHT262150 SRK262150:SRP262150 TBG262150:TBL262150 TLC262150:TLH262150 TUY262150:TVD262150 UEU262150:UEZ262150 UOQ262150:UOV262150 UYM262150:UYR262150 VII262150:VIN262150 VSE262150:VSJ262150 WCA262150:WCF262150 WLW262150:WMB262150 WVS262150:WVX262150 J327686:O327686 JG327686:JL327686 TC327686:TH327686 ACY327686:ADD327686 AMU327686:AMZ327686 AWQ327686:AWV327686 BGM327686:BGR327686 BQI327686:BQN327686 CAE327686:CAJ327686 CKA327686:CKF327686 CTW327686:CUB327686 DDS327686:DDX327686 DNO327686:DNT327686 DXK327686:DXP327686 EHG327686:EHL327686 ERC327686:ERH327686 FAY327686:FBD327686 FKU327686:FKZ327686 FUQ327686:FUV327686 GEM327686:GER327686 GOI327686:GON327686 GYE327686:GYJ327686 HIA327686:HIF327686 HRW327686:HSB327686 IBS327686:IBX327686 ILO327686:ILT327686 IVK327686:IVP327686 JFG327686:JFL327686 JPC327686:JPH327686 JYY327686:JZD327686 KIU327686:KIZ327686 KSQ327686:KSV327686 LCM327686:LCR327686 LMI327686:LMN327686 LWE327686:LWJ327686 MGA327686:MGF327686 MPW327686:MQB327686 MZS327686:MZX327686 NJO327686:NJT327686 NTK327686:NTP327686 ODG327686:ODL327686 ONC327686:ONH327686 OWY327686:OXD327686 PGU327686:PGZ327686 PQQ327686:PQV327686 QAM327686:QAR327686 QKI327686:QKN327686 QUE327686:QUJ327686 REA327686:REF327686 RNW327686:ROB327686 RXS327686:RXX327686 SHO327686:SHT327686 SRK327686:SRP327686 TBG327686:TBL327686 TLC327686:TLH327686 TUY327686:TVD327686 UEU327686:UEZ327686 UOQ327686:UOV327686 UYM327686:UYR327686 VII327686:VIN327686 VSE327686:VSJ327686 WCA327686:WCF327686 WLW327686:WMB327686 WVS327686:WVX327686 J393222:O393222 JG393222:JL393222 TC393222:TH393222 ACY393222:ADD393222 AMU393222:AMZ393222 AWQ393222:AWV393222 BGM393222:BGR393222 BQI393222:BQN393222 CAE393222:CAJ393222 CKA393222:CKF393222 CTW393222:CUB393222 DDS393222:DDX393222 DNO393222:DNT393222 DXK393222:DXP393222 EHG393222:EHL393222 ERC393222:ERH393222 FAY393222:FBD393222 FKU393222:FKZ393222 FUQ393222:FUV393222 GEM393222:GER393222 GOI393222:GON393222 GYE393222:GYJ393222 HIA393222:HIF393222 HRW393222:HSB393222 IBS393222:IBX393222 ILO393222:ILT393222 IVK393222:IVP393222 JFG393222:JFL393222 JPC393222:JPH393222 JYY393222:JZD393222 KIU393222:KIZ393222 KSQ393222:KSV393222 LCM393222:LCR393222 LMI393222:LMN393222 LWE393222:LWJ393222 MGA393222:MGF393222 MPW393222:MQB393222 MZS393222:MZX393222 NJO393222:NJT393222 NTK393222:NTP393222 ODG393222:ODL393222 ONC393222:ONH393222 OWY393222:OXD393222 PGU393222:PGZ393222 PQQ393222:PQV393222 QAM393222:QAR393222 QKI393222:QKN393222 QUE393222:QUJ393222 REA393222:REF393222 RNW393222:ROB393222 RXS393222:RXX393222 SHO393222:SHT393222 SRK393222:SRP393222 TBG393222:TBL393222 TLC393222:TLH393222 TUY393222:TVD393222 UEU393222:UEZ393222 UOQ393222:UOV393222 UYM393222:UYR393222 VII393222:VIN393222 VSE393222:VSJ393222 WCA393222:WCF393222 WLW393222:WMB393222 WVS393222:WVX393222 J458758:O458758 JG458758:JL458758 TC458758:TH458758 ACY458758:ADD458758 AMU458758:AMZ458758 AWQ458758:AWV458758 BGM458758:BGR458758 BQI458758:BQN458758 CAE458758:CAJ458758 CKA458758:CKF458758 CTW458758:CUB458758 DDS458758:DDX458758 DNO458758:DNT458758 DXK458758:DXP458758 EHG458758:EHL458758 ERC458758:ERH458758 FAY458758:FBD458758 FKU458758:FKZ458758 FUQ458758:FUV458758 GEM458758:GER458758 GOI458758:GON458758 GYE458758:GYJ458758 HIA458758:HIF458758 HRW458758:HSB458758 IBS458758:IBX458758 ILO458758:ILT458758 IVK458758:IVP458758 JFG458758:JFL458758 JPC458758:JPH458758 JYY458758:JZD458758 KIU458758:KIZ458758 KSQ458758:KSV458758 LCM458758:LCR458758 LMI458758:LMN458758 LWE458758:LWJ458758 MGA458758:MGF458758 MPW458758:MQB458758 MZS458758:MZX458758 NJO458758:NJT458758 NTK458758:NTP458758 ODG458758:ODL458758 ONC458758:ONH458758 OWY458758:OXD458758 PGU458758:PGZ458758 PQQ458758:PQV458758 QAM458758:QAR458758 QKI458758:QKN458758 QUE458758:QUJ458758 REA458758:REF458758 RNW458758:ROB458758 RXS458758:RXX458758 SHO458758:SHT458758 SRK458758:SRP458758 TBG458758:TBL458758 TLC458758:TLH458758 TUY458758:TVD458758 UEU458758:UEZ458758 UOQ458758:UOV458758 UYM458758:UYR458758 VII458758:VIN458758 VSE458758:VSJ458758 WCA458758:WCF458758 WLW458758:WMB458758 WVS458758:WVX458758 J524294:O524294 JG524294:JL524294 TC524294:TH524294 ACY524294:ADD524294 AMU524294:AMZ524294 AWQ524294:AWV524294 BGM524294:BGR524294 BQI524294:BQN524294 CAE524294:CAJ524294 CKA524294:CKF524294 CTW524294:CUB524294 DDS524294:DDX524294 DNO524294:DNT524294 DXK524294:DXP524294 EHG524294:EHL524294 ERC524294:ERH524294 FAY524294:FBD524294 FKU524294:FKZ524294 FUQ524294:FUV524294 GEM524294:GER524294 GOI524294:GON524294 GYE524294:GYJ524294 HIA524294:HIF524294 HRW524294:HSB524294 IBS524294:IBX524294 ILO524294:ILT524294 IVK524294:IVP524294 JFG524294:JFL524294 JPC524294:JPH524294 JYY524294:JZD524294 KIU524294:KIZ524294 KSQ524294:KSV524294 LCM524294:LCR524294 LMI524294:LMN524294 LWE524294:LWJ524294 MGA524294:MGF524294 MPW524294:MQB524294 MZS524294:MZX524294 NJO524294:NJT524294 NTK524294:NTP524294 ODG524294:ODL524294 ONC524294:ONH524294 OWY524294:OXD524294 PGU524294:PGZ524294 PQQ524294:PQV524294 QAM524294:QAR524294 QKI524294:QKN524294 QUE524294:QUJ524294 REA524294:REF524294 RNW524294:ROB524294 RXS524294:RXX524294 SHO524294:SHT524294 SRK524294:SRP524294 TBG524294:TBL524294 TLC524294:TLH524294 TUY524294:TVD524294 UEU524294:UEZ524294 UOQ524294:UOV524294 UYM524294:UYR524294 VII524294:VIN524294 VSE524294:VSJ524294 WCA524294:WCF524294 WLW524294:WMB524294 WVS524294:WVX524294 J589830:O589830 JG589830:JL589830 TC589830:TH589830 ACY589830:ADD589830 AMU589830:AMZ589830 AWQ589830:AWV589830 BGM589830:BGR589830 BQI589830:BQN589830 CAE589830:CAJ589830 CKA589830:CKF589830 CTW589830:CUB589830 DDS589830:DDX589830 DNO589830:DNT589830 DXK589830:DXP589830 EHG589830:EHL589830 ERC589830:ERH589830 FAY589830:FBD589830 FKU589830:FKZ589830 FUQ589830:FUV589830 GEM589830:GER589830 GOI589830:GON589830 GYE589830:GYJ589830 HIA589830:HIF589830 HRW589830:HSB589830 IBS589830:IBX589830 ILO589830:ILT589830 IVK589830:IVP589830 JFG589830:JFL589830 JPC589830:JPH589830 JYY589830:JZD589830 KIU589830:KIZ589830 KSQ589830:KSV589830 LCM589830:LCR589830 LMI589830:LMN589830 LWE589830:LWJ589830 MGA589830:MGF589830 MPW589830:MQB589830 MZS589830:MZX589830 NJO589830:NJT589830 NTK589830:NTP589830 ODG589830:ODL589830 ONC589830:ONH589830 OWY589830:OXD589830 PGU589830:PGZ589830 PQQ589830:PQV589830 QAM589830:QAR589830 QKI589830:QKN589830 QUE589830:QUJ589830 REA589830:REF589830 RNW589830:ROB589830 RXS589830:RXX589830 SHO589830:SHT589830 SRK589830:SRP589830 TBG589830:TBL589830 TLC589830:TLH589830 TUY589830:TVD589830 UEU589830:UEZ589830 UOQ589830:UOV589830 UYM589830:UYR589830 VII589830:VIN589830 VSE589830:VSJ589830 WCA589830:WCF589830 WLW589830:WMB589830 WVS589830:WVX589830 J655366:O655366 JG655366:JL655366 TC655366:TH655366 ACY655366:ADD655366 AMU655366:AMZ655366 AWQ655366:AWV655366 BGM655366:BGR655366 BQI655366:BQN655366 CAE655366:CAJ655366 CKA655366:CKF655366 CTW655366:CUB655366 DDS655366:DDX655366 DNO655366:DNT655366 DXK655366:DXP655366 EHG655366:EHL655366 ERC655366:ERH655366 FAY655366:FBD655366 FKU655366:FKZ655366 FUQ655366:FUV655366 GEM655366:GER655366 GOI655366:GON655366 GYE655366:GYJ655366 HIA655366:HIF655366 HRW655366:HSB655366 IBS655366:IBX655366 ILO655366:ILT655366 IVK655366:IVP655366 JFG655366:JFL655366 JPC655366:JPH655366 JYY655366:JZD655366 KIU655366:KIZ655366 KSQ655366:KSV655366 LCM655366:LCR655366 LMI655366:LMN655366 LWE655366:LWJ655366 MGA655366:MGF655366 MPW655366:MQB655366 MZS655366:MZX655366 NJO655366:NJT655366 NTK655366:NTP655366 ODG655366:ODL655366 ONC655366:ONH655366 OWY655366:OXD655366 PGU655366:PGZ655366 PQQ655366:PQV655366 QAM655366:QAR655366 QKI655366:QKN655366 QUE655366:QUJ655366 REA655366:REF655366 RNW655366:ROB655366 RXS655366:RXX655366 SHO655366:SHT655366 SRK655366:SRP655366 TBG655366:TBL655366 TLC655366:TLH655366 TUY655366:TVD655366 UEU655366:UEZ655366 UOQ655366:UOV655366 UYM655366:UYR655366 VII655366:VIN655366 VSE655366:VSJ655366 WCA655366:WCF655366 WLW655366:WMB655366 WVS655366:WVX655366 J720902:O720902 JG720902:JL720902 TC720902:TH720902 ACY720902:ADD720902 AMU720902:AMZ720902 AWQ720902:AWV720902 BGM720902:BGR720902 BQI720902:BQN720902 CAE720902:CAJ720902 CKA720902:CKF720902 CTW720902:CUB720902 DDS720902:DDX720902 DNO720902:DNT720902 DXK720902:DXP720902 EHG720902:EHL720902 ERC720902:ERH720902 FAY720902:FBD720902 FKU720902:FKZ720902 FUQ720902:FUV720902 GEM720902:GER720902 GOI720902:GON720902 GYE720902:GYJ720902 HIA720902:HIF720902 HRW720902:HSB720902 IBS720902:IBX720902 ILO720902:ILT720902 IVK720902:IVP720902 JFG720902:JFL720902 JPC720902:JPH720902 JYY720902:JZD720902 KIU720902:KIZ720902 KSQ720902:KSV720902 LCM720902:LCR720902 LMI720902:LMN720902 LWE720902:LWJ720902 MGA720902:MGF720902 MPW720902:MQB720902 MZS720902:MZX720902 NJO720902:NJT720902 NTK720902:NTP720902 ODG720902:ODL720902 ONC720902:ONH720902 OWY720902:OXD720902 PGU720902:PGZ720902 PQQ720902:PQV720902 QAM720902:QAR720902 QKI720902:QKN720902 QUE720902:QUJ720902 REA720902:REF720902 RNW720902:ROB720902 RXS720902:RXX720902 SHO720902:SHT720902 SRK720902:SRP720902 TBG720902:TBL720902 TLC720902:TLH720902 TUY720902:TVD720902 UEU720902:UEZ720902 UOQ720902:UOV720902 UYM720902:UYR720902 VII720902:VIN720902 VSE720902:VSJ720902 WCA720902:WCF720902 WLW720902:WMB720902 WVS720902:WVX720902 J786438:O786438 JG786438:JL786438 TC786438:TH786438 ACY786438:ADD786438 AMU786438:AMZ786438 AWQ786438:AWV786438 BGM786438:BGR786438 BQI786438:BQN786438 CAE786438:CAJ786438 CKA786438:CKF786438 CTW786438:CUB786438 DDS786438:DDX786438 DNO786438:DNT786438 DXK786438:DXP786438 EHG786438:EHL786438 ERC786438:ERH786438 FAY786438:FBD786438 FKU786438:FKZ786438 FUQ786438:FUV786438 GEM786438:GER786438 GOI786438:GON786438 GYE786438:GYJ786438 HIA786438:HIF786438 HRW786438:HSB786438 IBS786438:IBX786438 ILO786438:ILT786438 IVK786438:IVP786438 JFG786438:JFL786438 JPC786438:JPH786438 JYY786438:JZD786438 KIU786438:KIZ786438 KSQ786438:KSV786438 LCM786438:LCR786438 LMI786438:LMN786438 LWE786438:LWJ786438 MGA786438:MGF786438 MPW786438:MQB786438 MZS786438:MZX786438 NJO786438:NJT786438 NTK786438:NTP786438 ODG786438:ODL786438 ONC786438:ONH786438 OWY786438:OXD786438 PGU786438:PGZ786438 PQQ786438:PQV786438 QAM786438:QAR786438 QKI786438:QKN786438 QUE786438:QUJ786438 REA786438:REF786438 RNW786438:ROB786438 RXS786438:RXX786438 SHO786438:SHT786438 SRK786438:SRP786438 TBG786438:TBL786438 TLC786438:TLH786438 TUY786438:TVD786438 UEU786438:UEZ786438 UOQ786438:UOV786438 UYM786438:UYR786438 VII786438:VIN786438 VSE786438:VSJ786438 WCA786438:WCF786438 WLW786438:WMB786438 WVS786438:WVX786438 J851974:O851974 JG851974:JL851974 TC851974:TH851974 ACY851974:ADD851974 AMU851974:AMZ851974 AWQ851974:AWV851974 BGM851974:BGR851974 BQI851974:BQN851974 CAE851974:CAJ851974 CKA851974:CKF851974 CTW851974:CUB851974 DDS851974:DDX851974 DNO851974:DNT851974 DXK851974:DXP851974 EHG851974:EHL851974 ERC851974:ERH851974 FAY851974:FBD851974 FKU851974:FKZ851974 FUQ851974:FUV851974 GEM851974:GER851974 GOI851974:GON851974 GYE851974:GYJ851974 HIA851974:HIF851974 HRW851974:HSB851974 IBS851974:IBX851974 ILO851974:ILT851974 IVK851974:IVP851974 JFG851974:JFL851974 JPC851974:JPH851974 JYY851974:JZD851974 KIU851974:KIZ851974 KSQ851974:KSV851974 LCM851974:LCR851974 LMI851974:LMN851974 LWE851974:LWJ851974 MGA851974:MGF851974 MPW851974:MQB851974 MZS851974:MZX851974 NJO851974:NJT851974 NTK851974:NTP851974 ODG851974:ODL851974 ONC851974:ONH851974 OWY851974:OXD851974 PGU851974:PGZ851974 PQQ851974:PQV851974 QAM851974:QAR851974 QKI851974:QKN851974 QUE851974:QUJ851974 REA851974:REF851974 RNW851974:ROB851974 RXS851974:RXX851974 SHO851974:SHT851974 SRK851974:SRP851974 TBG851974:TBL851974 TLC851974:TLH851974 TUY851974:TVD851974 UEU851974:UEZ851974 UOQ851974:UOV851974 UYM851974:UYR851974 VII851974:VIN851974 VSE851974:VSJ851974 WCA851974:WCF851974 WLW851974:WMB851974 WVS851974:WVX851974 J917510:O917510 JG917510:JL917510 TC917510:TH917510 ACY917510:ADD917510 AMU917510:AMZ917510 AWQ917510:AWV917510 BGM917510:BGR917510 BQI917510:BQN917510 CAE917510:CAJ917510 CKA917510:CKF917510 CTW917510:CUB917510 DDS917510:DDX917510 DNO917510:DNT917510 DXK917510:DXP917510 EHG917510:EHL917510 ERC917510:ERH917510 FAY917510:FBD917510 FKU917510:FKZ917510 FUQ917510:FUV917510 GEM917510:GER917510 GOI917510:GON917510 GYE917510:GYJ917510 HIA917510:HIF917510 HRW917510:HSB917510 IBS917510:IBX917510 ILO917510:ILT917510 IVK917510:IVP917510 JFG917510:JFL917510 JPC917510:JPH917510 JYY917510:JZD917510 KIU917510:KIZ917510 KSQ917510:KSV917510 LCM917510:LCR917510 LMI917510:LMN917510 LWE917510:LWJ917510 MGA917510:MGF917510 MPW917510:MQB917510 MZS917510:MZX917510 NJO917510:NJT917510 NTK917510:NTP917510 ODG917510:ODL917510 ONC917510:ONH917510 OWY917510:OXD917510 PGU917510:PGZ917510 PQQ917510:PQV917510 QAM917510:QAR917510 QKI917510:QKN917510 QUE917510:QUJ917510 REA917510:REF917510 RNW917510:ROB917510 RXS917510:RXX917510 SHO917510:SHT917510 SRK917510:SRP917510 TBG917510:TBL917510 TLC917510:TLH917510 TUY917510:TVD917510 UEU917510:UEZ917510 UOQ917510:UOV917510 UYM917510:UYR917510 VII917510:VIN917510 VSE917510:VSJ917510 WCA917510:WCF917510 WLW917510:WMB917510 WVS917510:WVX917510 J983046:O983046 JG983046:JL983046 TC983046:TH983046 ACY983046:ADD983046 AMU983046:AMZ983046 AWQ983046:AWV983046 BGM983046:BGR983046 BQI983046:BQN983046 CAE983046:CAJ983046 CKA983046:CKF983046 CTW983046:CUB983046 DDS983046:DDX983046 DNO983046:DNT983046 DXK983046:DXP983046 EHG983046:EHL983046 ERC983046:ERH983046 FAY983046:FBD983046 FKU983046:FKZ983046 FUQ983046:FUV983046 GEM983046:GER983046 GOI983046:GON983046 GYE983046:GYJ983046 HIA983046:HIF983046 HRW983046:HSB983046 IBS983046:IBX983046 ILO983046:ILT983046 IVK983046:IVP983046 JFG983046:JFL983046 JPC983046:JPH983046 JYY983046:JZD983046 KIU983046:KIZ983046 KSQ983046:KSV983046 LCM983046:LCR983046 LMI983046:LMN983046 LWE983046:LWJ983046 MGA983046:MGF983046 MPW983046:MQB983046 MZS983046:MZX983046 NJO983046:NJT983046 NTK983046:NTP983046 ODG983046:ODL983046 ONC983046:ONH983046 OWY983046:OXD983046 PGU983046:PGZ983046 PQQ983046:PQV983046 QAM983046:QAR983046 QKI983046:QKN983046 QUE983046:QUJ983046 REA983046:REF983046 RNW983046:ROB983046 RXS983046:RXX983046 SHO983046:SHT983046 SRK983046:SRP983046 TBG983046:TBL983046 TLC983046:TLH983046 TUY983046:TVD983046 UEU983046:UEZ983046 UOQ983046:UOV983046 UYM983046:UYR983046 VII983046:VIN983046 VSE983046:VSJ983046 WCA983046:WCF983046 WLW983046:WMB983046 WVS983046:WVX983046" xr:uid="{F4E7CC68-C43D-410B-940F-A008213F9E5D}">
      <formula1>"合格,条件付き合格,要再レビュー,その他"</formula1>
    </dataValidation>
    <dataValidation type="list" allowBlank="1" sqref="WVR983057:WVR983078 I65553:I65574 JF65553:JF65574 TB65553:TB65574 ACX65553:ACX65574 AMT65553:AMT65574 AWP65553:AWP65574 BGL65553:BGL65574 BQH65553:BQH65574 CAD65553:CAD65574 CJZ65553:CJZ65574 CTV65553:CTV65574 DDR65553:DDR65574 DNN65553:DNN65574 DXJ65553:DXJ65574 EHF65553:EHF65574 ERB65553:ERB65574 FAX65553:FAX65574 FKT65553:FKT65574 FUP65553:FUP65574 GEL65553:GEL65574 GOH65553:GOH65574 GYD65553:GYD65574 HHZ65553:HHZ65574 HRV65553:HRV65574 IBR65553:IBR65574 ILN65553:ILN65574 IVJ65553:IVJ65574 JFF65553:JFF65574 JPB65553:JPB65574 JYX65553:JYX65574 KIT65553:KIT65574 KSP65553:KSP65574 LCL65553:LCL65574 LMH65553:LMH65574 LWD65553:LWD65574 MFZ65553:MFZ65574 MPV65553:MPV65574 MZR65553:MZR65574 NJN65553:NJN65574 NTJ65553:NTJ65574 ODF65553:ODF65574 ONB65553:ONB65574 OWX65553:OWX65574 PGT65553:PGT65574 PQP65553:PQP65574 QAL65553:QAL65574 QKH65553:QKH65574 QUD65553:QUD65574 RDZ65553:RDZ65574 RNV65553:RNV65574 RXR65553:RXR65574 SHN65553:SHN65574 SRJ65553:SRJ65574 TBF65553:TBF65574 TLB65553:TLB65574 TUX65553:TUX65574 UET65553:UET65574 UOP65553:UOP65574 UYL65553:UYL65574 VIH65553:VIH65574 VSD65553:VSD65574 WBZ65553:WBZ65574 WLV65553:WLV65574 WVR65553:WVR65574 I131089:I131110 JF131089:JF131110 TB131089:TB131110 ACX131089:ACX131110 AMT131089:AMT131110 AWP131089:AWP131110 BGL131089:BGL131110 BQH131089:BQH131110 CAD131089:CAD131110 CJZ131089:CJZ131110 CTV131089:CTV131110 DDR131089:DDR131110 DNN131089:DNN131110 DXJ131089:DXJ131110 EHF131089:EHF131110 ERB131089:ERB131110 FAX131089:FAX131110 FKT131089:FKT131110 FUP131089:FUP131110 GEL131089:GEL131110 GOH131089:GOH131110 GYD131089:GYD131110 HHZ131089:HHZ131110 HRV131089:HRV131110 IBR131089:IBR131110 ILN131089:ILN131110 IVJ131089:IVJ131110 JFF131089:JFF131110 JPB131089:JPB131110 JYX131089:JYX131110 KIT131089:KIT131110 KSP131089:KSP131110 LCL131089:LCL131110 LMH131089:LMH131110 LWD131089:LWD131110 MFZ131089:MFZ131110 MPV131089:MPV131110 MZR131089:MZR131110 NJN131089:NJN131110 NTJ131089:NTJ131110 ODF131089:ODF131110 ONB131089:ONB131110 OWX131089:OWX131110 PGT131089:PGT131110 PQP131089:PQP131110 QAL131089:QAL131110 QKH131089:QKH131110 QUD131089:QUD131110 RDZ131089:RDZ131110 RNV131089:RNV131110 RXR131089:RXR131110 SHN131089:SHN131110 SRJ131089:SRJ131110 TBF131089:TBF131110 TLB131089:TLB131110 TUX131089:TUX131110 UET131089:UET131110 UOP131089:UOP131110 UYL131089:UYL131110 VIH131089:VIH131110 VSD131089:VSD131110 WBZ131089:WBZ131110 WLV131089:WLV131110 WVR131089:WVR131110 I196625:I196646 JF196625:JF196646 TB196625:TB196646 ACX196625:ACX196646 AMT196625:AMT196646 AWP196625:AWP196646 BGL196625:BGL196646 BQH196625:BQH196646 CAD196625:CAD196646 CJZ196625:CJZ196646 CTV196625:CTV196646 DDR196625:DDR196646 DNN196625:DNN196646 DXJ196625:DXJ196646 EHF196625:EHF196646 ERB196625:ERB196646 FAX196625:FAX196646 FKT196625:FKT196646 FUP196625:FUP196646 GEL196625:GEL196646 GOH196625:GOH196646 GYD196625:GYD196646 HHZ196625:HHZ196646 HRV196625:HRV196646 IBR196625:IBR196646 ILN196625:ILN196646 IVJ196625:IVJ196646 JFF196625:JFF196646 JPB196625:JPB196646 JYX196625:JYX196646 KIT196625:KIT196646 KSP196625:KSP196646 LCL196625:LCL196646 LMH196625:LMH196646 LWD196625:LWD196646 MFZ196625:MFZ196646 MPV196625:MPV196646 MZR196625:MZR196646 NJN196625:NJN196646 NTJ196625:NTJ196646 ODF196625:ODF196646 ONB196625:ONB196646 OWX196625:OWX196646 PGT196625:PGT196646 PQP196625:PQP196646 QAL196625:QAL196646 QKH196625:QKH196646 QUD196625:QUD196646 RDZ196625:RDZ196646 RNV196625:RNV196646 RXR196625:RXR196646 SHN196625:SHN196646 SRJ196625:SRJ196646 TBF196625:TBF196646 TLB196625:TLB196646 TUX196625:TUX196646 UET196625:UET196646 UOP196625:UOP196646 UYL196625:UYL196646 VIH196625:VIH196646 VSD196625:VSD196646 WBZ196625:WBZ196646 WLV196625:WLV196646 WVR196625:WVR196646 I262161:I262182 JF262161:JF262182 TB262161:TB262182 ACX262161:ACX262182 AMT262161:AMT262182 AWP262161:AWP262182 BGL262161:BGL262182 BQH262161:BQH262182 CAD262161:CAD262182 CJZ262161:CJZ262182 CTV262161:CTV262182 DDR262161:DDR262182 DNN262161:DNN262182 DXJ262161:DXJ262182 EHF262161:EHF262182 ERB262161:ERB262182 FAX262161:FAX262182 FKT262161:FKT262182 FUP262161:FUP262182 GEL262161:GEL262182 GOH262161:GOH262182 GYD262161:GYD262182 HHZ262161:HHZ262182 HRV262161:HRV262182 IBR262161:IBR262182 ILN262161:ILN262182 IVJ262161:IVJ262182 JFF262161:JFF262182 JPB262161:JPB262182 JYX262161:JYX262182 KIT262161:KIT262182 KSP262161:KSP262182 LCL262161:LCL262182 LMH262161:LMH262182 LWD262161:LWD262182 MFZ262161:MFZ262182 MPV262161:MPV262182 MZR262161:MZR262182 NJN262161:NJN262182 NTJ262161:NTJ262182 ODF262161:ODF262182 ONB262161:ONB262182 OWX262161:OWX262182 PGT262161:PGT262182 PQP262161:PQP262182 QAL262161:QAL262182 QKH262161:QKH262182 QUD262161:QUD262182 RDZ262161:RDZ262182 RNV262161:RNV262182 RXR262161:RXR262182 SHN262161:SHN262182 SRJ262161:SRJ262182 TBF262161:TBF262182 TLB262161:TLB262182 TUX262161:TUX262182 UET262161:UET262182 UOP262161:UOP262182 UYL262161:UYL262182 VIH262161:VIH262182 VSD262161:VSD262182 WBZ262161:WBZ262182 WLV262161:WLV262182 WVR262161:WVR262182 I327697:I327718 JF327697:JF327718 TB327697:TB327718 ACX327697:ACX327718 AMT327697:AMT327718 AWP327697:AWP327718 BGL327697:BGL327718 BQH327697:BQH327718 CAD327697:CAD327718 CJZ327697:CJZ327718 CTV327697:CTV327718 DDR327697:DDR327718 DNN327697:DNN327718 DXJ327697:DXJ327718 EHF327697:EHF327718 ERB327697:ERB327718 FAX327697:FAX327718 FKT327697:FKT327718 FUP327697:FUP327718 GEL327697:GEL327718 GOH327697:GOH327718 GYD327697:GYD327718 HHZ327697:HHZ327718 HRV327697:HRV327718 IBR327697:IBR327718 ILN327697:ILN327718 IVJ327697:IVJ327718 JFF327697:JFF327718 JPB327697:JPB327718 JYX327697:JYX327718 KIT327697:KIT327718 KSP327697:KSP327718 LCL327697:LCL327718 LMH327697:LMH327718 LWD327697:LWD327718 MFZ327697:MFZ327718 MPV327697:MPV327718 MZR327697:MZR327718 NJN327697:NJN327718 NTJ327697:NTJ327718 ODF327697:ODF327718 ONB327697:ONB327718 OWX327697:OWX327718 PGT327697:PGT327718 PQP327697:PQP327718 QAL327697:QAL327718 QKH327697:QKH327718 QUD327697:QUD327718 RDZ327697:RDZ327718 RNV327697:RNV327718 RXR327697:RXR327718 SHN327697:SHN327718 SRJ327697:SRJ327718 TBF327697:TBF327718 TLB327697:TLB327718 TUX327697:TUX327718 UET327697:UET327718 UOP327697:UOP327718 UYL327697:UYL327718 VIH327697:VIH327718 VSD327697:VSD327718 WBZ327697:WBZ327718 WLV327697:WLV327718 WVR327697:WVR327718 I393233:I393254 JF393233:JF393254 TB393233:TB393254 ACX393233:ACX393254 AMT393233:AMT393254 AWP393233:AWP393254 BGL393233:BGL393254 BQH393233:BQH393254 CAD393233:CAD393254 CJZ393233:CJZ393254 CTV393233:CTV393254 DDR393233:DDR393254 DNN393233:DNN393254 DXJ393233:DXJ393254 EHF393233:EHF393254 ERB393233:ERB393254 FAX393233:FAX393254 FKT393233:FKT393254 FUP393233:FUP393254 GEL393233:GEL393254 GOH393233:GOH393254 GYD393233:GYD393254 HHZ393233:HHZ393254 HRV393233:HRV393254 IBR393233:IBR393254 ILN393233:ILN393254 IVJ393233:IVJ393254 JFF393233:JFF393254 JPB393233:JPB393254 JYX393233:JYX393254 KIT393233:KIT393254 KSP393233:KSP393254 LCL393233:LCL393254 LMH393233:LMH393254 LWD393233:LWD393254 MFZ393233:MFZ393254 MPV393233:MPV393254 MZR393233:MZR393254 NJN393233:NJN393254 NTJ393233:NTJ393254 ODF393233:ODF393254 ONB393233:ONB393254 OWX393233:OWX393254 PGT393233:PGT393254 PQP393233:PQP393254 QAL393233:QAL393254 QKH393233:QKH393254 QUD393233:QUD393254 RDZ393233:RDZ393254 RNV393233:RNV393254 RXR393233:RXR393254 SHN393233:SHN393254 SRJ393233:SRJ393254 TBF393233:TBF393254 TLB393233:TLB393254 TUX393233:TUX393254 UET393233:UET393254 UOP393233:UOP393254 UYL393233:UYL393254 VIH393233:VIH393254 VSD393233:VSD393254 WBZ393233:WBZ393254 WLV393233:WLV393254 WVR393233:WVR393254 I458769:I458790 JF458769:JF458790 TB458769:TB458790 ACX458769:ACX458790 AMT458769:AMT458790 AWP458769:AWP458790 BGL458769:BGL458790 BQH458769:BQH458790 CAD458769:CAD458790 CJZ458769:CJZ458790 CTV458769:CTV458790 DDR458769:DDR458790 DNN458769:DNN458790 DXJ458769:DXJ458790 EHF458769:EHF458790 ERB458769:ERB458790 FAX458769:FAX458790 FKT458769:FKT458790 FUP458769:FUP458790 GEL458769:GEL458790 GOH458769:GOH458790 GYD458769:GYD458790 HHZ458769:HHZ458790 HRV458769:HRV458790 IBR458769:IBR458790 ILN458769:ILN458790 IVJ458769:IVJ458790 JFF458769:JFF458790 JPB458769:JPB458790 JYX458769:JYX458790 KIT458769:KIT458790 KSP458769:KSP458790 LCL458769:LCL458790 LMH458769:LMH458790 LWD458769:LWD458790 MFZ458769:MFZ458790 MPV458769:MPV458790 MZR458769:MZR458790 NJN458769:NJN458790 NTJ458769:NTJ458790 ODF458769:ODF458790 ONB458769:ONB458790 OWX458769:OWX458790 PGT458769:PGT458790 PQP458769:PQP458790 QAL458769:QAL458790 QKH458769:QKH458790 QUD458769:QUD458790 RDZ458769:RDZ458790 RNV458769:RNV458790 RXR458769:RXR458790 SHN458769:SHN458790 SRJ458769:SRJ458790 TBF458769:TBF458790 TLB458769:TLB458790 TUX458769:TUX458790 UET458769:UET458790 UOP458769:UOP458790 UYL458769:UYL458790 VIH458769:VIH458790 VSD458769:VSD458790 WBZ458769:WBZ458790 WLV458769:WLV458790 WVR458769:WVR458790 I524305:I524326 JF524305:JF524326 TB524305:TB524326 ACX524305:ACX524326 AMT524305:AMT524326 AWP524305:AWP524326 BGL524305:BGL524326 BQH524305:BQH524326 CAD524305:CAD524326 CJZ524305:CJZ524326 CTV524305:CTV524326 DDR524305:DDR524326 DNN524305:DNN524326 DXJ524305:DXJ524326 EHF524305:EHF524326 ERB524305:ERB524326 FAX524305:FAX524326 FKT524305:FKT524326 FUP524305:FUP524326 GEL524305:GEL524326 GOH524305:GOH524326 GYD524305:GYD524326 HHZ524305:HHZ524326 HRV524305:HRV524326 IBR524305:IBR524326 ILN524305:ILN524326 IVJ524305:IVJ524326 JFF524305:JFF524326 JPB524305:JPB524326 JYX524305:JYX524326 KIT524305:KIT524326 KSP524305:KSP524326 LCL524305:LCL524326 LMH524305:LMH524326 LWD524305:LWD524326 MFZ524305:MFZ524326 MPV524305:MPV524326 MZR524305:MZR524326 NJN524305:NJN524326 NTJ524305:NTJ524326 ODF524305:ODF524326 ONB524305:ONB524326 OWX524305:OWX524326 PGT524305:PGT524326 PQP524305:PQP524326 QAL524305:QAL524326 QKH524305:QKH524326 QUD524305:QUD524326 RDZ524305:RDZ524326 RNV524305:RNV524326 RXR524305:RXR524326 SHN524305:SHN524326 SRJ524305:SRJ524326 TBF524305:TBF524326 TLB524305:TLB524326 TUX524305:TUX524326 UET524305:UET524326 UOP524305:UOP524326 UYL524305:UYL524326 VIH524305:VIH524326 VSD524305:VSD524326 WBZ524305:WBZ524326 WLV524305:WLV524326 WVR524305:WVR524326 I589841:I589862 JF589841:JF589862 TB589841:TB589862 ACX589841:ACX589862 AMT589841:AMT589862 AWP589841:AWP589862 BGL589841:BGL589862 BQH589841:BQH589862 CAD589841:CAD589862 CJZ589841:CJZ589862 CTV589841:CTV589862 DDR589841:DDR589862 DNN589841:DNN589862 DXJ589841:DXJ589862 EHF589841:EHF589862 ERB589841:ERB589862 FAX589841:FAX589862 FKT589841:FKT589862 FUP589841:FUP589862 GEL589841:GEL589862 GOH589841:GOH589862 GYD589841:GYD589862 HHZ589841:HHZ589862 HRV589841:HRV589862 IBR589841:IBR589862 ILN589841:ILN589862 IVJ589841:IVJ589862 JFF589841:JFF589862 JPB589841:JPB589862 JYX589841:JYX589862 KIT589841:KIT589862 KSP589841:KSP589862 LCL589841:LCL589862 LMH589841:LMH589862 LWD589841:LWD589862 MFZ589841:MFZ589862 MPV589841:MPV589862 MZR589841:MZR589862 NJN589841:NJN589862 NTJ589841:NTJ589862 ODF589841:ODF589862 ONB589841:ONB589862 OWX589841:OWX589862 PGT589841:PGT589862 PQP589841:PQP589862 QAL589841:QAL589862 QKH589841:QKH589862 QUD589841:QUD589862 RDZ589841:RDZ589862 RNV589841:RNV589862 RXR589841:RXR589862 SHN589841:SHN589862 SRJ589841:SRJ589862 TBF589841:TBF589862 TLB589841:TLB589862 TUX589841:TUX589862 UET589841:UET589862 UOP589841:UOP589862 UYL589841:UYL589862 VIH589841:VIH589862 VSD589841:VSD589862 WBZ589841:WBZ589862 WLV589841:WLV589862 WVR589841:WVR589862 I655377:I655398 JF655377:JF655398 TB655377:TB655398 ACX655377:ACX655398 AMT655377:AMT655398 AWP655377:AWP655398 BGL655377:BGL655398 BQH655377:BQH655398 CAD655377:CAD655398 CJZ655377:CJZ655398 CTV655377:CTV655398 DDR655377:DDR655398 DNN655377:DNN655398 DXJ655377:DXJ655398 EHF655377:EHF655398 ERB655377:ERB655398 FAX655377:FAX655398 FKT655377:FKT655398 FUP655377:FUP655398 GEL655377:GEL655398 GOH655377:GOH655398 GYD655377:GYD655398 HHZ655377:HHZ655398 HRV655377:HRV655398 IBR655377:IBR655398 ILN655377:ILN655398 IVJ655377:IVJ655398 JFF655377:JFF655398 JPB655377:JPB655398 JYX655377:JYX655398 KIT655377:KIT655398 KSP655377:KSP655398 LCL655377:LCL655398 LMH655377:LMH655398 LWD655377:LWD655398 MFZ655377:MFZ655398 MPV655377:MPV655398 MZR655377:MZR655398 NJN655377:NJN655398 NTJ655377:NTJ655398 ODF655377:ODF655398 ONB655377:ONB655398 OWX655377:OWX655398 PGT655377:PGT655398 PQP655377:PQP655398 QAL655377:QAL655398 QKH655377:QKH655398 QUD655377:QUD655398 RDZ655377:RDZ655398 RNV655377:RNV655398 RXR655377:RXR655398 SHN655377:SHN655398 SRJ655377:SRJ655398 TBF655377:TBF655398 TLB655377:TLB655398 TUX655377:TUX655398 UET655377:UET655398 UOP655377:UOP655398 UYL655377:UYL655398 VIH655377:VIH655398 VSD655377:VSD655398 WBZ655377:WBZ655398 WLV655377:WLV655398 WVR655377:WVR655398 I720913:I720934 JF720913:JF720934 TB720913:TB720934 ACX720913:ACX720934 AMT720913:AMT720934 AWP720913:AWP720934 BGL720913:BGL720934 BQH720913:BQH720934 CAD720913:CAD720934 CJZ720913:CJZ720934 CTV720913:CTV720934 DDR720913:DDR720934 DNN720913:DNN720934 DXJ720913:DXJ720934 EHF720913:EHF720934 ERB720913:ERB720934 FAX720913:FAX720934 FKT720913:FKT720934 FUP720913:FUP720934 GEL720913:GEL720934 GOH720913:GOH720934 GYD720913:GYD720934 HHZ720913:HHZ720934 HRV720913:HRV720934 IBR720913:IBR720934 ILN720913:ILN720934 IVJ720913:IVJ720934 JFF720913:JFF720934 JPB720913:JPB720934 JYX720913:JYX720934 KIT720913:KIT720934 KSP720913:KSP720934 LCL720913:LCL720934 LMH720913:LMH720934 LWD720913:LWD720934 MFZ720913:MFZ720934 MPV720913:MPV720934 MZR720913:MZR720934 NJN720913:NJN720934 NTJ720913:NTJ720934 ODF720913:ODF720934 ONB720913:ONB720934 OWX720913:OWX720934 PGT720913:PGT720934 PQP720913:PQP720934 QAL720913:QAL720934 QKH720913:QKH720934 QUD720913:QUD720934 RDZ720913:RDZ720934 RNV720913:RNV720934 RXR720913:RXR720934 SHN720913:SHN720934 SRJ720913:SRJ720934 TBF720913:TBF720934 TLB720913:TLB720934 TUX720913:TUX720934 UET720913:UET720934 UOP720913:UOP720934 UYL720913:UYL720934 VIH720913:VIH720934 VSD720913:VSD720934 WBZ720913:WBZ720934 WLV720913:WLV720934 WVR720913:WVR720934 I786449:I786470 JF786449:JF786470 TB786449:TB786470 ACX786449:ACX786470 AMT786449:AMT786470 AWP786449:AWP786470 BGL786449:BGL786470 BQH786449:BQH786470 CAD786449:CAD786470 CJZ786449:CJZ786470 CTV786449:CTV786470 DDR786449:DDR786470 DNN786449:DNN786470 DXJ786449:DXJ786470 EHF786449:EHF786470 ERB786449:ERB786470 FAX786449:FAX786470 FKT786449:FKT786470 FUP786449:FUP786470 GEL786449:GEL786470 GOH786449:GOH786470 GYD786449:GYD786470 HHZ786449:HHZ786470 HRV786449:HRV786470 IBR786449:IBR786470 ILN786449:ILN786470 IVJ786449:IVJ786470 JFF786449:JFF786470 JPB786449:JPB786470 JYX786449:JYX786470 KIT786449:KIT786470 KSP786449:KSP786470 LCL786449:LCL786470 LMH786449:LMH786470 LWD786449:LWD786470 MFZ786449:MFZ786470 MPV786449:MPV786470 MZR786449:MZR786470 NJN786449:NJN786470 NTJ786449:NTJ786470 ODF786449:ODF786470 ONB786449:ONB786470 OWX786449:OWX786470 PGT786449:PGT786470 PQP786449:PQP786470 QAL786449:QAL786470 QKH786449:QKH786470 QUD786449:QUD786470 RDZ786449:RDZ786470 RNV786449:RNV786470 RXR786449:RXR786470 SHN786449:SHN786470 SRJ786449:SRJ786470 TBF786449:TBF786470 TLB786449:TLB786470 TUX786449:TUX786470 UET786449:UET786470 UOP786449:UOP786470 UYL786449:UYL786470 VIH786449:VIH786470 VSD786449:VSD786470 WBZ786449:WBZ786470 WLV786449:WLV786470 WVR786449:WVR786470 I851985:I852006 JF851985:JF852006 TB851985:TB852006 ACX851985:ACX852006 AMT851985:AMT852006 AWP851985:AWP852006 BGL851985:BGL852006 BQH851985:BQH852006 CAD851985:CAD852006 CJZ851985:CJZ852006 CTV851985:CTV852006 DDR851985:DDR852006 DNN851985:DNN852006 DXJ851985:DXJ852006 EHF851985:EHF852006 ERB851985:ERB852006 FAX851985:FAX852006 FKT851985:FKT852006 FUP851985:FUP852006 GEL851985:GEL852006 GOH851985:GOH852006 GYD851985:GYD852006 HHZ851985:HHZ852006 HRV851985:HRV852006 IBR851985:IBR852006 ILN851985:ILN852006 IVJ851985:IVJ852006 JFF851985:JFF852006 JPB851985:JPB852006 JYX851985:JYX852006 KIT851985:KIT852006 KSP851985:KSP852006 LCL851985:LCL852006 LMH851985:LMH852006 LWD851985:LWD852006 MFZ851985:MFZ852006 MPV851985:MPV852006 MZR851985:MZR852006 NJN851985:NJN852006 NTJ851985:NTJ852006 ODF851985:ODF852006 ONB851985:ONB852006 OWX851985:OWX852006 PGT851985:PGT852006 PQP851985:PQP852006 QAL851985:QAL852006 QKH851985:QKH852006 QUD851985:QUD852006 RDZ851985:RDZ852006 RNV851985:RNV852006 RXR851985:RXR852006 SHN851985:SHN852006 SRJ851985:SRJ852006 TBF851985:TBF852006 TLB851985:TLB852006 TUX851985:TUX852006 UET851985:UET852006 UOP851985:UOP852006 UYL851985:UYL852006 VIH851985:VIH852006 VSD851985:VSD852006 WBZ851985:WBZ852006 WLV851985:WLV852006 WVR851985:WVR852006 I917521:I917542 JF917521:JF917542 TB917521:TB917542 ACX917521:ACX917542 AMT917521:AMT917542 AWP917521:AWP917542 BGL917521:BGL917542 BQH917521:BQH917542 CAD917521:CAD917542 CJZ917521:CJZ917542 CTV917521:CTV917542 DDR917521:DDR917542 DNN917521:DNN917542 DXJ917521:DXJ917542 EHF917521:EHF917542 ERB917521:ERB917542 FAX917521:FAX917542 FKT917521:FKT917542 FUP917521:FUP917542 GEL917521:GEL917542 GOH917521:GOH917542 GYD917521:GYD917542 HHZ917521:HHZ917542 HRV917521:HRV917542 IBR917521:IBR917542 ILN917521:ILN917542 IVJ917521:IVJ917542 JFF917521:JFF917542 JPB917521:JPB917542 JYX917521:JYX917542 KIT917521:KIT917542 KSP917521:KSP917542 LCL917521:LCL917542 LMH917521:LMH917542 LWD917521:LWD917542 MFZ917521:MFZ917542 MPV917521:MPV917542 MZR917521:MZR917542 NJN917521:NJN917542 NTJ917521:NTJ917542 ODF917521:ODF917542 ONB917521:ONB917542 OWX917521:OWX917542 PGT917521:PGT917542 PQP917521:PQP917542 QAL917521:QAL917542 QKH917521:QKH917542 QUD917521:QUD917542 RDZ917521:RDZ917542 RNV917521:RNV917542 RXR917521:RXR917542 SHN917521:SHN917542 SRJ917521:SRJ917542 TBF917521:TBF917542 TLB917521:TLB917542 TUX917521:TUX917542 UET917521:UET917542 UOP917521:UOP917542 UYL917521:UYL917542 VIH917521:VIH917542 VSD917521:VSD917542 WBZ917521:WBZ917542 WLV917521:WLV917542 WVR917521:WVR917542 I983057:I983078 JF983057:JF983078 TB983057:TB983078 ACX983057:ACX983078 AMT983057:AMT983078 AWP983057:AWP983078 BGL983057:BGL983078 BQH983057:BQH983078 CAD983057:CAD983078 CJZ983057:CJZ983078 CTV983057:CTV983078 DDR983057:DDR983078 DNN983057:DNN983078 DXJ983057:DXJ983078 EHF983057:EHF983078 ERB983057:ERB983078 FAX983057:FAX983078 FKT983057:FKT983078 FUP983057:FUP983078 GEL983057:GEL983078 GOH983057:GOH983078 GYD983057:GYD983078 HHZ983057:HHZ983078 HRV983057:HRV983078 IBR983057:IBR983078 ILN983057:ILN983078 IVJ983057:IVJ983078 JFF983057:JFF983078 JPB983057:JPB983078 JYX983057:JYX983078 KIT983057:KIT983078 KSP983057:KSP983078 LCL983057:LCL983078 LMH983057:LMH983078 LWD983057:LWD983078 MFZ983057:MFZ983078 MPV983057:MPV983078 MZR983057:MZR983078 NJN983057:NJN983078 NTJ983057:NTJ983078 ODF983057:ODF983078 ONB983057:ONB983078 OWX983057:OWX983078 PGT983057:PGT983078 PQP983057:PQP983078 QAL983057:QAL983078 QKH983057:QKH983078 QUD983057:QUD983078 RDZ983057:RDZ983078 RNV983057:RNV983078 RXR983057:RXR983078 SHN983057:SHN983078 SRJ983057:SRJ983078 TBF983057:TBF983078 TLB983057:TLB983078 TUX983057:TUX983078 UET983057:UET983078 UOP983057:UOP983078 UYL983057:UYL983078 VIH983057:VIH983078 VSD983057:VSD983078 WBZ983057:WBZ983078 WLV983057:WLV983078 I29:I38 WVR29:WVR38 WLV29:WLV38 WBZ29:WBZ38 VSD29:VSD38 VIH29:VIH38 UYL29:UYL38 UOP29:UOP38 UET29:UET38 TUX29:TUX38 TLB29:TLB38 TBF29:TBF38 SRJ29:SRJ38 SHN29:SHN38 RXR29:RXR38 RNV29:RNV38 RDZ29:RDZ38 QUD29:QUD38 QKH29:QKH38 QAL29:QAL38 PQP29:PQP38 PGT29:PGT38 OWX29:OWX38 ONB29:ONB38 ODF29:ODF38 NTJ29:NTJ38 NJN29:NJN38 MZR29:MZR38 MPV29:MPV38 MFZ29:MFZ38 LWD29:LWD38 LMH29:LMH38 LCL29:LCL38 KSP29:KSP38 KIT29:KIT38 JYX29:JYX38 JPB29:JPB38 JFF29:JFF38 IVJ29:IVJ38 ILN29:ILN38 IBR29:IBR38 HRV29:HRV38 HHZ29:HHZ38 GYD29:GYD38 GOH29:GOH38 GEL29:GEL38 FUP29:FUP38 FKT29:FKT38 FAX29:FAX38 ERB29:ERB38 EHF29:EHF38 DXJ29:DXJ38 DNN29:DNN38 DDR29:DDR38 CTV29:CTV38 CJZ29:CJZ38 CAD29:CAD38 BQH29:BQH38 BGL29:BGL38 AWP29:AWP38 AMT29:AMT38 ACX29:ACX38 TB29:TB38 JF29:JF38" xr:uid="{6EC854AF-5BD5-4C36-BF7F-D661E79BC10F}">
      <formula1>"要(緊急),要(通常),未定,否"</formula1>
    </dataValidation>
    <dataValidation type="list" allowBlank="1" showInputMessage="1" promptTitle="不具合の分類を選択" prompt="1.誤字／脱字_x000a_2.記述内容（漏れ／誤認／非効率等）_x000a_3.仕様書作成規約違反_x000a_4.見易さ（図表の活用）が不足_x000a_5.仕様の追加／変更_x000a_6.概要設計漏れ_x000a_7.仕様理解の誤り_x000a_8.異常処理の考慮不足_x000a_9.再検討（保留）事項_x000a_10.その他" sqref="WVO983057:WVO983078 E65553:F65574 JC65553:JC65574 SY65553:SY65574 ACU65553:ACU65574 AMQ65553:AMQ65574 AWM65553:AWM65574 BGI65553:BGI65574 BQE65553:BQE65574 CAA65553:CAA65574 CJW65553:CJW65574 CTS65553:CTS65574 DDO65553:DDO65574 DNK65553:DNK65574 DXG65553:DXG65574 EHC65553:EHC65574 EQY65553:EQY65574 FAU65553:FAU65574 FKQ65553:FKQ65574 FUM65553:FUM65574 GEI65553:GEI65574 GOE65553:GOE65574 GYA65553:GYA65574 HHW65553:HHW65574 HRS65553:HRS65574 IBO65553:IBO65574 ILK65553:ILK65574 IVG65553:IVG65574 JFC65553:JFC65574 JOY65553:JOY65574 JYU65553:JYU65574 KIQ65553:KIQ65574 KSM65553:KSM65574 LCI65553:LCI65574 LME65553:LME65574 LWA65553:LWA65574 MFW65553:MFW65574 MPS65553:MPS65574 MZO65553:MZO65574 NJK65553:NJK65574 NTG65553:NTG65574 ODC65553:ODC65574 OMY65553:OMY65574 OWU65553:OWU65574 PGQ65553:PGQ65574 PQM65553:PQM65574 QAI65553:QAI65574 QKE65553:QKE65574 QUA65553:QUA65574 RDW65553:RDW65574 RNS65553:RNS65574 RXO65553:RXO65574 SHK65553:SHK65574 SRG65553:SRG65574 TBC65553:TBC65574 TKY65553:TKY65574 TUU65553:TUU65574 UEQ65553:UEQ65574 UOM65553:UOM65574 UYI65553:UYI65574 VIE65553:VIE65574 VSA65553:VSA65574 WBW65553:WBW65574 WLS65553:WLS65574 WVO65553:WVO65574 E131089:F131110 JC131089:JC131110 SY131089:SY131110 ACU131089:ACU131110 AMQ131089:AMQ131110 AWM131089:AWM131110 BGI131089:BGI131110 BQE131089:BQE131110 CAA131089:CAA131110 CJW131089:CJW131110 CTS131089:CTS131110 DDO131089:DDO131110 DNK131089:DNK131110 DXG131089:DXG131110 EHC131089:EHC131110 EQY131089:EQY131110 FAU131089:FAU131110 FKQ131089:FKQ131110 FUM131089:FUM131110 GEI131089:GEI131110 GOE131089:GOE131110 GYA131089:GYA131110 HHW131089:HHW131110 HRS131089:HRS131110 IBO131089:IBO131110 ILK131089:ILK131110 IVG131089:IVG131110 JFC131089:JFC131110 JOY131089:JOY131110 JYU131089:JYU131110 KIQ131089:KIQ131110 KSM131089:KSM131110 LCI131089:LCI131110 LME131089:LME131110 LWA131089:LWA131110 MFW131089:MFW131110 MPS131089:MPS131110 MZO131089:MZO131110 NJK131089:NJK131110 NTG131089:NTG131110 ODC131089:ODC131110 OMY131089:OMY131110 OWU131089:OWU131110 PGQ131089:PGQ131110 PQM131089:PQM131110 QAI131089:QAI131110 QKE131089:QKE131110 QUA131089:QUA131110 RDW131089:RDW131110 RNS131089:RNS131110 RXO131089:RXO131110 SHK131089:SHK131110 SRG131089:SRG131110 TBC131089:TBC131110 TKY131089:TKY131110 TUU131089:TUU131110 UEQ131089:UEQ131110 UOM131089:UOM131110 UYI131089:UYI131110 VIE131089:VIE131110 VSA131089:VSA131110 WBW131089:WBW131110 WLS131089:WLS131110 WVO131089:WVO131110 E196625:F196646 JC196625:JC196646 SY196625:SY196646 ACU196625:ACU196646 AMQ196625:AMQ196646 AWM196625:AWM196646 BGI196625:BGI196646 BQE196625:BQE196646 CAA196625:CAA196646 CJW196625:CJW196646 CTS196625:CTS196646 DDO196625:DDO196646 DNK196625:DNK196646 DXG196625:DXG196646 EHC196625:EHC196646 EQY196625:EQY196646 FAU196625:FAU196646 FKQ196625:FKQ196646 FUM196625:FUM196646 GEI196625:GEI196646 GOE196625:GOE196646 GYA196625:GYA196646 HHW196625:HHW196646 HRS196625:HRS196646 IBO196625:IBO196646 ILK196625:ILK196646 IVG196625:IVG196646 JFC196625:JFC196646 JOY196625:JOY196646 JYU196625:JYU196646 KIQ196625:KIQ196646 KSM196625:KSM196646 LCI196625:LCI196646 LME196625:LME196646 LWA196625:LWA196646 MFW196625:MFW196646 MPS196625:MPS196646 MZO196625:MZO196646 NJK196625:NJK196646 NTG196625:NTG196646 ODC196625:ODC196646 OMY196625:OMY196646 OWU196625:OWU196646 PGQ196625:PGQ196646 PQM196625:PQM196646 QAI196625:QAI196646 QKE196625:QKE196646 QUA196625:QUA196646 RDW196625:RDW196646 RNS196625:RNS196646 RXO196625:RXO196646 SHK196625:SHK196646 SRG196625:SRG196646 TBC196625:TBC196646 TKY196625:TKY196646 TUU196625:TUU196646 UEQ196625:UEQ196646 UOM196625:UOM196646 UYI196625:UYI196646 VIE196625:VIE196646 VSA196625:VSA196646 WBW196625:WBW196646 WLS196625:WLS196646 WVO196625:WVO196646 E262161:F262182 JC262161:JC262182 SY262161:SY262182 ACU262161:ACU262182 AMQ262161:AMQ262182 AWM262161:AWM262182 BGI262161:BGI262182 BQE262161:BQE262182 CAA262161:CAA262182 CJW262161:CJW262182 CTS262161:CTS262182 DDO262161:DDO262182 DNK262161:DNK262182 DXG262161:DXG262182 EHC262161:EHC262182 EQY262161:EQY262182 FAU262161:FAU262182 FKQ262161:FKQ262182 FUM262161:FUM262182 GEI262161:GEI262182 GOE262161:GOE262182 GYA262161:GYA262182 HHW262161:HHW262182 HRS262161:HRS262182 IBO262161:IBO262182 ILK262161:ILK262182 IVG262161:IVG262182 JFC262161:JFC262182 JOY262161:JOY262182 JYU262161:JYU262182 KIQ262161:KIQ262182 KSM262161:KSM262182 LCI262161:LCI262182 LME262161:LME262182 LWA262161:LWA262182 MFW262161:MFW262182 MPS262161:MPS262182 MZO262161:MZO262182 NJK262161:NJK262182 NTG262161:NTG262182 ODC262161:ODC262182 OMY262161:OMY262182 OWU262161:OWU262182 PGQ262161:PGQ262182 PQM262161:PQM262182 QAI262161:QAI262182 QKE262161:QKE262182 QUA262161:QUA262182 RDW262161:RDW262182 RNS262161:RNS262182 RXO262161:RXO262182 SHK262161:SHK262182 SRG262161:SRG262182 TBC262161:TBC262182 TKY262161:TKY262182 TUU262161:TUU262182 UEQ262161:UEQ262182 UOM262161:UOM262182 UYI262161:UYI262182 VIE262161:VIE262182 VSA262161:VSA262182 WBW262161:WBW262182 WLS262161:WLS262182 WVO262161:WVO262182 E327697:F327718 JC327697:JC327718 SY327697:SY327718 ACU327697:ACU327718 AMQ327697:AMQ327718 AWM327697:AWM327718 BGI327697:BGI327718 BQE327697:BQE327718 CAA327697:CAA327718 CJW327697:CJW327718 CTS327697:CTS327718 DDO327697:DDO327718 DNK327697:DNK327718 DXG327697:DXG327718 EHC327697:EHC327718 EQY327697:EQY327718 FAU327697:FAU327718 FKQ327697:FKQ327718 FUM327697:FUM327718 GEI327697:GEI327718 GOE327697:GOE327718 GYA327697:GYA327718 HHW327697:HHW327718 HRS327697:HRS327718 IBO327697:IBO327718 ILK327697:ILK327718 IVG327697:IVG327718 JFC327697:JFC327718 JOY327697:JOY327718 JYU327697:JYU327718 KIQ327697:KIQ327718 KSM327697:KSM327718 LCI327697:LCI327718 LME327697:LME327718 LWA327697:LWA327718 MFW327697:MFW327718 MPS327697:MPS327718 MZO327697:MZO327718 NJK327697:NJK327718 NTG327697:NTG327718 ODC327697:ODC327718 OMY327697:OMY327718 OWU327697:OWU327718 PGQ327697:PGQ327718 PQM327697:PQM327718 QAI327697:QAI327718 QKE327697:QKE327718 QUA327697:QUA327718 RDW327697:RDW327718 RNS327697:RNS327718 RXO327697:RXO327718 SHK327697:SHK327718 SRG327697:SRG327718 TBC327697:TBC327718 TKY327697:TKY327718 TUU327697:TUU327718 UEQ327697:UEQ327718 UOM327697:UOM327718 UYI327697:UYI327718 VIE327697:VIE327718 VSA327697:VSA327718 WBW327697:WBW327718 WLS327697:WLS327718 WVO327697:WVO327718 E393233:F393254 JC393233:JC393254 SY393233:SY393254 ACU393233:ACU393254 AMQ393233:AMQ393254 AWM393233:AWM393254 BGI393233:BGI393254 BQE393233:BQE393254 CAA393233:CAA393254 CJW393233:CJW393254 CTS393233:CTS393254 DDO393233:DDO393254 DNK393233:DNK393254 DXG393233:DXG393254 EHC393233:EHC393254 EQY393233:EQY393254 FAU393233:FAU393254 FKQ393233:FKQ393254 FUM393233:FUM393254 GEI393233:GEI393254 GOE393233:GOE393254 GYA393233:GYA393254 HHW393233:HHW393254 HRS393233:HRS393254 IBO393233:IBO393254 ILK393233:ILK393254 IVG393233:IVG393254 JFC393233:JFC393254 JOY393233:JOY393254 JYU393233:JYU393254 KIQ393233:KIQ393254 KSM393233:KSM393254 LCI393233:LCI393254 LME393233:LME393254 LWA393233:LWA393254 MFW393233:MFW393254 MPS393233:MPS393254 MZO393233:MZO393254 NJK393233:NJK393254 NTG393233:NTG393254 ODC393233:ODC393254 OMY393233:OMY393254 OWU393233:OWU393254 PGQ393233:PGQ393254 PQM393233:PQM393254 QAI393233:QAI393254 QKE393233:QKE393254 QUA393233:QUA393254 RDW393233:RDW393254 RNS393233:RNS393254 RXO393233:RXO393254 SHK393233:SHK393254 SRG393233:SRG393254 TBC393233:TBC393254 TKY393233:TKY393254 TUU393233:TUU393254 UEQ393233:UEQ393254 UOM393233:UOM393254 UYI393233:UYI393254 VIE393233:VIE393254 VSA393233:VSA393254 WBW393233:WBW393254 WLS393233:WLS393254 WVO393233:WVO393254 E458769:F458790 JC458769:JC458790 SY458769:SY458790 ACU458769:ACU458790 AMQ458769:AMQ458790 AWM458769:AWM458790 BGI458769:BGI458790 BQE458769:BQE458790 CAA458769:CAA458790 CJW458769:CJW458790 CTS458769:CTS458790 DDO458769:DDO458790 DNK458769:DNK458790 DXG458769:DXG458790 EHC458769:EHC458790 EQY458769:EQY458790 FAU458769:FAU458790 FKQ458769:FKQ458790 FUM458769:FUM458790 GEI458769:GEI458790 GOE458769:GOE458790 GYA458769:GYA458790 HHW458769:HHW458790 HRS458769:HRS458790 IBO458769:IBO458790 ILK458769:ILK458790 IVG458769:IVG458790 JFC458769:JFC458790 JOY458769:JOY458790 JYU458769:JYU458790 KIQ458769:KIQ458790 KSM458769:KSM458790 LCI458769:LCI458790 LME458769:LME458790 LWA458769:LWA458790 MFW458769:MFW458790 MPS458769:MPS458790 MZO458769:MZO458790 NJK458769:NJK458790 NTG458769:NTG458790 ODC458769:ODC458790 OMY458769:OMY458790 OWU458769:OWU458790 PGQ458769:PGQ458790 PQM458769:PQM458790 QAI458769:QAI458790 QKE458769:QKE458790 QUA458769:QUA458790 RDW458769:RDW458790 RNS458769:RNS458790 RXO458769:RXO458790 SHK458769:SHK458790 SRG458769:SRG458790 TBC458769:TBC458790 TKY458769:TKY458790 TUU458769:TUU458790 UEQ458769:UEQ458790 UOM458769:UOM458790 UYI458769:UYI458790 VIE458769:VIE458790 VSA458769:VSA458790 WBW458769:WBW458790 WLS458769:WLS458790 WVO458769:WVO458790 E524305:F524326 JC524305:JC524326 SY524305:SY524326 ACU524305:ACU524326 AMQ524305:AMQ524326 AWM524305:AWM524326 BGI524305:BGI524326 BQE524305:BQE524326 CAA524305:CAA524326 CJW524305:CJW524326 CTS524305:CTS524326 DDO524305:DDO524326 DNK524305:DNK524326 DXG524305:DXG524326 EHC524305:EHC524326 EQY524305:EQY524326 FAU524305:FAU524326 FKQ524305:FKQ524326 FUM524305:FUM524326 GEI524305:GEI524326 GOE524305:GOE524326 GYA524305:GYA524326 HHW524305:HHW524326 HRS524305:HRS524326 IBO524305:IBO524326 ILK524305:ILK524326 IVG524305:IVG524326 JFC524305:JFC524326 JOY524305:JOY524326 JYU524305:JYU524326 KIQ524305:KIQ524326 KSM524305:KSM524326 LCI524305:LCI524326 LME524305:LME524326 LWA524305:LWA524326 MFW524305:MFW524326 MPS524305:MPS524326 MZO524305:MZO524326 NJK524305:NJK524326 NTG524305:NTG524326 ODC524305:ODC524326 OMY524305:OMY524326 OWU524305:OWU524326 PGQ524305:PGQ524326 PQM524305:PQM524326 QAI524305:QAI524326 QKE524305:QKE524326 QUA524305:QUA524326 RDW524305:RDW524326 RNS524305:RNS524326 RXO524305:RXO524326 SHK524305:SHK524326 SRG524305:SRG524326 TBC524305:TBC524326 TKY524305:TKY524326 TUU524305:TUU524326 UEQ524305:UEQ524326 UOM524305:UOM524326 UYI524305:UYI524326 VIE524305:VIE524326 VSA524305:VSA524326 WBW524305:WBW524326 WLS524305:WLS524326 WVO524305:WVO524326 E589841:F589862 JC589841:JC589862 SY589841:SY589862 ACU589841:ACU589862 AMQ589841:AMQ589862 AWM589841:AWM589862 BGI589841:BGI589862 BQE589841:BQE589862 CAA589841:CAA589862 CJW589841:CJW589862 CTS589841:CTS589862 DDO589841:DDO589862 DNK589841:DNK589862 DXG589841:DXG589862 EHC589841:EHC589862 EQY589841:EQY589862 FAU589841:FAU589862 FKQ589841:FKQ589862 FUM589841:FUM589862 GEI589841:GEI589862 GOE589841:GOE589862 GYA589841:GYA589862 HHW589841:HHW589862 HRS589841:HRS589862 IBO589841:IBO589862 ILK589841:ILK589862 IVG589841:IVG589862 JFC589841:JFC589862 JOY589841:JOY589862 JYU589841:JYU589862 KIQ589841:KIQ589862 KSM589841:KSM589862 LCI589841:LCI589862 LME589841:LME589862 LWA589841:LWA589862 MFW589841:MFW589862 MPS589841:MPS589862 MZO589841:MZO589862 NJK589841:NJK589862 NTG589841:NTG589862 ODC589841:ODC589862 OMY589841:OMY589862 OWU589841:OWU589862 PGQ589841:PGQ589862 PQM589841:PQM589862 QAI589841:QAI589862 QKE589841:QKE589862 QUA589841:QUA589862 RDW589841:RDW589862 RNS589841:RNS589862 RXO589841:RXO589862 SHK589841:SHK589862 SRG589841:SRG589862 TBC589841:TBC589862 TKY589841:TKY589862 TUU589841:TUU589862 UEQ589841:UEQ589862 UOM589841:UOM589862 UYI589841:UYI589862 VIE589841:VIE589862 VSA589841:VSA589862 WBW589841:WBW589862 WLS589841:WLS589862 WVO589841:WVO589862 E655377:F655398 JC655377:JC655398 SY655377:SY655398 ACU655377:ACU655398 AMQ655377:AMQ655398 AWM655377:AWM655398 BGI655377:BGI655398 BQE655377:BQE655398 CAA655377:CAA655398 CJW655377:CJW655398 CTS655377:CTS655398 DDO655377:DDO655398 DNK655377:DNK655398 DXG655377:DXG655398 EHC655377:EHC655398 EQY655377:EQY655398 FAU655377:FAU655398 FKQ655377:FKQ655398 FUM655377:FUM655398 GEI655377:GEI655398 GOE655377:GOE655398 GYA655377:GYA655398 HHW655377:HHW655398 HRS655377:HRS655398 IBO655377:IBO655398 ILK655377:ILK655398 IVG655377:IVG655398 JFC655377:JFC655398 JOY655377:JOY655398 JYU655377:JYU655398 KIQ655377:KIQ655398 KSM655377:KSM655398 LCI655377:LCI655398 LME655377:LME655398 LWA655377:LWA655398 MFW655377:MFW655398 MPS655377:MPS655398 MZO655377:MZO655398 NJK655377:NJK655398 NTG655377:NTG655398 ODC655377:ODC655398 OMY655377:OMY655398 OWU655377:OWU655398 PGQ655377:PGQ655398 PQM655377:PQM655398 QAI655377:QAI655398 QKE655377:QKE655398 QUA655377:QUA655398 RDW655377:RDW655398 RNS655377:RNS655398 RXO655377:RXO655398 SHK655377:SHK655398 SRG655377:SRG655398 TBC655377:TBC655398 TKY655377:TKY655398 TUU655377:TUU655398 UEQ655377:UEQ655398 UOM655377:UOM655398 UYI655377:UYI655398 VIE655377:VIE655398 VSA655377:VSA655398 WBW655377:WBW655398 WLS655377:WLS655398 WVO655377:WVO655398 E720913:F720934 JC720913:JC720934 SY720913:SY720934 ACU720913:ACU720934 AMQ720913:AMQ720934 AWM720913:AWM720934 BGI720913:BGI720934 BQE720913:BQE720934 CAA720913:CAA720934 CJW720913:CJW720934 CTS720913:CTS720934 DDO720913:DDO720934 DNK720913:DNK720934 DXG720913:DXG720934 EHC720913:EHC720934 EQY720913:EQY720934 FAU720913:FAU720934 FKQ720913:FKQ720934 FUM720913:FUM720934 GEI720913:GEI720934 GOE720913:GOE720934 GYA720913:GYA720934 HHW720913:HHW720934 HRS720913:HRS720934 IBO720913:IBO720934 ILK720913:ILK720934 IVG720913:IVG720934 JFC720913:JFC720934 JOY720913:JOY720934 JYU720913:JYU720934 KIQ720913:KIQ720934 KSM720913:KSM720934 LCI720913:LCI720934 LME720913:LME720934 LWA720913:LWA720934 MFW720913:MFW720934 MPS720913:MPS720934 MZO720913:MZO720934 NJK720913:NJK720934 NTG720913:NTG720934 ODC720913:ODC720934 OMY720913:OMY720934 OWU720913:OWU720934 PGQ720913:PGQ720934 PQM720913:PQM720934 QAI720913:QAI720934 QKE720913:QKE720934 QUA720913:QUA720934 RDW720913:RDW720934 RNS720913:RNS720934 RXO720913:RXO720934 SHK720913:SHK720934 SRG720913:SRG720934 TBC720913:TBC720934 TKY720913:TKY720934 TUU720913:TUU720934 UEQ720913:UEQ720934 UOM720913:UOM720934 UYI720913:UYI720934 VIE720913:VIE720934 VSA720913:VSA720934 WBW720913:WBW720934 WLS720913:WLS720934 WVO720913:WVO720934 E786449:F786470 JC786449:JC786470 SY786449:SY786470 ACU786449:ACU786470 AMQ786449:AMQ786470 AWM786449:AWM786470 BGI786449:BGI786470 BQE786449:BQE786470 CAA786449:CAA786470 CJW786449:CJW786470 CTS786449:CTS786470 DDO786449:DDO786470 DNK786449:DNK786470 DXG786449:DXG786470 EHC786449:EHC786470 EQY786449:EQY786470 FAU786449:FAU786470 FKQ786449:FKQ786470 FUM786449:FUM786470 GEI786449:GEI786470 GOE786449:GOE786470 GYA786449:GYA786470 HHW786449:HHW786470 HRS786449:HRS786470 IBO786449:IBO786470 ILK786449:ILK786470 IVG786449:IVG786470 JFC786449:JFC786470 JOY786449:JOY786470 JYU786449:JYU786470 KIQ786449:KIQ786470 KSM786449:KSM786470 LCI786449:LCI786470 LME786449:LME786470 LWA786449:LWA786470 MFW786449:MFW786470 MPS786449:MPS786470 MZO786449:MZO786470 NJK786449:NJK786470 NTG786449:NTG786470 ODC786449:ODC786470 OMY786449:OMY786470 OWU786449:OWU786470 PGQ786449:PGQ786470 PQM786449:PQM786470 QAI786449:QAI786470 QKE786449:QKE786470 QUA786449:QUA786470 RDW786449:RDW786470 RNS786449:RNS786470 RXO786449:RXO786470 SHK786449:SHK786470 SRG786449:SRG786470 TBC786449:TBC786470 TKY786449:TKY786470 TUU786449:TUU786470 UEQ786449:UEQ786470 UOM786449:UOM786470 UYI786449:UYI786470 VIE786449:VIE786470 VSA786449:VSA786470 WBW786449:WBW786470 WLS786449:WLS786470 WVO786449:WVO786470 E851985:F852006 JC851985:JC852006 SY851985:SY852006 ACU851985:ACU852006 AMQ851985:AMQ852006 AWM851985:AWM852006 BGI851985:BGI852006 BQE851985:BQE852006 CAA851985:CAA852006 CJW851985:CJW852006 CTS851985:CTS852006 DDO851985:DDO852006 DNK851985:DNK852006 DXG851985:DXG852006 EHC851985:EHC852006 EQY851985:EQY852006 FAU851985:FAU852006 FKQ851985:FKQ852006 FUM851985:FUM852006 GEI851985:GEI852006 GOE851985:GOE852006 GYA851985:GYA852006 HHW851985:HHW852006 HRS851985:HRS852006 IBO851985:IBO852006 ILK851985:ILK852006 IVG851985:IVG852006 JFC851985:JFC852006 JOY851985:JOY852006 JYU851985:JYU852006 KIQ851985:KIQ852006 KSM851985:KSM852006 LCI851985:LCI852006 LME851985:LME852006 LWA851985:LWA852006 MFW851985:MFW852006 MPS851985:MPS852006 MZO851985:MZO852006 NJK851985:NJK852006 NTG851985:NTG852006 ODC851985:ODC852006 OMY851985:OMY852006 OWU851985:OWU852006 PGQ851985:PGQ852006 PQM851985:PQM852006 QAI851985:QAI852006 QKE851985:QKE852006 QUA851985:QUA852006 RDW851985:RDW852006 RNS851985:RNS852006 RXO851985:RXO852006 SHK851985:SHK852006 SRG851985:SRG852006 TBC851985:TBC852006 TKY851985:TKY852006 TUU851985:TUU852006 UEQ851985:UEQ852006 UOM851985:UOM852006 UYI851985:UYI852006 VIE851985:VIE852006 VSA851985:VSA852006 WBW851985:WBW852006 WLS851985:WLS852006 WVO851985:WVO852006 E917521:F917542 JC917521:JC917542 SY917521:SY917542 ACU917521:ACU917542 AMQ917521:AMQ917542 AWM917521:AWM917542 BGI917521:BGI917542 BQE917521:BQE917542 CAA917521:CAA917542 CJW917521:CJW917542 CTS917521:CTS917542 DDO917521:DDO917542 DNK917521:DNK917542 DXG917521:DXG917542 EHC917521:EHC917542 EQY917521:EQY917542 FAU917521:FAU917542 FKQ917521:FKQ917542 FUM917521:FUM917542 GEI917521:GEI917542 GOE917521:GOE917542 GYA917521:GYA917542 HHW917521:HHW917542 HRS917521:HRS917542 IBO917521:IBO917542 ILK917521:ILK917542 IVG917521:IVG917542 JFC917521:JFC917542 JOY917521:JOY917542 JYU917521:JYU917542 KIQ917521:KIQ917542 KSM917521:KSM917542 LCI917521:LCI917542 LME917521:LME917542 LWA917521:LWA917542 MFW917521:MFW917542 MPS917521:MPS917542 MZO917521:MZO917542 NJK917521:NJK917542 NTG917521:NTG917542 ODC917521:ODC917542 OMY917521:OMY917542 OWU917521:OWU917542 PGQ917521:PGQ917542 PQM917521:PQM917542 QAI917521:QAI917542 QKE917521:QKE917542 QUA917521:QUA917542 RDW917521:RDW917542 RNS917521:RNS917542 RXO917521:RXO917542 SHK917521:SHK917542 SRG917521:SRG917542 TBC917521:TBC917542 TKY917521:TKY917542 TUU917521:TUU917542 UEQ917521:UEQ917542 UOM917521:UOM917542 UYI917521:UYI917542 VIE917521:VIE917542 VSA917521:VSA917542 WBW917521:WBW917542 WLS917521:WLS917542 WVO917521:WVO917542 E983057:F983078 JC983057:JC983078 SY983057:SY983078 ACU983057:ACU983078 AMQ983057:AMQ983078 AWM983057:AWM983078 BGI983057:BGI983078 BQE983057:BQE983078 CAA983057:CAA983078 CJW983057:CJW983078 CTS983057:CTS983078 DDO983057:DDO983078 DNK983057:DNK983078 DXG983057:DXG983078 EHC983057:EHC983078 EQY983057:EQY983078 FAU983057:FAU983078 FKQ983057:FKQ983078 FUM983057:FUM983078 GEI983057:GEI983078 GOE983057:GOE983078 GYA983057:GYA983078 HHW983057:HHW983078 HRS983057:HRS983078 IBO983057:IBO983078 ILK983057:ILK983078 IVG983057:IVG983078 JFC983057:JFC983078 JOY983057:JOY983078 JYU983057:JYU983078 KIQ983057:KIQ983078 KSM983057:KSM983078 LCI983057:LCI983078 LME983057:LME983078 LWA983057:LWA983078 MFW983057:MFW983078 MPS983057:MPS983078 MZO983057:MZO983078 NJK983057:NJK983078 NTG983057:NTG983078 ODC983057:ODC983078 OMY983057:OMY983078 OWU983057:OWU983078 PGQ983057:PGQ983078 PQM983057:PQM983078 QAI983057:QAI983078 QKE983057:QKE983078 QUA983057:QUA983078 RDW983057:RDW983078 RNS983057:RNS983078 RXO983057:RXO983078 SHK983057:SHK983078 SRG983057:SRG983078 TBC983057:TBC983078 TKY983057:TKY983078 TUU983057:TUU983078 UEQ983057:UEQ983078 UOM983057:UOM983078 UYI983057:UYI983078 VIE983057:VIE983078 VSA983057:VSA983078 WBW983057:WBW983078 WLS983057:WLS983078 WVO29:WVO38 WLS29:WLS38 WBW29:WBW38 VSA29:VSA38 VIE29:VIE38 UYI29:UYI38 UOM29:UOM38 UEQ29:UEQ38 TUU29:TUU38 TKY29:TKY38 TBC29:TBC38 SRG29:SRG38 SHK29:SHK38 RXO29:RXO38 RNS29:RNS38 RDW29:RDW38 QUA29:QUA38 QKE29:QKE38 QAI29:QAI38 PQM29:PQM38 PGQ29:PGQ38 OWU29:OWU38 OMY29:OMY38 ODC29:ODC38 NTG29:NTG38 NJK29:NJK38 MZO29:MZO38 MPS29:MPS38 MFW29:MFW38 LWA29:LWA38 LME29:LME38 LCI29:LCI38 KSM29:KSM38 KIQ29:KIQ38 JYU29:JYU38 JOY29:JOY38 JFC29:JFC38 IVG29:IVG38 ILK29:ILK38 IBO29:IBO38 HRS29:HRS38 HHW29:HHW38 GYA29:GYA38 GOE29:GOE38 GEI29:GEI38 FUM29:FUM38 FKQ29:FKQ38 FAU29:FAU38 EQY29:EQY38 EHC29:EHC38 DXG29:DXG38 DNK29:DNK38 DDO29:DDO38 CTS29:CTS38 CJW29:CJW38 CAA29:CAA38 BQE29:BQE38 BGI29:BGI38 AWM29:AWM38 AMQ29:AMQ38 ACU29:ACU38 SY29:SY38 JC29:JC38" xr:uid="{9CFD00CB-3A57-4BAA-B510-CA8649603361}">
      <formula1>"1,2,3,4,5,6,7,8,9,10"</formula1>
    </dataValidation>
    <dataValidation type="list" allowBlank="1" showInputMessage="1" promptTitle="不具合の影響範囲を選択" prompt="1.1モジュール_x000a_2.ｺﾝﾎﾟｰﾈﾝﾄ_x000a_3.システム_x000a_4.開発ｽｹｼﾞｭｰﾙ_x000a_5.設計者ｽｷﾙ_x000a_6.その他_x000a_" sqref="WVP983057:WVP983078 G65553:G65574 JD65553:JD65574 SZ65553:SZ65574 ACV65553:ACV65574 AMR65553:AMR65574 AWN65553:AWN65574 BGJ65553:BGJ65574 BQF65553:BQF65574 CAB65553:CAB65574 CJX65553:CJX65574 CTT65553:CTT65574 DDP65553:DDP65574 DNL65553:DNL65574 DXH65553:DXH65574 EHD65553:EHD65574 EQZ65553:EQZ65574 FAV65553:FAV65574 FKR65553:FKR65574 FUN65553:FUN65574 GEJ65553:GEJ65574 GOF65553:GOF65574 GYB65553:GYB65574 HHX65553:HHX65574 HRT65553:HRT65574 IBP65553:IBP65574 ILL65553:ILL65574 IVH65553:IVH65574 JFD65553:JFD65574 JOZ65553:JOZ65574 JYV65553:JYV65574 KIR65553:KIR65574 KSN65553:KSN65574 LCJ65553:LCJ65574 LMF65553:LMF65574 LWB65553:LWB65574 MFX65553:MFX65574 MPT65553:MPT65574 MZP65553:MZP65574 NJL65553:NJL65574 NTH65553:NTH65574 ODD65553:ODD65574 OMZ65553:OMZ65574 OWV65553:OWV65574 PGR65553:PGR65574 PQN65553:PQN65574 QAJ65553:QAJ65574 QKF65553:QKF65574 QUB65553:QUB65574 RDX65553:RDX65574 RNT65553:RNT65574 RXP65553:RXP65574 SHL65553:SHL65574 SRH65553:SRH65574 TBD65553:TBD65574 TKZ65553:TKZ65574 TUV65553:TUV65574 UER65553:UER65574 UON65553:UON65574 UYJ65553:UYJ65574 VIF65553:VIF65574 VSB65553:VSB65574 WBX65553:WBX65574 WLT65553:WLT65574 WVP65553:WVP65574 G131089:G131110 JD131089:JD131110 SZ131089:SZ131110 ACV131089:ACV131110 AMR131089:AMR131110 AWN131089:AWN131110 BGJ131089:BGJ131110 BQF131089:BQF131110 CAB131089:CAB131110 CJX131089:CJX131110 CTT131089:CTT131110 DDP131089:DDP131110 DNL131089:DNL131110 DXH131089:DXH131110 EHD131089:EHD131110 EQZ131089:EQZ131110 FAV131089:FAV131110 FKR131089:FKR131110 FUN131089:FUN131110 GEJ131089:GEJ131110 GOF131089:GOF131110 GYB131089:GYB131110 HHX131089:HHX131110 HRT131089:HRT131110 IBP131089:IBP131110 ILL131089:ILL131110 IVH131089:IVH131110 JFD131089:JFD131110 JOZ131089:JOZ131110 JYV131089:JYV131110 KIR131089:KIR131110 KSN131089:KSN131110 LCJ131089:LCJ131110 LMF131089:LMF131110 LWB131089:LWB131110 MFX131089:MFX131110 MPT131089:MPT131110 MZP131089:MZP131110 NJL131089:NJL131110 NTH131089:NTH131110 ODD131089:ODD131110 OMZ131089:OMZ131110 OWV131089:OWV131110 PGR131089:PGR131110 PQN131089:PQN131110 QAJ131089:QAJ131110 QKF131089:QKF131110 QUB131089:QUB131110 RDX131089:RDX131110 RNT131089:RNT131110 RXP131089:RXP131110 SHL131089:SHL131110 SRH131089:SRH131110 TBD131089:TBD131110 TKZ131089:TKZ131110 TUV131089:TUV131110 UER131089:UER131110 UON131089:UON131110 UYJ131089:UYJ131110 VIF131089:VIF131110 VSB131089:VSB131110 WBX131089:WBX131110 WLT131089:WLT131110 WVP131089:WVP131110 G196625:G196646 JD196625:JD196646 SZ196625:SZ196646 ACV196625:ACV196646 AMR196625:AMR196646 AWN196625:AWN196646 BGJ196625:BGJ196646 BQF196625:BQF196646 CAB196625:CAB196646 CJX196625:CJX196646 CTT196625:CTT196646 DDP196625:DDP196646 DNL196625:DNL196646 DXH196625:DXH196646 EHD196625:EHD196646 EQZ196625:EQZ196646 FAV196625:FAV196646 FKR196625:FKR196646 FUN196625:FUN196646 GEJ196625:GEJ196646 GOF196625:GOF196646 GYB196625:GYB196646 HHX196625:HHX196646 HRT196625:HRT196646 IBP196625:IBP196646 ILL196625:ILL196646 IVH196625:IVH196646 JFD196625:JFD196646 JOZ196625:JOZ196646 JYV196625:JYV196646 KIR196625:KIR196646 KSN196625:KSN196646 LCJ196625:LCJ196646 LMF196625:LMF196646 LWB196625:LWB196646 MFX196625:MFX196646 MPT196625:MPT196646 MZP196625:MZP196646 NJL196625:NJL196646 NTH196625:NTH196646 ODD196625:ODD196646 OMZ196625:OMZ196646 OWV196625:OWV196646 PGR196625:PGR196646 PQN196625:PQN196646 QAJ196625:QAJ196646 QKF196625:QKF196646 QUB196625:QUB196646 RDX196625:RDX196646 RNT196625:RNT196646 RXP196625:RXP196646 SHL196625:SHL196646 SRH196625:SRH196646 TBD196625:TBD196646 TKZ196625:TKZ196646 TUV196625:TUV196646 UER196625:UER196646 UON196625:UON196646 UYJ196625:UYJ196646 VIF196625:VIF196646 VSB196625:VSB196646 WBX196625:WBX196646 WLT196625:WLT196646 WVP196625:WVP196646 G262161:G262182 JD262161:JD262182 SZ262161:SZ262182 ACV262161:ACV262182 AMR262161:AMR262182 AWN262161:AWN262182 BGJ262161:BGJ262182 BQF262161:BQF262182 CAB262161:CAB262182 CJX262161:CJX262182 CTT262161:CTT262182 DDP262161:DDP262182 DNL262161:DNL262182 DXH262161:DXH262182 EHD262161:EHD262182 EQZ262161:EQZ262182 FAV262161:FAV262182 FKR262161:FKR262182 FUN262161:FUN262182 GEJ262161:GEJ262182 GOF262161:GOF262182 GYB262161:GYB262182 HHX262161:HHX262182 HRT262161:HRT262182 IBP262161:IBP262182 ILL262161:ILL262182 IVH262161:IVH262182 JFD262161:JFD262182 JOZ262161:JOZ262182 JYV262161:JYV262182 KIR262161:KIR262182 KSN262161:KSN262182 LCJ262161:LCJ262182 LMF262161:LMF262182 LWB262161:LWB262182 MFX262161:MFX262182 MPT262161:MPT262182 MZP262161:MZP262182 NJL262161:NJL262182 NTH262161:NTH262182 ODD262161:ODD262182 OMZ262161:OMZ262182 OWV262161:OWV262182 PGR262161:PGR262182 PQN262161:PQN262182 QAJ262161:QAJ262182 QKF262161:QKF262182 QUB262161:QUB262182 RDX262161:RDX262182 RNT262161:RNT262182 RXP262161:RXP262182 SHL262161:SHL262182 SRH262161:SRH262182 TBD262161:TBD262182 TKZ262161:TKZ262182 TUV262161:TUV262182 UER262161:UER262182 UON262161:UON262182 UYJ262161:UYJ262182 VIF262161:VIF262182 VSB262161:VSB262182 WBX262161:WBX262182 WLT262161:WLT262182 WVP262161:WVP262182 G327697:G327718 JD327697:JD327718 SZ327697:SZ327718 ACV327697:ACV327718 AMR327697:AMR327718 AWN327697:AWN327718 BGJ327697:BGJ327718 BQF327697:BQF327718 CAB327697:CAB327718 CJX327697:CJX327718 CTT327697:CTT327718 DDP327697:DDP327718 DNL327697:DNL327718 DXH327697:DXH327718 EHD327697:EHD327718 EQZ327697:EQZ327718 FAV327697:FAV327718 FKR327697:FKR327718 FUN327697:FUN327718 GEJ327697:GEJ327718 GOF327697:GOF327718 GYB327697:GYB327718 HHX327697:HHX327718 HRT327697:HRT327718 IBP327697:IBP327718 ILL327697:ILL327718 IVH327697:IVH327718 JFD327697:JFD327718 JOZ327697:JOZ327718 JYV327697:JYV327718 KIR327697:KIR327718 KSN327697:KSN327718 LCJ327697:LCJ327718 LMF327697:LMF327718 LWB327697:LWB327718 MFX327697:MFX327718 MPT327697:MPT327718 MZP327697:MZP327718 NJL327697:NJL327718 NTH327697:NTH327718 ODD327697:ODD327718 OMZ327697:OMZ327718 OWV327697:OWV327718 PGR327697:PGR327718 PQN327697:PQN327718 QAJ327697:QAJ327718 QKF327697:QKF327718 QUB327697:QUB327718 RDX327697:RDX327718 RNT327697:RNT327718 RXP327697:RXP327718 SHL327697:SHL327718 SRH327697:SRH327718 TBD327697:TBD327718 TKZ327697:TKZ327718 TUV327697:TUV327718 UER327697:UER327718 UON327697:UON327718 UYJ327697:UYJ327718 VIF327697:VIF327718 VSB327697:VSB327718 WBX327697:WBX327718 WLT327697:WLT327718 WVP327697:WVP327718 G393233:G393254 JD393233:JD393254 SZ393233:SZ393254 ACV393233:ACV393254 AMR393233:AMR393254 AWN393233:AWN393254 BGJ393233:BGJ393254 BQF393233:BQF393254 CAB393233:CAB393254 CJX393233:CJX393254 CTT393233:CTT393254 DDP393233:DDP393254 DNL393233:DNL393254 DXH393233:DXH393254 EHD393233:EHD393254 EQZ393233:EQZ393254 FAV393233:FAV393254 FKR393233:FKR393254 FUN393233:FUN393254 GEJ393233:GEJ393254 GOF393233:GOF393254 GYB393233:GYB393254 HHX393233:HHX393254 HRT393233:HRT393254 IBP393233:IBP393254 ILL393233:ILL393254 IVH393233:IVH393254 JFD393233:JFD393254 JOZ393233:JOZ393254 JYV393233:JYV393254 KIR393233:KIR393254 KSN393233:KSN393254 LCJ393233:LCJ393254 LMF393233:LMF393254 LWB393233:LWB393254 MFX393233:MFX393254 MPT393233:MPT393254 MZP393233:MZP393254 NJL393233:NJL393254 NTH393233:NTH393254 ODD393233:ODD393254 OMZ393233:OMZ393254 OWV393233:OWV393254 PGR393233:PGR393254 PQN393233:PQN393254 QAJ393233:QAJ393254 QKF393233:QKF393254 QUB393233:QUB393254 RDX393233:RDX393254 RNT393233:RNT393254 RXP393233:RXP393254 SHL393233:SHL393254 SRH393233:SRH393254 TBD393233:TBD393254 TKZ393233:TKZ393254 TUV393233:TUV393254 UER393233:UER393254 UON393233:UON393254 UYJ393233:UYJ393254 VIF393233:VIF393254 VSB393233:VSB393254 WBX393233:WBX393254 WLT393233:WLT393254 WVP393233:WVP393254 G458769:G458790 JD458769:JD458790 SZ458769:SZ458790 ACV458769:ACV458790 AMR458769:AMR458790 AWN458769:AWN458790 BGJ458769:BGJ458790 BQF458769:BQF458790 CAB458769:CAB458790 CJX458769:CJX458790 CTT458769:CTT458790 DDP458769:DDP458790 DNL458769:DNL458790 DXH458769:DXH458790 EHD458769:EHD458790 EQZ458769:EQZ458790 FAV458769:FAV458790 FKR458769:FKR458790 FUN458769:FUN458790 GEJ458769:GEJ458790 GOF458769:GOF458790 GYB458769:GYB458790 HHX458769:HHX458790 HRT458769:HRT458790 IBP458769:IBP458790 ILL458769:ILL458790 IVH458769:IVH458790 JFD458769:JFD458790 JOZ458769:JOZ458790 JYV458769:JYV458790 KIR458769:KIR458790 KSN458769:KSN458790 LCJ458769:LCJ458790 LMF458769:LMF458790 LWB458769:LWB458790 MFX458769:MFX458790 MPT458769:MPT458790 MZP458769:MZP458790 NJL458769:NJL458790 NTH458769:NTH458790 ODD458769:ODD458790 OMZ458769:OMZ458790 OWV458769:OWV458790 PGR458769:PGR458790 PQN458769:PQN458790 QAJ458769:QAJ458790 QKF458769:QKF458790 QUB458769:QUB458790 RDX458769:RDX458790 RNT458769:RNT458790 RXP458769:RXP458790 SHL458769:SHL458790 SRH458769:SRH458790 TBD458769:TBD458790 TKZ458769:TKZ458790 TUV458769:TUV458790 UER458769:UER458790 UON458769:UON458790 UYJ458769:UYJ458790 VIF458769:VIF458790 VSB458769:VSB458790 WBX458769:WBX458790 WLT458769:WLT458790 WVP458769:WVP458790 G524305:G524326 JD524305:JD524326 SZ524305:SZ524326 ACV524305:ACV524326 AMR524305:AMR524326 AWN524305:AWN524326 BGJ524305:BGJ524326 BQF524305:BQF524326 CAB524305:CAB524326 CJX524305:CJX524326 CTT524305:CTT524326 DDP524305:DDP524326 DNL524305:DNL524326 DXH524305:DXH524326 EHD524305:EHD524326 EQZ524305:EQZ524326 FAV524305:FAV524326 FKR524305:FKR524326 FUN524305:FUN524326 GEJ524305:GEJ524326 GOF524305:GOF524326 GYB524305:GYB524326 HHX524305:HHX524326 HRT524305:HRT524326 IBP524305:IBP524326 ILL524305:ILL524326 IVH524305:IVH524326 JFD524305:JFD524326 JOZ524305:JOZ524326 JYV524305:JYV524326 KIR524305:KIR524326 KSN524305:KSN524326 LCJ524305:LCJ524326 LMF524305:LMF524326 LWB524305:LWB524326 MFX524305:MFX524326 MPT524305:MPT524326 MZP524305:MZP524326 NJL524305:NJL524326 NTH524305:NTH524326 ODD524305:ODD524326 OMZ524305:OMZ524326 OWV524305:OWV524326 PGR524305:PGR524326 PQN524305:PQN524326 QAJ524305:QAJ524326 QKF524305:QKF524326 QUB524305:QUB524326 RDX524305:RDX524326 RNT524305:RNT524326 RXP524305:RXP524326 SHL524305:SHL524326 SRH524305:SRH524326 TBD524305:TBD524326 TKZ524305:TKZ524326 TUV524305:TUV524326 UER524305:UER524326 UON524305:UON524326 UYJ524305:UYJ524326 VIF524305:VIF524326 VSB524305:VSB524326 WBX524305:WBX524326 WLT524305:WLT524326 WVP524305:WVP524326 G589841:G589862 JD589841:JD589862 SZ589841:SZ589862 ACV589841:ACV589862 AMR589841:AMR589862 AWN589841:AWN589862 BGJ589841:BGJ589862 BQF589841:BQF589862 CAB589841:CAB589862 CJX589841:CJX589862 CTT589841:CTT589862 DDP589841:DDP589862 DNL589841:DNL589862 DXH589841:DXH589862 EHD589841:EHD589862 EQZ589841:EQZ589862 FAV589841:FAV589862 FKR589841:FKR589862 FUN589841:FUN589862 GEJ589841:GEJ589862 GOF589841:GOF589862 GYB589841:GYB589862 HHX589841:HHX589862 HRT589841:HRT589862 IBP589841:IBP589862 ILL589841:ILL589862 IVH589841:IVH589862 JFD589841:JFD589862 JOZ589841:JOZ589862 JYV589841:JYV589862 KIR589841:KIR589862 KSN589841:KSN589862 LCJ589841:LCJ589862 LMF589841:LMF589862 LWB589841:LWB589862 MFX589841:MFX589862 MPT589841:MPT589862 MZP589841:MZP589862 NJL589841:NJL589862 NTH589841:NTH589862 ODD589841:ODD589862 OMZ589841:OMZ589862 OWV589841:OWV589862 PGR589841:PGR589862 PQN589841:PQN589862 QAJ589841:QAJ589862 QKF589841:QKF589862 QUB589841:QUB589862 RDX589841:RDX589862 RNT589841:RNT589862 RXP589841:RXP589862 SHL589841:SHL589862 SRH589841:SRH589862 TBD589841:TBD589862 TKZ589841:TKZ589862 TUV589841:TUV589862 UER589841:UER589862 UON589841:UON589862 UYJ589841:UYJ589862 VIF589841:VIF589862 VSB589841:VSB589862 WBX589841:WBX589862 WLT589841:WLT589862 WVP589841:WVP589862 G655377:G655398 JD655377:JD655398 SZ655377:SZ655398 ACV655377:ACV655398 AMR655377:AMR655398 AWN655377:AWN655398 BGJ655377:BGJ655398 BQF655377:BQF655398 CAB655377:CAB655398 CJX655377:CJX655398 CTT655377:CTT655398 DDP655377:DDP655398 DNL655377:DNL655398 DXH655377:DXH655398 EHD655377:EHD655398 EQZ655377:EQZ655398 FAV655377:FAV655398 FKR655377:FKR655398 FUN655377:FUN655398 GEJ655377:GEJ655398 GOF655377:GOF655398 GYB655377:GYB655398 HHX655377:HHX655398 HRT655377:HRT655398 IBP655377:IBP655398 ILL655377:ILL655398 IVH655377:IVH655398 JFD655377:JFD655398 JOZ655377:JOZ655398 JYV655377:JYV655398 KIR655377:KIR655398 KSN655377:KSN655398 LCJ655377:LCJ655398 LMF655377:LMF655398 LWB655377:LWB655398 MFX655377:MFX655398 MPT655377:MPT655398 MZP655377:MZP655398 NJL655377:NJL655398 NTH655377:NTH655398 ODD655377:ODD655398 OMZ655377:OMZ655398 OWV655377:OWV655398 PGR655377:PGR655398 PQN655377:PQN655398 QAJ655377:QAJ655398 QKF655377:QKF655398 QUB655377:QUB655398 RDX655377:RDX655398 RNT655377:RNT655398 RXP655377:RXP655398 SHL655377:SHL655398 SRH655377:SRH655398 TBD655377:TBD655398 TKZ655377:TKZ655398 TUV655377:TUV655398 UER655377:UER655398 UON655377:UON655398 UYJ655377:UYJ655398 VIF655377:VIF655398 VSB655377:VSB655398 WBX655377:WBX655398 WLT655377:WLT655398 WVP655377:WVP655398 G720913:G720934 JD720913:JD720934 SZ720913:SZ720934 ACV720913:ACV720934 AMR720913:AMR720934 AWN720913:AWN720934 BGJ720913:BGJ720934 BQF720913:BQF720934 CAB720913:CAB720934 CJX720913:CJX720934 CTT720913:CTT720934 DDP720913:DDP720934 DNL720913:DNL720934 DXH720913:DXH720934 EHD720913:EHD720934 EQZ720913:EQZ720934 FAV720913:FAV720934 FKR720913:FKR720934 FUN720913:FUN720934 GEJ720913:GEJ720934 GOF720913:GOF720934 GYB720913:GYB720934 HHX720913:HHX720934 HRT720913:HRT720934 IBP720913:IBP720934 ILL720913:ILL720934 IVH720913:IVH720934 JFD720913:JFD720934 JOZ720913:JOZ720934 JYV720913:JYV720934 KIR720913:KIR720934 KSN720913:KSN720934 LCJ720913:LCJ720934 LMF720913:LMF720934 LWB720913:LWB720934 MFX720913:MFX720934 MPT720913:MPT720934 MZP720913:MZP720934 NJL720913:NJL720934 NTH720913:NTH720934 ODD720913:ODD720934 OMZ720913:OMZ720934 OWV720913:OWV720934 PGR720913:PGR720934 PQN720913:PQN720934 QAJ720913:QAJ720934 QKF720913:QKF720934 QUB720913:QUB720934 RDX720913:RDX720934 RNT720913:RNT720934 RXP720913:RXP720934 SHL720913:SHL720934 SRH720913:SRH720934 TBD720913:TBD720934 TKZ720913:TKZ720934 TUV720913:TUV720934 UER720913:UER720934 UON720913:UON720934 UYJ720913:UYJ720934 VIF720913:VIF720934 VSB720913:VSB720934 WBX720913:WBX720934 WLT720913:WLT720934 WVP720913:WVP720934 G786449:G786470 JD786449:JD786470 SZ786449:SZ786470 ACV786449:ACV786470 AMR786449:AMR786470 AWN786449:AWN786470 BGJ786449:BGJ786470 BQF786449:BQF786470 CAB786449:CAB786470 CJX786449:CJX786470 CTT786449:CTT786470 DDP786449:DDP786470 DNL786449:DNL786470 DXH786449:DXH786470 EHD786449:EHD786470 EQZ786449:EQZ786470 FAV786449:FAV786470 FKR786449:FKR786470 FUN786449:FUN786470 GEJ786449:GEJ786470 GOF786449:GOF786470 GYB786449:GYB786470 HHX786449:HHX786470 HRT786449:HRT786470 IBP786449:IBP786470 ILL786449:ILL786470 IVH786449:IVH786470 JFD786449:JFD786470 JOZ786449:JOZ786470 JYV786449:JYV786470 KIR786449:KIR786470 KSN786449:KSN786470 LCJ786449:LCJ786470 LMF786449:LMF786470 LWB786449:LWB786470 MFX786449:MFX786470 MPT786449:MPT786470 MZP786449:MZP786470 NJL786449:NJL786470 NTH786449:NTH786470 ODD786449:ODD786470 OMZ786449:OMZ786470 OWV786449:OWV786470 PGR786449:PGR786470 PQN786449:PQN786470 QAJ786449:QAJ786470 QKF786449:QKF786470 QUB786449:QUB786470 RDX786449:RDX786470 RNT786449:RNT786470 RXP786449:RXP786470 SHL786449:SHL786470 SRH786449:SRH786470 TBD786449:TBD786470 TKZ786449:TKZ786470 TUV786449:TUV786470 UER786449:UER786470 UON786449:UON786470 UYJ786449:UYJ786470 VIF786449:VIF786470 VSB786449:VSB786470 WBX786449:WBX786470 WLT786449:WLT786470 WVP786449:WVP786470 G851985:G852006 JD851985:JD852006 SZ851985:SZ852006 ACV851985:ACV852006 AMR851985:AMR852006 AWN851985:AWN852006 BGJ851985:BGJ852006 BQF851985:BQF852006 CAB851985:CAB852006 CJX851985:CJX852006 CTT851985:CTT852006 DDP851985:DDP852006 DNL851985:DNL852006 DXH851985:DXH852006 EHD851985:EHD852006 EQZ851985:EQZ852006 FAV851985:FAV852006 FKR851985:FKR852006 FUN851985:FUN852006 GEJ851985:GEJ852006 GOF851985:GOF852006 GYB851985:GYB852006 HHX851985:HHX852006 HRT851985:HRT852006 IBP851985:IBP852006 ILL851985:ILL852006 IVH851985:IVH852006 JFD851985:JFD852006 JOZ851985:JOZ852006 JYV851985:JYV852006 KIR851985:KIR852006 KSN851985:KSN852006 LCJ851985:LCJ852006 LMF851985:LMF852006 LWB851985:LWB852006 MFX851985:MFX852006 MPT851985:MPT852006 MZP851985:MZP852006 NJL851985:NJL852006 NTH851985:NTH852006 ODD851985:ODD852006 OMZ851985:OMZ852006 OWV851985:OWV852006 PGR851985:PGR852006 PQN851985:PQN852006 QAJ851985:QAJ852006 QKF851985:QKF852006 QUB851985:QUB852006 RDX851985:RDX852006 RNT851985:RNT852006 RXP851985:RXP852006 SHL851985:SHL852006 SRH851985:SRH852006 TBD851985:TBD852006 TKZ851985:TKZ852006 TUV851985:TUV852006 UER851985:UER852006 UON851985:UON852006 UYJ851985:UYJ852006 VIF851985:VIF852006 VSB851985:VSB852006 WBX851985:WBX852006 WLT851985:WLT852006 WVP851985:WVP852006 G917521:G917542 JD917521:JD917542 SZ917521:SZ917542 ACV917521:ACV917542 AMR917521:AMR917542 AWN917521:AWN917542 BGJ917521:BGJ917542 BQF917521:BQF917542 CAB917521:CAB917542 CJX917521:CJX917542 CTT917521:CTT917542 DDP917521:DDP917542 DNL917521:DNL917542 DXH917521:DXH917542 EHD917521:EHD917542 EQZ917521:EQZ917542 FAV917521:FAV917542 FKR917521:FKR917542 FUN917521:FUN917542 GEJ917521:GEJ917542 GOF917521:GOF917542 GYB917521:GYB917542 HHX917521:HHX917542 HRT917521:HRT917542 IBP917521:IBP917542 ILL917521:ILL917542 IVH917521:IVH917542 JFD917521:JFD917542 JOZ917521:JOZ917542 JYV917521:JYV917542 KIR917521:KIR917542 KSN917521:KSN917542 LCJ917521:LCJ917542 LMF917521:LMF917542 LWB917521:LWB917542 MFX917521:MFX917542 MPT917521:MPT917542 MZP917521:MZP917542 NJL917521:NJL917542 NTH917521:NTH917542 ODD917521:ODD917542 OMZ917521:OMZ917542 OWV917521:OWV917542 PGR917521:PGR917542 PQN917521:PQN917542 QAJ917521:QAJ917542 QKF917521:QKF917542 QUB917521:QUB917542 RDX917521:RDX917542 RNT917521:RNT917542 RXP917521:RXP917542 SHL917521:SHL917542 SRH917521:SRH917542 TBD917521:TBD917542 TKZ917521:TKZ917542 TUV917521:TUV917542 UER917521:UER917542 UON917521:UON917542 UYJ917521:UYJ917542 VIF917521:VIF917542 VSB917521:VSB917542 WBX917521:WBX917542 WLT917521:WLT917542 WVP917521:WVP917542 G983057:G983078 JD983057:JD983078 SZ983057:SZ983078 ACV983057:ACV983078 AMR983057:AMR983078 AWN983057:AWN983078 BGJ983057:BGJ983078 BQF983057:BQF983078 CAB983057:CAB983078 CJX983057:CJX983078 CTT983057:CTT983078 DDP983057:DDP983078 DNL983057:DNL983078 DXH983057:DXH983078 EHD983057:EHD983078 EQZ983057:EQZ983078 FAV983057:FAV983078 FKR983057:FKR983078 FUN983057:FUN983078 GEJ983057:GEJ983078 GOF983057:GOF983078 GYB983057:GYB983078 HHX983057:HHX983078 HRT983057:HRT983078 IBP983057:IBP983078 ILL983057:ILL983078 IVH983057:IVH983078 JFD983057:JFD983078 JOZ983057:JOZ983078 JYV983057:JYV983078 KIR983057:KIR983078 KSN983057:KSN983078 LCJ983057:LCJ983078 LMF983057:LMF983078 LWB983057:LWB983078 MFX983057:MFX983078 MPT983057:MPT983078 MZP983057:MZP983078 NJL983057:NJL983078 NTH983057:NTH983078 ODD983057:ODD983078 OMZ983057:OMZ983078 OWV983057:OWV983078 PGR983057:PGR983078 PQN983057:PQN983078 QAJ983057:QAJ983078 QKF983057:QKF983078 QUB983057:QUB983078 RDX983057:RDX983078 RNT983057:RNT983078 RXP983057:RXP983078 SHL983057:SHL983078 SRH983057:SRH983078 TBD983057:TBD983078 TKZ983057:TKZ983078 TUV983057:TUV983078 UER983057:UER983078 UON983057:UON983078 UYJ983057:UYJ983078 VIF983057:VIF983078 VSB983057:VSB983078 WBX983057:WBX983078 WLT983057:WLT983078 WVP29:WVP38 WLT29:WLT38 WBX29:WBX38 VSB29:VSB38 VIF29:VIF38 UYJ29:UYJ38 UON29:UON38 UER29:UER38 TUV29:TUV38 TKZ29:TKZ38 TBD29:TBD38 SRH29:SRH38 SHL29:SHL38 RXP29:RXP38 RNT29:RNT38 RDX29:RDX38 QUB29:QUB38 QKF29:QKF38 QAJ29:QAJ38 PQN29:PQN38 PGR29:PGR38 OWV29:OWV38 OMZ29:OMZ38 ODD29:ODD38 NTH29:NTH38 NJL29:NJL38 MZP29:MZP38 MPT29:MPT38 MFX29:MFX38 LWB29:LWB38 LMF29:LMF38 LCJ29:LCJ38 KSN29:KSN38 KIR29:KIR38 JYV29:JYV38 JOZ29:JOZ38 JFD29:JFD38 IVH29:IVH38 ILL29:ILL38 IBP29:IBP38 HRT29:HRT38 HHX29:HHX38 GYB29:GYB38 GOF29:GOF38 GEJ29:GEJ38 FUN29:FUN38 FKR29:FKR38 FAV29:FAV38 EQZ29:EQZ38 EHD29:EHD38 DXH29:DXH38 DNL29:DNL38 DDP29:DDP38 CTT29:CTT38 CJX29:CJX38 CAB29:CAB38 BQF29:BQF38 BGJ29:BGJ38 AWN29:AWN38 AMR29:AMR38 ACV29:ACV38 SZ29:SZ38 JD29:JD38" xr:uid="{9C28B4ED-1F09-4CE0-B99D-884CFC34A833}">
      <formula1>"1,2,3,4,5,6"</formula1>
    </dataValidation>
  </dataValidations>
  <pageMargins left="0.7" right="0.7" top="0.75" bottom="0.75" header="0.3" footer="0.3"/>
  <pageSetup paperSize="9" scale="80" fitToHeight="0" orientation="landscape" horizontalDpi="300" verticalDpi="300" r:id="rId1"/>
  <headerFooter alignWithMargins="0">
    <oddHeader>&amp;L&amp;"ＭＳ ゴシック,太字"&amp;12【&amp;A】&amp;RVer2.0 2010/08/17</oddHead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37EC-B351-4A08-BF97-295BBE360E1A}">
  <sheetPr>
    <pageSetUpPr fitToPage="1"/>
  </sheetPr>
  <dimension ref="A1:S46"/>
  <sheetViews>
    <sheetView view="pageBreakPreview" zoomScaleNormal="100" zoomScaleSheetLayoutView="100" workbookViewId="0">
      <pane xSplit="2" ySplit="2" topLeftCell="C24" activePane="bottomRight" state="frozen"/>
      <selection activeCell="M19" sqref="M19:AY19"/>
      <selection pane="topRight" activeCell="M19" sqref="M19:AY19"/>
      <selection pane="bottomLeft" activeCell="M19" sqref="M19:AY19"/>
      <selection pane="bottomRight" activeCell="J38" sqref="J38:L38"/>
    </sheetView>
  </sheetViews>
  <sheetFormatPr defaultRowHeight="15"/>
  <cols>
    <col min="1" max="1" width="3.25" style="64" customWidth="1"/>
    <col min="2" max="2" width="17.625" style="64" customWidth="1"/>
    <col min="3" max="4" width="16.25" style="64" customWidth="1"/>
    <col min="5" max="5" width="4.625" style="65" bestFit="1" customWidth="1"/>
    <col min="6" max="6" width="4.625" style="65" customWidth="1"/>
    <col min="7" max="7" width="6.625" style="65" customWidth="1"/>
    <col min="8" max="8" width="11.375" style="64" customWidth="1"/>
    <col min="9" max="9" width="9" style="65"/>
    <col min="10" max="10" width="27.125" style="64" customWidth="1"/>
    <col min="11" max="11" width="5" style="64" customWidth="1"/>
    <col min="12" max="12" width="3.125" style="64" customWidth="1"/>
    <col min="13" max="13" width="12.5" style="64" customWidth="1"/>
    <col min="14" max="14" width="5" style="64" customWidth="1"/>
    <col min="15" max="15" width="3.125" style="65" customWidth="1"/>
    <col min="16" max="16" width="9.125" style="64" customWidth="1"/>
    <col min="17" max="17" width="4.125" style="64" hidden="1" customWidth="1"/>
    <col min="18" max="18" width="5.25" style="64" customWidth="1"/>
    <col min="19" max="19" width="3.375" style="64" customWidth="1"/>
    <col min="20" max="258" width="9" style="64"/>
    <col min="259" max="259" width="3.25" style="64" customWidth="1"/>
    <col min="260" max="260" width="17.625" style="64" customWidth="1"/>
    <col min="261" max="262" width="16.25" style="64" customWidth="1"/>
    <col min="263" max="263" width="4.625" style="64" bestFit="1" customWidth="1"/>
    <col min="264" max="264" width="4.625" style="64" customWidth="1"/>
    <col min="265" max="265" width="11.375" style="64" customWidth="1"/>
    <col min="266" max="266" width="9" style="64"/>
    <col min="267" max="267" width="19" style="64" customWidth="1"/>
    <col min="268" max="268" width="5" style="64" customWidth="1"/>
    <col min="269" max="269" width="3.125" style="64" customWidth="1"/>
    <col min="270" max="270" width="12.5" style="64" customWidth="1"/>
    <col min="271" max="271" width="5" style="64" customWidth="1"/>
    <col min="272" max="272" width="3.125" style="64" customWidth="1"/>
    <col min="273" max="273" width="9.125" style="64" bestFit="1" customWidth="1"/>
    <col min="274" max="274" width="0" style="64" hidden="1" customWidth="1"/>
    <col min="275" max="275" width="9.125" style="64" bestFit="1" customWidth="1"/>
    <col min="276" max="514" width="9" style="64"/>
    <col min="515" max="515" width="3.25" style="64" customWidth="1"/>
    <col min="516" max="516" width="17.625" style="64" customWidth="1"/>
    <col min="517" max="518" width="16.25" style="64" customWidth="1"/>
    <col min="519" max="519" width="4.625" style="64" bestFit="1" customWidth="1"/>
    <col min="520" max="520" width="4.625" style="64" customWidth="1"/>
    <col min="521" max="521" width="11.375" style="64" customWidth="1"/>
    <col min="522" max="522" width="9" style="64"/>
    <col min="523" max="523" width="19" style="64" customWidth="1"/>
    <col min="524" max="524" width="5" style="64" customWidth="1"/>
    <col min="525" max="525" width="3.125" style="64" customWidth="1"/>
    <col min="526" max="526" width="12.5" style="64" customWidth="1"/>
    <col min="527" max="527" width="5" style="64" customWidth="1"/>
    <col min="528" max="528" width="3.125" style="64" customWidth="1"/>
    <col min="529" max="529" width="9.125" style="64" bestFit="1" customWidth="1"/>
    <col min="530" max="530" width="0" style="64" hidden="1" customWidth="1"/>
    <col min="531" max="531" width="9.125" style="64" bestFit="1" customWidth="1"/>
    <col min="532" max="770" width="9" style="64"/>
    <col min="771" max="771" width="3.25" style="64" customWidth="1"/>
    <col min="772" max="772" width="17.625" style="64" customWidth="1"/>
    <col min="773" max="774" width="16.25" style="64" customWidth="1"/>
    <col min="775" max="775" width="4.625" style="64" bestFit="1" customWidth="1"/>
    <col min="776" max="776" width="4.625" style="64" customWidth="1"/>
    <col min="777" max="777" width="11.375" style="64" customWidth="1"/>
    <col min="778" max="778" width="9" style="64"/>
    <col min="779" max="779" width="19" style="64" customWidth="1"/>
    <col min="780" max="780" width="5" style="64" customWidth="1"/>
    <col min="781" max="781" width="3.125" style="64" customWidth="1"/>
    <col min="782" max="782" width="12.5" style="64" customWidth="1"/>
    <col min="783" max="783" width="5" style="64" customWidth="1"/>
    <col min="784" max="784" width="3.125" style="64" customWidth="1"/>
    <col min="785" max="785" width="9.125" style="64" bestFit="1" customWidth="1"/>
    <col min="786" max="786" width="0" style="64" hidden="1" customWidth="1"/>
    <col min="787" max="787" width="9.125" style="64" bestFit="1" customWidth="1"/>
    <col min="788" max="1026" width="9" style="64"/>
    <col min="1027" max="1027" width="3.25" style="64" customWidth="1"/>
    <col min="1028" max="1028" width="17.625" style="64" customWidth="1"/>
    <col min="1029" max="1030" width="16.25" style="64" customWidth="1"/>
    <col min="1031" max="1031" width="4.625" style="64" bestFit="1" customWidth="1"/>
    <col min="1032" max="1032" width="4.625" style="64" customWidth="1"/>
    <col min="1033" max="1033" width="11.375" style="64" customWidth="1"/>
    <col min="1034" max="1034" width="9" style="64"/>
    <col min="1035" max="1035" width="19" style="64" customWidth="1"/>
    <col min="1036" max="1036" width="5" style="64" customWidth="1"/>
    <col min="1037" max="1037" width="3.125" style="64" customWidth="1"/>
    <col min="1038" max="1038" width="12.5" style="64" customWidth="1"/>
    <col min="1039" max="1039" width="5" style="64" customWidth="1"/>
    <col min="1040" max="1040" width="3.125" style="64" customWidth="1"/>
    <col min="1041" max="1041" width="9.125" style="64" bestFit="1" customWidth="1"/>
    <col min="1042" max="1042" width="0" style="64" hidden="1" customWidth="1"/>
    <col min="1043" max="1043" width="9.125" style="64" bestFit="1" customWidth="1"/>
    <col min="1044" max="1282" width="9" style="64"/>
    <col min="1283" max="1283" width="3.25" style="64" customWidth="1"/>
    <col min="1284" max="1284" width="17.625" style="64" customWidth="1"/>
    <col min="1285" max="1286" width="16.25" style="64" customWidth="1"/>
    <col min="1287" max="1287" width="4.625" style="64" bestFit="1" customWidth="1"/>
    <col min="1288" max="1288" width="4.625" style="64" customWidth="1"/>
    <col min="1289" max="1289" width="11.375" style="64" customWidth="1"/>
    <col min="1290" max="1290" width="9" style="64"/>
    <col min="1291" max="1291" width="19" style="64" customWidth="1"/>
    <col min="1292" max="1292" width="5" style="64" customWidth="1"/>
    <col min="1293" max="1293" width="3.125" style="64" customWidth="1"/>
    <col min="1294" max="1294" width="12.5" style="64" customWidth="1"/>
    <col min="1295" max="1295" width="5" style="64" customWidth="1"/>
    <col min="1296" max="1296" width="3.125" style="64" customWidth="1"/>
    <col min="1297" max="1297" width="9.125" style="64" bestFit="1" customWidth="1"/>
    <col min="1298" max="1298" width="0" style="64" hidden="1" customWidth="1"/>
    <col min="1299" max="1299" width="9.125" style="64" bestFit="1" customWidth="1"/>
    <col min="1300" max="1538" width="9" style="64"/>
    <col min="1539" max="1539" width="3.25" style="64" customWidth="1"/>
    <col min="1540" max="1540" width="17.625" style="64" customWidth="1"/>
    <col min="1541" max="1542" width="16.25" style="64" customWidth="1"/>
    <col min="1543" max="1543" width="4.625" style="64" bestFit="1" customWidth="1"/>
    <col min="1544" max="1544" width="4.625" style="64" customWidth="1"/>
    <col min="1545" max="1545" width="11.375" style="64" customWidth="1"/>
    <col min="1546" max="1546" width="9" style="64"/>
    <col min="1547" max="1547" width="19" style="64" customWidth="1"/>
    <col min="1548" max="1548" width="5" style="64" customWidth="1"/>
    <col min="1549" max="1549" width="3.125" style="64" customWidth="1"/>
    <col min="1550" max="1550" width="12.5" style="64" customWidth="1"/>
    <col min="1551" max="1551" width="5" style="64" customWidth="1"/>
    <col min="1552" max="1552" width="3.125" style="64" customWidth="1"/>
    <col min="1553" max="1553" width="9.125" style="64" bestFit="1" customWidth="1"/>
    <col min="1554" max="1554" width="0" style="64" hidden="1" customWidth="1"/>
    <col min="1555" max="1555" width="9.125" style="64" bestFit="1" customWidth="1"/>
    <col min="1556" max="1794" width="9" style="64"/>
    <col min="1795" max="1795" width="3.25" style="64" customWidth="1"/>
    <col min="1796" max="1796" width="17.625" style="64" customWidth="1"/>
    <col min="1797" max="1798" width="16.25" style="64" customWidth="1"/>
    <col min="1799" max="1799" width="4.625" style="64" bestFit="1" customWidth="1"/>
    <col min="1800" max="1800" width="4.625" style="64" customWidth="1"/>
    <col min="1801" max="1801" width="11.375" style="64" customWidth="1"/>
    <col min="1802" max="1802" width="9" style="64"/>
    <col min="1803" max="1803" width="19" style="64" customWidth="1"/>
    <col min="1804" max="1804" width="5" style="64" customWidth="1"/>
    <col min="1805" max="1805" width="3.125" style="64" customWidth="1"/>
    <col min="1806" max="1806" width="12.5" style="64" customWidth="1"/>
    <col min="1807" max="1807" width="5" style="64" customWidth="1"/>
    <col min="1808" max="1808" width="3.125" style="64" customWidth="1"/>
    <col min="1809" max="1809" width="9.125" style="64" bestFit="1" customWidth="1"/>
    <col min="1810" max="1810" width="0" style="64" hidden="1" customWidth="1"/>
    <col min="1811" max="1811" width="9.125" style="64" bestFit="1" customWidth="1"/>
    <col min="1812" max="2050" width="9" style="64"/>
    <col min="2051" max="2051" width="3.25" style="64" customWidth="1"/>
    <col min="2052" max="2052" width="17.625" style="64" customWidth="1"/>
    <col min="2053" max="2054" width="16.25" style="64" customWidth="1"/>
    <col min="2055" max="2055" width="4.625" style="64" bestFit="1" customWidth="1"/>
    <col min="2056" max="2056" width="4.625" style="64" customWidth="1"/>
    <col min="2057" max="2057" width="11.375" style="64" customWidth="1"/>
    <col min="2058" max="2058" width="9" style="64"/>
    <col min="2059" max="2059" width="19" style="64" customWidth="1"/>
    <col min="2060" max="2060" width="5" style="64" customWidth="1"/>
    <col min="2061" max="2061" width="3.125" style="64" customWidth="1"/>
    <col min="2062" max="2062" width="12.5" style="64" customWidth="1"/>
    <col min="2063" max="2063" width="5" style="64" customWidth="1"/>
    <col min="2064" max="2064" width="3.125" style="64" customWidth="1"/>
    <col min="2065" max="2065" width="9.125" style="64" bestFit="1" customWidth="1"/>
    <col min="2066" max="2066" width="0" style="64" hidden="1" customWidth="1"/>
    <col min="2067" max="2067" width="9.125" style="64" bestFit="1" customWidth="1"/>
    <col min="2068" max="2306" width="9" style="64"/>
    <col min="2307" max="2307" width="3.25" style="64" customWidth="1"/>
    <col min="2308" max="2308" width="17.625" style="64" customWidth="1"/>
    <col min="2309" max="2310" width="16.25" style="64" customWidth="1"/>
    <col min="2311" max="2311" width="4.625" style="64" bestFit="1" customWidth="1"/>
    <col min="2312" max="2312" width="4.625" style="64" customWidth="1"/>
    <col min="2313" max="2313" width="11.375" style="64" customWidth="1"/>
    <col min="2314" max="2314" width="9" style="64"/>
    <col min="2315" max="2315" width="19" style="64" customWidth="1"/>
    <col min="2316" max="2316" width="5" style="64" customWidth="1"/>
    <col min="2317" max="2317" width="3.125" style="64" customWidth="1"/>
    <col min="2318" max="2318" width="12.5" style="64" customWidth="1"/>
    <col min="2319" max="2319" width="5" style="64" customWidth="1"/>
    <col min="2320" max="2320" width="3.125" style="64" customWidth="1"/>
    <col min="2321" max="2321" width="9.125" style="64" bestFit="1" customWidth="1"/>
    <col min="2322" max="2322" width="0" style="64" hidden="1" customWidth="1"/>
    <col min="2323" max="2323" width="9.125" style="64" bestFit="1" customWidth="1"/>
    <col min="2324" max="2562" width="9" style="64"/>
    <col min="2563" max="2563" width="3.25" style="64" customWidth="1"/>
    <col min="2564" max="2564" width="17.625" style="64" customWidth="1"/>
    <col min="2565" max="2566" width="16.25" style="64" customWidth="1"/>
    <col min="2567" max="2567" width="4.625" style="64" bestFit="1" customWidth="1"/>
    <col min="2568" max="2568" width="4.625" style="64" customWidth="1"/>
    <col min="2569" max="2569" width="11.375" style="64" customWidth="1"/>
    <col min="2570" max="2570" width="9" style="64"/>
    <col min="2571" max="2571" width="19" style="64" customWidth="1"/>
    <col min="2572" max="2572" width="5" style="64" customWidth="1"/>
    <col min="2573" max="2573" width="3.125" style="64" customWidth="1"/>
    <col min="2574" max="2574" width="12.5" style="64" customWidth="1"/>
    <col min="2575" max="2575" width="5" style="64" customWidth="1"/>
    <col min="2576" max="2576" width="3.125" style="64" customWidth="1"/>
    <col min="2577" max="2577" width="9.125" style="64" bestFit="1" customWidth="1"/>
    <col min="2578" max="2578" width="0" style="64" hidden="1" customWidth="1"/>
    <col min="2579" max="2579" width="9.125" style="64" bestFit="1" customWidth="1"/>
    <col min="2580" max="2818" width="9" style="64"/>
    <col min="2819" max="2819" width="3.25" style="64" customWidth="1"/>
    <col min="2820" max="2820" width="17.625" style="64" customWidth="1"/>
    <col min="2821" max="2822" width="16.25" style="64" customWidth="1"/>
    <col min="2823" max="2823" width="4.625" style="64" bestFit="1" customWidth="1"/>
    <col min="2824" max="2824" width="4.625" style="64" customWidth="1"/>
    <col min="2825" max="2825" width="11.375" style="64" customWidth="1"/>
    <col min="2826" max="2826" width="9" style="64"/>
    <col min="2827" max="2827" width="19" style="64" customWidth="1"/>
    <col min="2828" max="2828" width="5" style="64" customWidth="1"/>
    <col min="2829" max="2829" width="3.125" style="64" customWidth="1"/>
    <col min="2830" max="2830" width="12.5" style="64" customWidth="1"/>
    <col min="2831" max="2831" width="5" style="64" customWidth="1"/>
    <col min="2832" max="2832" width="3.125" style="64" customWidth="1"/>
    <col min="2833" max="2833" width="9.125" style="64" bestFit="1" customWidth="1"/>
    <col min="2834" max="2834" width="0" style="64" hidden="1" customWidth="1"/>
    <col min="2835" max="2835" width="9.125" style="64" bestFit="1" customWidth="1"/>
    <col min="2836" max="3074" width="9" style="64"/>
    <col min="3075" max="3075" width="3.25" style="64" customWidth="1"/>
    <col min="3076" max="3076" width="17.625" style="64" customWidth="1"/>
    <col min="3077" max="3078" width="16.25" style="64" customWidth="1"/>
    <col min="3079" max="3079" width="4.625" style="64" bestFit="1" customWidth="1"/>
    <col min="3080" max="3080" width="4.625" style="64" customWidth="1"/>
    <col min="3081" max="3081" width="11.375" style="64" customWidth="1"/>
    <col min="3082" max="3082" width="9" style="64"/>
    <col min="3083" max="3083" width="19" style="64" customWidth="1"/>
    <col min="3084" max="3084" width="5" style="64" customWidth="1"/>
    <col min="3085" max="3085" width="3.125" style="64" customWidth="1"/>
    <col min="3086" max="3086" width="12.5" style="64" customWidth="1"/>
    <col min="3087" max="3087" width="5" style="64" customWidth="1"/>
    <col min="3088" max="3088" width="3.125" style="64" customWidth="1"/>
    <col min="3089" max="3089" width="9.125" style="64" bestFit="1" customWidth="1"/>
    <col min="3090" max="3090" width="0" style="64" hidden="1" customWidth="1"/>
    <col min="3091" max="3091" width="9.125" style="64" bestFit="1" customWidth="1"/>
    <col min="3092" max="3330" width="9" style="64"/>
    <col min="3331" max="3331" width="3.25" style="64" customWidth="1"/>
    <col min="3332" max="3332" width="17.625" style="64" customWidth="1"/>
    <col min="3333" max="3334" width="16.25" style="64" customWidth="1"/>
    <col min="3335" max="3335" width="4.625" style="64" bestFit="1" customWidth="1"/>
    <col min="3336" max="3336" width="4.625" style="64" customWidth="1"/>
    <col min="3337" max="3337" width="11.375" style="64" customWidth="1"/>
    <col min="3338" max="3338" width="9" style="64"/>
    <col min="3339" max="3339" width="19" style="64" customWidth="1"/>
    <col min="3340" max="3340" width="5" style="64" customWidth="1"/>
    <col min="3341" max="3341" width="3.125" style="64" customWidth="1"/>
    <col min="3342" max="3342" width="12.5" style="64" customWidth="1"/>
    <col min="3343" max="3343" width="5" style="64" customWidth="1"/>
    <col min="3344" max="3344" width="3.125" style="64" customWidth="1"/>
    <col min="3345" max="3345" width="9.125" style="64" bestFit="1" customWidth="1"/>
    <col min="3346" max="3346" width="0" style="64" hidden="1" customWidth="1"/>
    <col min="3347" max="3347" width="9.125" style="64" bestFit="1" customWidth="1"/>
    <col min="3348" max="3586" width="9" style="64"/>
    <col min="3587" max="3587" width="3.25" style="64" customWidth="1"/>
    <col min="3588" max="3588" width="17.625" style="64" customWidth="1"/>
    <col min="3589" max="3590" width="16.25" style="64" customWidth="1"/>
    <col min="3591" max="3591" width="4.625" style="64" bestFit="1" customWidth="1"/>
    <col min="3592" max="3592" width="4.625" style="64" customWidth="1"/>
    <col min="3593" max="3593" width="11.375" style="64" customWidth="1"/>
    <col min="3594" max="3594" width="9" style="64"/>
    <col min="3595" max="3595" width="19" style="64" customWidth="1"/>
    <col min="3596" max="3596" width="5" style="64" customWidth="1"/>
    <col min="3597" max="3597" width="3.125" style="64" customWidth="1"/>
    <col min="3598" max="3598" width="12.5" style="64" customWidth="1"/>
    <col min="3599" max="3599" width="5" style="64" customWidth="1"/>
    <col min="3600" max="3600" width="3.125" style="64" customWidth="1"/>
    <col min="3601" max="3601" width="9.125" style="64" bestFit="1" customWidth="1"/>
    <col min="3602" max="3602" width="0" style="64" hidden="1" customWidth="1"/>
    <col min="3603" max="3603" width="9.125" style="64" bestFit="1" customWidth="1"/>
    <col min="3604" max="3842" width="9" style="64"/>
    <col min="3843" max="3843" width="3.25" style="64" customWidth="1"/>
    <col min="3844" max="3844" width="17.625" style="64" customWidth="1"/>
    <col min="3845" max="3846" width="16.25" style="64" customWidth="1"/>
    <col min="3847" max="3847" width="4.625" style="64" bestFit="1" customWidth="1"/>
    <col min="3848" max="3848" width="4.625" style="64" customWidth="1"/>
    <col min="3849" max="3849" width="11.375" style="64" customWidth="1"/>
    <col min="3850" max="3850" width="9" style="64"/>
    <col min="3851" max="3851" width="19" style="64" customWidth="1"/>
    <col min="3852" max="3852" width="5" style="64" customWidth="1"/>
    <col min="3853" max="3853" width="3.125" style="64" customWidth="1"/>
    <col min="3854" max="3854" width="12.5" style="64" customWidth="1"/>
    <col min="3855" max="3855" width="5" style="64" customWidth="1"/>
    <col min="3856" max="3856" width="3.125" style="64" customWidth="1"/>
    <col min="3857" max="3857" width="9.125" style="64" bestFit="1" customWidth="1"/>
    <col min="3858" max="3858" width="0" style="64" hidden="1" customWidth="1"/>
    <col min="3859" max="3859" width="9.125" style="64" bestFit="1" customWidth="1"/>
    <col min="3860" max="4098" width="9" style="64"/>
    <col min="4099" max="4099" width="3.25" style="64" customWidth="1"/>
    <col min="4100" max="4100" width="17.625" style="64" customWidth="1"/>
    <col min="4101" max="4102" width="16.25" style="64" customWidth="1"/>
    <col min="4103" max="4103" width="4.625" style="64" bestFit="1" customWidth="1"/>
    <col min="4104" max="4104" width="4.625" style="64" customWidth="1"/>
    <col min="4105" max="4105" width="11.375" style="64" customWidth="1"/>
    <col min="4106" max="4106" width="9" style="64"/>
    <col min="4107" max="4107" width="19" style="64" customWidth="1"/>
    <col min="4108" max="4108" width="5" style="64" customWidth="1"/>
    <col min="4109" max="4109" width="3.125" style="64" customWidth="1"/>
    <col min="4110" max="4110" width="12.5" style="64" customWidth="1"/>
    <col min="4111" max="4111" width="5" style="64" customWidth="1"/>
    <col min="4112" max="4112" width="3.125" style="64" customWidth="1"/>
    <col min="4113" max="4113" width="9.125" style="64" bestFit="1" customWidth="1"/>
    <col min="4114" max="4114" width="0" style="64" hidden="1" customWidth="1"/>
    <col min="4115" max="4115" width="9.125" style="64" bestFit="1" customWidth="1"/>
    <col min="4116" max="4354" width="9" style="64"/>
    <col min="4355" max="4355" width="3.25" style="64" customWidth="1"/>
    <col min="4356" max="4356" width="17.625" style="64" customWidth="1"/>
    <col min="4357" max="4358" width="16.25" style="64" customWidth="1"/>
    <col min="4359" max="4359" width="4.625" style="64" bestFit="1" customWidth="1"/>
    <col min="4360" max="4360" width="4.625" style="64" customWidth="1"/>
    <col min="4361" max="4361" width="11.375" style="64" customWidth="1"/>
    <col min="4362" max="4362" width="9" style="64"/>
    <col min="4363" max="4363" width="19" style="64" customWidth="1"/>
    <col min="4364" max="4364" width="5" style="64" customWidth="1"/>
    <col min="4365" max="4365" width="3.125" style="64" customWidth="1"/>
    <col min="4366" max="4366" width="12.5" style="64" customWidth="1"/>
    <col min="4367" max="4367" width="5" style="64" customWidth="1"/>
    <col min="4368" max="4368" width="3.125" style="64" customWidth="1"/>
    <col min="4369" max="4369" width="9.125" style="64" bestFit="1" customWidth="1"/>
    <col min="4370" max="4370" width="0" style="64" hidden="1" customWidth="1"/>
    <col min="4371" max="4371" width="9.125" style="64" bestFit="1" customWidth="1"/>
    <col min="4372" max="4610" width="9" style="64"/>
    <col min="4611" max="4611" width="3.25" style="64" customWidth="1"/>
    <col min="4612" max="4612" width="17.625" style="64" customWidth="1"/>
    <col min="4613" max="4614" width="16.25" style="64" customWidth="1"/>
    <col min="4615" max="4615" width="4.625" style="64" bestFit="1" customWidth="1"/>
    <col min="4616" max="4616" width="4.625" style="64" customWidth="1"/>
    <col min="4617" max="4617" width="11.375" style="64" customWidth="1"/>
    <col min="4618" max="4618" width="9" style="64"/>
    <col min="4619" max="4619" width="19" style="64" customWidth="1"/>
    <col min="4620" max="4620" width="5" style="64" customWidth="1"/>
    <col min="4621" max="4621" width="3.125" style="64" customWidth="1"/>
    <col min="4622" max="4622" width="12.5" style="64" customWidth="1"/>
    <col min="4623" max="4623" width="5" style="64" customWidth="1"/>
    <col min="4624" max="4624" width="3.125" style="64" customWidth="1"/>
    <col min="4625" max="4625" width="9.125" style="64" bestFit="1" customWidth="1"/>
    <col min="4626" max="4626" width="0" style="64" hidden="1" customWidth="1"/>
    <col min="4627" max="4627" width="9.125" style="64" bestFit="1" customWidth="1"/>
    <col min="4628" max="4866" width="9" style="64"/>
    <col min="4867" max="4867" width="3.25" style="64" customWidth="1"/>
    <col min="4868" max="4868" width="17.625" style="64" customWidth="1"/>
    <col min="4869" max="4870" width="16.25" style="64" customWidth="1"/>
    <col min="4871" max="4871" width="4.625" style="64" bestFit="1" customWidth="1"/>
    <col min="4872" max="4872" width="4.625" style="64" customWidth="1"/>
    <col min="4873" max="4873" width="11.375" style="64" customWidth="1"/>
    <col min="4874" max="4874" width="9" style="64"/>
    <col min="4875" max="4875" width="19" style="64" customWidth="1"/>
    <col min="4876" max="4876" width="5" style="64" customWidth="1"/>
    <col min="4877" max="4877" width="3.125" style="64" customWidth="1"/>
    <col min="4878" max="4878" width="12.5" style="64" customWidth="1"/>
    <col min="4879" max="4879" width="5" style="64" customWidth="1"/>
    <col min="4880" max="4880" width="3.125" style="64" customWidth="1"/>
    <col min="4881" max="4881" width="9.125" style="64" bestFit="1" customWidth="1"/>
    <col min="4882" max="4882" width="0" style="64" hidden="1" customWidth="1"/>
    <col min="4883" max="4883" width="9.125" style="64" bestFit="1" customWidth="1"/>
    <col min="4884" max="5122" width="9" style="64"/>
    <col min="5123" max="5123" width="3.25" style="64" customWidth="1"/>
    <col min="5124" max="5124" width="17.625" style="64" customWidth="1"/>
    <col min="5125" max="5126" width="16.25" style="64" customWidth="1"/>
    <col min="5127" max="5127" width="4.625" style="64" bestFit="1" customWidth="1"/>
    <col min="5128" max="5128" width="4.625" style="64" customWidth="1"/>
    <col min="5129" max="5129" width="11.375" style="64" customWidth="1"/>
    <col min="5130" max="5130" width="9" style="64"/>
    <col min="5131" max="5131" width="19" style="64" customWidth="1"/>
    <col min="5132" max="5132" width="5" style="64" customWidth="1"/>
    <col min="5133" max="5133" width="3.125" style="64" customWidth="1"/>
    <col min="5134" max="5134" width="12.5" style="64" customWidth="1"/>
    <col min="5135" max="5135" width="5" style="64" customWidth="1"/>
    <col min="5136" max="5136" width="3.125" style="64" customWidth="1"/>
    <col min="5137" max="5137" width="9.125" style="64" bestFit="1" customWidth="1"/>
    <col min="5138" max="5138" width="0" style="64" hidden="1" customWidth="1"/>
    <col min="5139" max="5139" width="9.125" style="64" bestFit="1" customWidth="1"/>
    <col min="5140" max="5378" width="9" style="64"/>
    <col min="5379" max="5379" width="3.25" style="64" customWidth="1"/>
    <col min="5380" max="5380" width="17.625" style="64" customWidth="1"/>
    <col min="5381" max="5382" width="16.25" style="64" customWidth="1"/>
    <col min="5383" max="5383" width="4.625" style="64" bestFit="1" customWidth="1"/>
    <col min="5384" max="5384" width="4.625" style="64" customWidth="1"/>
    <col min="5385" max="5385" width="11.375" style="64" customWidth="1"/>
    <col min="5386" max="5386" width="9" style="64"/>
    <col min="5387" max="5387" width="19" style="64" customWidth="1"/>
    <col min="5388" max="5388" width="5" style="64" customWidth="1"/>
    <col min="5389" max="5389" width="3.125" style="64" customWidth="1"/>
    <col min="5390" max="5390" width="12.5" style="64" customWidth="1"/>
    <col min="5391" max="5391" width="5" style="64" customWidth="1"/>
    <col min="5392" max="5392" width="3.125" style="64" customWidth="1"/>
    <col min="5393" max="5393" width="9.125" style="64" bestFit="1" customWidth="1"/>
    <col min="5394" max="5394" width="0" style="64" hidden="1" customWidth="1"/>
    <col min="5395" max="5395" width="9.125" style="64" bestFit="1" customWidth="1"/>
    <col min="5396" max="5634" width="9" style="64"/>
    <col min="5635" max="5635" width="3.25" style="64" customWidth="1"/>
    <col min="5636" max="5636" width="17.625" style="64" customWidth="1"/>
    <col min="5637" max="5638" width="16.25" style="64" customWidth="1"/>
    <col min="5639" max="5639" width="4.625" style="64" bestFit="1" customWidth="1"/>
    <col min="5640" max="5640" width="4.625" style="64" customWidth="1"/>
    <col min="5641" max="5641" width="11.375" style="64" customWidth="1"/>
    <col min="5642" max="5642" width="9" style="64"/>
    <col min="5643" max="5643" width="19" style="64" customWidth="1"/>
    <col min="5644" max="5644" width="5" style="64" customWidth="1"/>
    <col min="5645" max="5645" width="3.125" style="64" customWidth="1"/>
    <col min="5646" max="5646" width="12.5" style="64" customWidth="1"/>
    <col min="5647" max="5647" width="5" style="64" customWidth="1"/>
    <col min="5648" max="5648" width="3.125" style="64" customWidth="1"/>
    <col min="5649" max="5649" width="9.125" style="64" bestFit="1" customWidth="1"/>
    <col min="5650" max="5650" width="0" style="64" hidden="1" customWidth="1"/>
    <col min="5651" max="5651" width="9.125" style="64" bestFit="1" customWidth="1"/>
    <col min="5652" max="5890" width="9" style="64"/>
    <col min="5891" max="5891" width="3.25" style="64" customWidth="1"/>
    <col min="5892" max="5892" width="17.625" style="64" customWidth="1"/>
    <col min="5893" max="5894" width="16.25" style="64" customWidth="1"/>
    <col min="5895" max="5895" width="4.625" style="64" bestFit="1" customWidth="1"/>
    <col min="5896" max="5896" width="4.625" style="64" customWidth="1"/>
    <col min="5897" max="5897" width="11.375" style="64" customWidth="1"/>
    <col min="5898" max="5898" width="9" style="64"/>
    <col min="5899" max="5899" width="19" style="64" customWidth="1"/>
    <col min="5900" max="5900" width="5" style="64" customWidth="1"/>
    <col min="5901" max="5901" width="3.125" style="64" customWidth="1"/>
    <col min="5902" max="5902" width="12.5" style="64" customWidth="1"/>
    <col min="5903" max="5903" width="5" style="64" customWidth="1"/>
    <col min="5904" max="5904" width="3.125" style="64" customWidth="1"/>
    <col min="5905" max="5905" width="9.125" style="64" bestFit="1" customWidth="1"/>
    <col min="5906" max="5906" width="0" style="64" hidden="1" customWidth="1"/>
    <col min="5907" max="5907" width="9.125" style="64" bestFit="1" customWidth="1"/>
    <col min="5908" max="6146" width="9" style="64"/>
    <col min="6147" max="6147" width="3.25" style="64" customWidth="1"/>
    <col min="6148" max="6148" width="17.625" style="64" customWidth="1"/>
    <col min="6149" max="6150" width="16.25" style="64" customWidth="1"/>
    <col min="6151" max="6151" width="4.625" style="64" bestFit="1" customWidth="1"/>
    <col min="6152" max="6152" width="4.625" style="64" customWidth="1"/>
    <col min="6153" max="6153" width="11.375" style="64" customWidth="1"/>
    <col min="6154" max="6154" width="9" style="64"/>
    <col min="6155" max="6155" width="19" style="64" customWidth="1"/>
    <col min="6156" max="6156" width="5" style="64" customWidth="1"/>
    <col min="6157" max="6157" width="3.125" style="64" customWidth="1"/>
    <col min="6158" max="6158" width="12.5" style="64" customWidth="1"/>
    <col min="6159" max="6159" width="5" style="64" customWidth="1"/>
    <col min="6160" max="6160" width="3.125" style="64" customWidth="1"/>
    <col min="6161" max="6161" width="9.125" style="64" bestFit="1" customWidth="1"/>
    <col min="6162" max="6162" width="0" style="64" hidden="1" customWidth="1"/>
    <col min="6163" max="6163" width="9.125" style="64" bestFit="1" customWidth="1"/>
    <col min="6164" max="6402" width="9" style="64"/>
    <col min="6403" max="6403" width="3.25" style="64" customWidth="1"/>
    <col min="6404" max="6404" width="17.625" style="64" customWidth="1"/>
    <col min="6405" max="6406" width="16.25" style="64" customWidth="1"/>
    <col min="6407" max="6407" width="4.625" style="64" bestFit="1" customWidth="1"/>
    <col min="6408" max="6408" width="4.625" style="64" customWidth="1"/>
    <col min="6409" max="6409" width="11.375" style="64" customWidth="1"/>
    <col min="6410" max="6410" width="9" style="64"/>
    <col min="6411" max="6411" width="19" style="64" customWidth="1"/>
    <col min="6412" max="6412" width="5" style="64" customWidth="1"/>
    <col min="6413" max="6413" width="3.125" style="64" customWidth="1"/>
    <col min="6414" max="6414" width="12.5" style="64" customWidth="1"/>
    <col min="6415" max="6415" width="5" style="64" customWidth="1"/>
    <col min="6416" max="6416" width="3.125" style="64" customWidth="1"/>
    <col min="6417" max="6417" width="9.125" style="64" bestFit="1" customWidth="1"/>
    <col min="6418" max="6418" width="0" style="64" hidden="1" customWidth="1"/>
    <col min="6419" max="6419" width="9.125" style="64" bestFit="1" customWidth="1"/>
    <col min="6420" max="6658" width="9" style="64"/>
    <col min="6659" max="6659" width="3.25" style="64" customWidth="1"/>
    <col min="6660" max="6660" width="17.625" style="64" customWidth="1"/>
    <col min="6661" max="6662" width="16.25" style="64" customWidth="1"/>
    <col min="6663" max="6663" width="4.625" style="64" bestFit="1" customWidth="1"/>
    <col min="6664" max="6664" width="4.625" style="64" customWidth="1"/>
    <col min="6665" max="6665" width="11.375" style="64" customWidth="1"/>
    <col min="6666" max="6666" width="9" style="64"/>
    <col min="6667" max="6667" width="19" style="64" customWidth="1"/>
    <col min="6668" max="6668" width="5" style="64" customWidth="1"/>
    <col min="6669" max="6669" width="3.125" style="64" customWidth="1"/>
    <col min="6670" max="6670" width="12.5" style="64" customWidth="1"/>
    <col min="6671" max="6671" width="5" style="64" customWidth="1"/>
    <col min="6672" max="6672" width="3.125" style="64" customWidth="1"/>
    <col min="6673" max="6673" width="9.125" style="64" bestFit="1" customWidth="1"/>
    <col min="6674" max="6674" width="0" style="64" hidden="1" customWidth="1"/>
    <col min="6675" max="6675" width="9.125" style="64" bestFit="1" customWidth="1"/>
    <col min="6676" max="6914" width="9" style="64"/>
    <col min="6915" max="6915" width="3.25" style="64" customWidth="1"/>
    <col min="6916" max="6916" width="17.625" style="64" customWidth="1"/>
    <col min="6917" max="6918" width="16.25" style="64" customWidth="1"/>
    <col min="6919" max="6919" width="4.625" style="64" bestFit="1" customWidth="1"/>
    <col min="6920" max="6920" width="4.625" style="64" customWidth="1"/>
    <col min="6921" max="6921" width="11.375" style="64" customWidth="1"/>
    <col min="6922" max="6922" width="9" style="64"/>
    <col min="6923" max="6923" width="19" style="64" customWidth="1"/>
    <col min="6924" max="6924" width="5" style="64" customWidth="1"/>
    <col min="6925" max="6925" width="3.125" style="64" customWidth="1"/>
    <col min="6926" max="6926" width="12.5" style="64" customWidth="1"/>
    <col min="6927" max="6927" width="5" style="64" customWidth="1"/>
    <col min="6928" max="6928" width="3.125" style="64" customWidth="1"/>
    <col min="6929" max="6929" width="9.125" style="64" bestFit="1" customWidth="1"/>
    <col min="6930" max="6930" width="0" style="64" hidden="1" customWidth="1"/>
    <col min="6931" max="6931" width="9.125" style="64" bestFit="1" customWidth="1"/>
    <col min="6932" max="7170" width="9" style="64"/>
    <col min="7171" max="7171" width="3.25" style="64" customWidth="1"/>
    <col min="7172" max="7172" width="17.625" style="64" customWidth="1"/>
    <col min="7173" max="7174" width="16.25" style="64" customWidth="1"/>
    <col min="7175" max="7175" width="4.625" style="64" bestFit="1" customWidth="1"/>
    <col min="7176" max="7176" width="4.625" style="64" customWidth="1"/>
    <col min="7177" max="7177" width="11.375" style="64" customWidth="1"/>
    <col min="7178" max="7178" width="9" style="64"/>
    <col min="7179" max="7179" width="19" style="64" customWidth="1"/>
    <col min="7180" max="7180" width="5" style="64" customWidth="1"/>
    <col min="7181" max="7181" width="3.125" style="64" customWidth="1"/>
    <col min="7182" max="7182" width="12.5" style="64" customWidth="1"/>
    <col min="7183" max="7183" width="5" style="64" customWidth="1"/>
    <col min="7184" max="7184" width="3.125" style="64" customWidth="1"/>
    <col min="7185" max="7185" width="9.125" style="64" bestFit="1" customWidth="1"/>
    <col min="7186" max="7186" width="0" style="64" hidden="1" customWidth="1"/>
    <col min="7187" max="7187" width="9.125" style="64" bestFit="1" customWidth="1"/>
    <col min="7188" max="7426" width="9" style="64"/>
    <col min="7427" max="7427" width="3.25" style="64" customWidth="1"/>
    <col min="7428" max="7428" width="17.625" style="64" customWidth="1"/>
    <col min="7429" max="7430" width="16.25" style="64" customWidth="1"/>
    <col min="7431" max="7431" width="4.625" style="64" bestFit="1" customWidth="1"/>
    <col min="7432" max="7432" width="4.625" style="64" customWidth="1"/>
    <col min="7433" max="7433" width="11.375" style="64" customWidth="1"/>
    <col min="7434" max="7434" width="9" style="64"/>
    <col min="7435" max="7435" width="19" style="64" customWidth="1"/>
    <col min="7436" max="7436" width="5" style="64" customWidth="1"/>
    <col min="7437" max="7437" width="3.125" style="64" customWidth="1"/>
    <col min="7438" max="7438" width="12.5" style="64" customWidth="1"/>
    <col min="7439" max="7439" width="5" style="64" customWidth="1"/>
    <col min="7440" max="7440" width="3.125" style="64" customWidth="1"/>
    <col min="7441" max="7441" width="9.125" style="64" bestFit="1" customWidth="1"/>
    <col min="7442" max="7442" width="0" style="64" hidden="1" customWidth="1"/>
    <col min="7443" max="7443" width="9.125" style="64" bestFit="1" customWidth="1"/>
    <col min="7444" max="7682" width="9" style="64"/>
    <col min="7683" max="7683" width="3.25" style="64" customWidth="1"/>
    <col min="7684" max="7684" width="17.625" style="64" customWidth="1"/>
    <col min="7685" max="7686" width="16.25" style="64" customWidth="1"/>
    <col min="7687" max="7687" width="4.625" style="64" bestFit="1" customWidth="1"/>
    <col min="7688" max="7688" width="4.625" style="64" customWidth="1"/>
    <col min="7689" max="7689" width="11.375" style="64" customWidth="1"/>
    <col min="7690" max="7690" width="9" style="64"/>
    <col min="7691" max="7691" width="19" style="64" customWidth="1"/>
    <col min="7692" max="7692" width="5" style="64" customWidth="1"/>
    <col min="7693" max="7693" width="3.125" style="64" customWidth="1"/>
    <col min="7694" max="7694" width="12.5" style="64" customWidth="1"/>
    <col min="7695" max="7695" width="5" style="64" customWidth="1"/>
    <col min="7696" max="7696" width="3.125" style="64" customWidth="1"/>
    <col min="7697" max="7697" width="9.125" style="64" bestFit="1" customWidth="1"/>
    <col min="7698" max="7698" width="0" style="64" hidden="1" customWidth="1"/>
    <col min="7699" max="7699" width="9.125" style="64" bestFit="1" customWidth="1"/>
    <col min="7700" max="7938" width="9" style="64"/>
    <col min="7939" max="7939" width="3.25" style="64" customWidth="1"/>
    <col min="7940" max="7940" width="17.625" style="64" customWidth="1"/>
    <col min="7941" max="7942" width="16.25" style="64" customWidth="1"/>
    <col min="7943" max="7943" width="4.625" style="64" bestFit="1" customWidth="1"/>
    <col min="7944" max="7944" width="4.625" style="64" customWidth="1"/>
    <col min="7945" max="7945" width="11.375" style="64" customWidth="1"/>
    <col min="7946" max="7946" width="9" style="64"/>
    <col min="7947" max="7947" width="19" style="64" customWidth="1"/>
    <col min="7948" max="7948" width="5" style="64" customWidth="1"/>
    <col min="7949" max="7949" width="3.125" style="64" customWidth="1"/>
    <col min="7950" max="7950" width="12.5" style="64" customWidth="1"/>
    <col min="7951" max="7951" width="5" style="64" customWidth="1"/>
    <col min="7952" max="7952" width="3.125" style="64" customWidth="1"/>
    <col min="7953" max="7953" width="9.125" style="64" bestFit="1" customWidth="1"/>
    <col min="7954" max="7954" width="0" style="64" hidden="1" customWidth="1"/>
    <col min="7955" max="7955" width="9.125" style="64" bestFit="1" customWidth="1"/>
    <col min="7956" max="8194" width="9" style="64"/>
    <col min="8195" max="8195" width="3.25" style="64" customWidth="1"/>
    <col min="8196" max="8196" width="17.625" style="64" customWidth="1"/>
    <col min="8197" max="8198" width="16.25" style="64" customWidth="1"/>
    <col min="8199" max="8199" width="4.625" style="64" bestFit="1" customWidth="1"/>
    <col min="8200" max="8200" width="4.625" style="64" customWidth="1"/>
    <col min="8201" max="8201" width="11.375" style="64" customWidth="1"/>
    <col min="8202" max="8202" width="9" style="64"/>
    <col min="8203" max="8203" width="19" style="64" customWidth="1"/>
    <col min="8204" max="8204" width="5" style="64" customWidth="1"/>
    <col min="8205" max="8205" width="3.125" style="64" customWidth="1"/>
    <col min="8206" max="8206" width="12.5" style="64" customWidth="1"/>
    <col min="8207" max="8207" width="5" style="64" customWidth="1"/>
    <col min="8208" max="8208" width="3.125" style="64" customWidth="1"/>
    <col min="8209" max="8209" width="9.125" style="64" bestFit="1" customWidth="1"/>
    <col min="8210" max="8210" width="0" style="64" hidden="1" customWidth="1"/>
    <col min="8211" max="8211" width="9.125" style="64" bestFit="1" customWidth="1"/>
    <col min="8212" max="8450" width="9" style="64"/>
    <col min="8451" max="8451" width="3.25" style="64" customWidth="1"/>
    <col min="8452" max="8452" width="17.625" style="64" customWidth="1"/>
    <col min="8453" max="8454" width="16.25" style="64" customWidth="1"/>
    <col min="8455" max="8455" width="4.625" style="64" bestFit="1" customWidth="1"/>
    <col min="8456" max="8456" width="4.625" style="64" customWidth="1"/>
    <col min="8457" max="8457" width="11.375" style="64" customWidth="1"/>
    <col min="8458" max="8458" width="9" style="64"/>
    <col min="8459" max="8459" width="19" style="64" customWidth="1"/>
    <col min="8460" max="8460" width="5" style="64" customWidth="1"/>
    <col min="8461" max="8461" width="3.125" style="64" customWidth="1"/>
    <col min="8462" max="8462" width="12.5" style="64" customWidth="1"/>
    <col min="8463" max="8463" width="5" style="64" customWidth="1"/>
    <col min="8464" max="8464" width="3.125" style="64" customWidth="1"/>
    <col min="8465" max="8465" width="9.125" style="64" bestFit="1" customWidth="1"/>
    <col min="8466" max="8466" width="0" style="64" hidden="1" customWidth="1"/>
    <col min="8467" max="8467" width="9.125" style="64" bestFit="1" customWidth="1"/>
    <col min="8468" max="8706" width="9" style="64"/>
    <col min="8707" max="8707" width="3.25" style="64" customWidth="1"/>
    <col min="8708" max="8708" width="17.625" style="64" customWidth="1"/>
    <col min="8709" max="8710" width="16.25" style="64" customWidth="1"/>
    <col min="8711" max="8711" width="4.625" style="64" bestFit="1" customWidth="1"/>
    <col min="8712" max="8712" width="4.625" style="64" customWidth="1"/>
    <col min="8713" max="8713" width="11.375" style="64" customWidth="1"/>
    <col min="8714" max="8714" width="9" style="64"/>
    <col min="8715" max="8715" width="19" style="64" customWidth="1"/>
    <col min="8716" max="8716" width="5" style="64" customWidth="1"/>
    <col min="8717" max="8717" width="3.125" style="64" customWidth="1"/>
    <col min="8718" max="8718" width="12.5" style="64" customWidth="1"/>
    <col min="8719" max="8719" width="5" style="64" customWidth="1"/>
    <col min="8720" max="8720" width="3.125" style="64" customWidth="1"/>
    <col min="8721" max="8721" width="9.125" style="64" bestFit="1" customWidth="1"/>
    <col min="8722" max="8722" width="0" style="64" hidden="1" customWidth="1"/>
    <col min="8723" max="8723" width="9.125" style="64" bestFit="1" customWidth="1"/>
    <col min="8724" max="8962" width="9" style="64"/>
    <col min="8963" max="8963" width="3.25" style="64" customWidth="1"/>
    <col min="8964" max="8964" width="17.625" style="64" customWidth="1"/>
    <col min="8965" max="8966" width="16.25" style="64" customWidth="1"/>
    <col min="8967" max="8967" width="4.625" style="64" bestFit="1" customWidth="1"/>
    <col min="8968" max="8968" width="4.625" style="64" customWidth="1"/>
    <col min="8969" max="8969" width="11.375" style="64" customWidth="1"/>
    <col min="8970" max="8970" width="9" style="64"/>
    <col min="8971" max="8971" width="19" style="64" customWidth="1"/>
    <col min="8972" max="8972" width="5" style="64" customWidth="1"/>
    <col min="8973" max="8973" width="3.125" style="64" customWidth="1"/>
    <col min="8974" max="8974" width="12.5" style="64" customWidth="1"/>
    <col min="8975" max="8975" width="5" style="64" customWidth="1"/>
    <col min="8976" max="8976" width="3.125" style="64" customWidth="1"/>
    <col min="8977" max="8977" width="9.125" style="64" bestFit="1" customWidth="1"/>
    <col min="8978" max="8978" width="0" style="64" hidden="1" customWidth="1"/>
    <col min="8979" max="8979" width="9.125" style="64" bestFit="1" customWidth="1"/>
    <col min="8980" max="9218" width="9" style="64"/>
    <col min="9219" max="9219" width="3.25" style="64" customWidth="1"/>
    <col min="9220" max="9220" width="17.625" style="64" customWidth="1"/>
    <col min="9221" max="9222" width="16.25" style="64" customWidth="1"/>
    <col min="9223" max="9223" width="4.625" style="64" bestFit="1" customWidth="1"/>
    <col min="9224" max="9224" width="4.625" style="64" customWidth="1"/>
    <col min="9225" max="9225" width="11.375" style="64" customWidth="1"/>
    <col min="9226" max="9226" width="9" style="64"/>
    <col min="9227" max="9227" width="19" style="64" customWidth="1"/>
    <col min="9228" max="9228" width="5" style="64" customWidth="1"/>
    <col min="9229" max="9229" width="3.125" style="64" customWidth="1"/>
    <col min="9230" max="9230" width="12.5" style="64" customWidth="1"/>
    <col min="9231" max="9231" width="5" style="64" customWidth="1"/>
    <col min="9232" max="9232" width="3.125" style="64" customWidth="1"/>
    <col min="9233" max="9233" width="9.125" style="64" bestFit="1" customWidth="1"/>
    <col min="9234" max="9234" width="0" style="64" hidden="1" customWidth="1"/>
    <col min="9235" max="9235" width="9.125" style="64" bestFit="1" customWidth="1"/>
    <col min="9236" max="9474" width="9" style="64"/>
    <col min="9475" max="9475" width="3.25" style="64" customWidth="1"/>
    <col min="9476" max="9476" width="17.625" style="64" customWidth="1"/>
    <col min="9477" max="9478" width="16.25" style="64" customWidth="1"/>
    <col min="9479" max="9479" width="4.625" style="64" bestFit="1" customWidth="1"/>
    <col min="9480" max="9480" width="4.625" style="64" customWidth="1"/>
    <col min="9481" max="9481" width="11.375" style="64" customWidth="1"/>
    <col min="9482" max="9482" width="9" style="64"/>
    <col min="9483" max="9483" width="19" style="64" customWidth="1"/>
    <col min="9484" max="9484" width="5" style="64" customWidth="1"/>
    <col min="9485" max="9485" width="3.125" style="64" customWidth="1"/>
    <col min="9486" max="9486" width="12.5" style="64" customWidth="1"/>
    <col min="9487" max="9487" width="5" style="64" customWidth="1"/>
    <col min="9488" max="9488" width="3.125" style="64" customWidth="1"/>
    <col min="9489" max="9489" width="9.125" style="64" bestFit="1" customWidth="1"/>
    <col min="9490" max="9490" width="0" style="64" hidden="1" customWidth="1"/>
    <col min="9491" max="9491" width="9.125" style="64" bestFit="1" customWidth="1"/>
    <col min="9492" max="9730" width="9" style="64"/>
    <col min="9731" max="9731" width="3.25" style="64" customWidth="1"/>
    <col min="9732" max="9732" width="17.625" style="64" customWidth="1"/>
    <col min="9733" max="9734" width="16.25" style="64" customWidth="1"/>
    <col min="9735" max="9735" width="4.625" style="64" bestFit="1" customWidth="1"/>
    <col min="9736" max="9736" width="4.625" style="64" customWidth="1"/>
    <col min="9737" max="9737" width="11.375" style="64" customWidth="1"/>
    <col min="9738" max="9738" width="9" style="64"/>
    <col min="9739" max="9739" width="19" style="64" customWidth="1"/>
    <col min="9740" max="9740" width="5" style="64" customWidth="1"/>
    <col min="9741" max="9741" width="3.125" style="64" customWidth="1"/>
    <col min="9742" max="9742" width="12.5" style="64" customWidth="1"/>
    <col min="9743" max="9743" width="5" style="64" customWidth="1"/>
    <col min="9744" max="9744" width="3.125" style="64" customWidth="1"/>
    <col min="9745" max="9745" width="9.125" style="64" bestFit="1" customWidth="1"/>
    <col min="9746" max="9746" width="0" style="64" hidden="1" customWidth="1"/>
    <col min="9747" max="9747" width="9.125" style="64" bestFit="1" customWidth="1"/>
    <col min="9748" max="9986" width="9" style="64"/>
    <col min="9987" max="9987" width="3.25" style="64" customWidth="1"/>
    <col min="9988" max="9988" width="17.625" style="64" customWidth="1"/>
    <col min="9989" max="9990" width="16.25" style="64" customWidth="1"/>
    <col min="9991" max="9991" width="4.625" style="64" bestFit="1" customWidth="1"/>
    <col min="9992" max="9992" width="4.625" style="64" customWidth="1"/>
    <col min="9993" max="9993" width="11.375" style="64" customWidth="1"/>
    <col min="9994" max="9994" width="9" style="64"/>
    <col min="9995" max="9995" width="19" style="64" customWidth="1"/>
    <col min="9996" max="9996" width="5" style="64" customWidth="1"/>
    <col min="9997" max="9997" width="3.125" style="64" customWidth="1"/>
    <col min="9998" max="9998" width="12.5" style="64" customWidth="1"/>
    <col min="9999" max="9999" width="5" style="64" customWidth="1"/>
    <col min="10000" max="10000" width="3.125" style="64" customWidth="1"/>
    <col min="10001" max="10001" width="9.125" style="64" bestFit="1" customWidth="1"/>
    <col min="10002" max="10002" width="0" style="64" hidden="1" customWidth="1"/>
    <col min="10003" max="10003" width="9.125" style="64" bestFit="1" customWidth="1"/>
    <col min="10004" max="10242" width="9" style="64"/>
    <col min="10243" max="10243" width="3.25" style="64" customWidth="1"/>
    <col min="10244" max="10244" width="17.625" style="64" customWidth="1"/>
    <col min="10245" max="10246" width="16.25" style="64" customWidth="1"/>
    <col min="10247" max="10247" width="4.625" style="64" bestFit="1" customWidth="1"/>
    <col min="10248" max="10248" width="4.625" style="64" customWidth="1"/>
    <col min="10249" max="10249" width="11.375" style="64" customWidth="1"/>
    <col min="10250" max="10250" width="9" style="64"/>
    <col min="10251" max="10251" width="19" style="64" customWidth="1"/>
    <col min="10252" max="10252" width="5" style="64" customWidth="1"/>
    <col min="10253" max="10253" width="3.125" style="64" customWidth="1"/>
    <col min="10254" max="10254" width="12.5" style="64" customWidth="1"/>
    <col min="10255" max="10255" width="5" style="64" customWidth="1"/>
    <col min="10256" max="10256" width="3.125" style="64" customWidth="1"/>
    <col min="10257" max="10257" width="9.125" style="64" bestFit="1" customWidth="1"/>
    <col min="10258" max="10258" width="0" style="64" hidden="1" customWidth="1"/>
    <col min="10259" max="10259" width="9.125" style="64" bestFit="1" customWidth="1"/>
    <col min="10260" max="10498" width="9" style="64"/>
    <col min="10499" max="10499" width="3.25" style="64" customWidth="1"/>
    <col min="10500" max="10500" width="17.625" style="64" customWidth="1"/>
    <col min="10501" max="10502" width="16.25" style="64" customWidth="1"/>
    <col min="10503" max="10503" width="4.625" style="64" bestFit="1" customWidth="1"/>
    <col min="10504" max="10504" width="4.625" style="64" customWidth="1"/>
    <col min="10505" max="10505" width="11.375" style="64" customWidth="1"/>
    <col min="10506" max="10506" width="9" style="64"/>
    <col min="10507" max="10507" width="19" style="64" customWidth="1"/>
    <col min="10508" max="10508" width="5" style="64" customWidth="1"/>
    <col min="10509" max="10509" width="3.125" style="64" customWidth="1"/>
    <col min="10510" max="10510" width="12.5" style="64" customWidth="1"/>
    <col min="10511" max="10511" width="5" style="64" customWidth="1"/>
    <col min="10512" max="10512" width="3.125" style="64" customWidth="1"/>
    <col min="10513" max="10513" width="9.125" style="64" bestFit="1" customWidth="1"/>
    <col min="10514" max="10514" width="0" style="64" hidden="1" customWidth="1"/>
    <col min="10515" max="10515" width="9.125" style="64" bestFit="1" customWidth="1"/>
    <col min="10516" max="10754" width="9" style="64"/>
    <col min="10755" max="10755" width="3.25" style="64" customWidth="1"/>
    <col min="10756" max="10756" width="17.625" style="64" customWidth="1"/>
    <col min="10757" max="10758" width="16.25" style="64" customWidth="1"/>
    <col min="10759" max="10759" width="4.625" style="64" bestFit="1" customWidth="1"/>
    <col min="10760" max="10760" width="4.625" style="64" customWidth="1"/>
    <col min="10761" max="10761" width="11.375" style="64" customWidth="1"/>
    <col min="10762" max="10762" width="9" style="64"/>
    <col min="10763" max="10763" width="19" style="64" customWidth="1"/>
    <col min="10764" max="10764" width="5" style="64" customWidth="1"/>
    <col min="10765" max="10765" width="3.125" style="64" customWidth="1"/>
    <col min="10766" max="10766" width="12.5" style="64" customWidth="1"/>
    <col min="10767" max="10767" width="5" style="64" customWidth="1"/>
    <col min="10768" max="10768" width="3.125" style="64" customWidth="1"/>
    <col min="10769" max="10769" width="9.125" style="64" bestFit="1" customWidth="1"/>
    <col min="10770" max="10770" width="0" style="64" hidden="1" customWidth="1"/>
    <col min="10771" max="10771" width="9.125" style="64" bestFit="1" customWidth="1"/>
    <col min="10772" max="11010" width="9" style="64"/>
    <col min="11011" max="11011" width="3.25" style="64" customWidth="1"/>
    <col min="11012" max="11012" width="17.625" style="64" customWidth="1"/>
    <col min="11013" max="11014" width="16.25" style="64" customWidth="1"/>
    <col min="11015" max="11015" width="4.625" style="64" bestFit="1" customWidth="1"/>
    <col min="11016" max="11016" width="4.625" style="64" customWidth="1"/>
    <col min="11017" max="11017" width="11.375" style="64" customWidth="1"/>
    <col min="11018" max="11018" width="9" style="64"/>
    <col min="11019" max="11019" width="19" style="64" customWidth="1"/>
    <col min="11020" max="11020" width="5" style="64" customWidth="1"/>
    <col min="11021" max="11021" width="3.125" style="64" customWidth="1"/>
    <col min="11022" max="11022" width="12.5" style="64" customWidth="1"/>
    <col min="11023" max="11023" width="5" style="64" customWidth="1"/>
    <col min="11024" max="11024" width="3.125" style="64" customWidth="1"/>
    <col min="11025" max="11025" width="9.125" style="64" bestFit="1" customWidth="1"/>
    <col min="11026" max="11026" width="0" style="64" hidden="1" customWidth="1"/>
    <col min="11027" max="11027" width="9.125" style="64" bestFit="1" customWidth="1"/>
    <col min="11028" max="11266" width="9" style="64"/>
    <col min="11267" max="11267" width="3.25" style="64" customWidth="1"/>
    <col min="11268" max="11268" width="17.625" style="64" customWidth="1"/>
    <col min="11269" max="11270" width="16.25" style="64" customWidth="1"/>
    <col min="11271" max="11271" width="4.625" style="64" bestFit="1" customWidth="1"/>
    <col min="11272" max="11272" width="4.625" style="64" customWidth="1"/>
    <col min="11273" max="11273" width="11.375" style="64" customWidth="1"/>
    <col min="11274" max="11274" width="9" style="64"/>
    <col min="11275" max="11275" width="19" style="64" customWidth="1"/>
    <col min="11276" max="11276" width="5" style="64" customWidth="1"/>
    <col min="11277" max="11277" width="3.125" style="64" customWidth="1"/>
    <col min="11278" max="11278" width="12.5" style="64" customWidth="1"/>
    <col min="11279" max="11279" width="5" style="64" customWidth="1"/>
    <col min="11280" max="11280" width="3.125" style="64" customWidth="1"/>
    <col min="11281" max="11281" width="9.125" style="64" bestFit="1" customWidth="1"/>
    <col min="11282" max="11282" width="0" style="64" hidden="1" customWidth="1"/>
    <col min="11283" max="11283" width="9.125" style="64" bestFit="1" customWidth="1"/>
    <col min="11284" max="11522" width="9" style="64"/>
    <col min="11523" max="11523" width="3.25" style="64" customWidth="1"/>
    <col min="11524" max="11524" width="17.625" style="64" customWidth="1"/>
    <col min="11525" max="11526" width="16.25" style="64" customWidth="1"/>
    <col min="11527" max="11527" width="4.625" style="64" bestFit="1" customWidth="1"/>
    <col min="11528" max="11528" width="4.625" style="64" customWidth="1"/>
    <col min="11529" max="11529" width="11.375" style="64" customWidth="1"/>
    <col min="11530" max="11530" width="9" style="64"/>
    <col min="11531" max="11531" width="19" style="64" customWidth="1"/>
    <col min="11532" max="11532" width="5" style="64" customWidth="1"/>
    <col min="11533" max="11533" width="3.125" style="64" customWidth="1"/>
    <col min="11534" max="11534" width="12.5" style="64" customWidth="1"/>
    <col min="11535" max="11535" width="5" style="64" customWidth="1"/>
    <col min="11536" max="11536" width="3.125" style="64" customWidth="1"/>
    <col min="11537" max="11537" width="9.125" style="64" bestFit="1" customWidth="1"/>
    <col min="11538" max="11538" width="0" style="64" hidden="1" customWidth="1"/>
    <col min="11539" max="11539" width="9.125" style="64" bestFit="1" customWidth="1"/>
    <col min="11540" max="11778" width="9" style="64"/>
    <col min="11779" max="11779" width="3.25" style="64" customWidth="1"/>
    <col min="11780" max="11780" width="17.625" style="64" customWidth="1"/>
    <col min="11781" max="11782" width="16.25" style="64" customWidth="1"/>
    <col min="11783" max="11783" width="4.625" style="64" bestFit="1" customWidth="1"/>
    <col min="11784" max="11784" width="4.625" style="64" customWidth="1"/>
    <col min="11785" max="11785" width="11.375" style="64" customWidth="1"/>
    <col min="11786" max="11786" width="9" style="64"/>
    <col min="11787" max="11787" width="19" style="64" customWidth="1"/>
    <col min="11788" max="11788" width="5" style="64" customWidth="1"/>
    <col min="11789" max="11789" width="3.125" style="64" customWidth="1"/>
    <col min="11790" max="11790" width="12.5" style="64" customWidth="1"/>
    <col min="11791" max="11791" width="5" style="64" customWidth="1"/>
    <col min="11792" max="11792" width="3.125" style="64" customWidth="1"/>
    <col min="11793" max="11793" width="9.125" style="64" bestFit="1" customWidth="1"/>
    <col min="11794" max="11794" width="0" style="64" hidden="1" customWidth="1"/>
    <col min="11795" max="11795" width="9.125" style="64" bestFit="1" customWidth="1"/>
    <col min="11796" max="12034" width="9" style="64"/>
    <col min="12035" max="12035" width="3.25" style="64" customWidth="1"/>
    <col min="12036" max="12036" width="17.625" style="64" customWidth="1"/>
    <col min="12037" max="12038" width="16.25" style="64" customWidth="1"/>
    <col min="12039" max="12039" width="4.625" style="64" bestFit="1" customWidth="1"/>
    <col min="12040" max="12040" width="4.625" style="64" customWidth="1"/>
    <col min="12041" max="12041" width="11.375" style="64" customWidth="1"/>
    <col min="12042" max="12042" width="9" style="64"/>
    <col min="12043" max="12043" width="19" style="64" customWidth="1"/>
    <col min="12044" max="12044" width="5" style="64" customWidth="1"/>
    <col min="12045" max="12045" width="3.125" style="64" customWidth="1"/>
    <col min="12046" max="12046" width="12.5" style="64" customWidth="1"/>
    <col min="12047" max="12047" width="5" style="64" customWidth="1"/>
    <col min="12048" max="12048" width="3.125" style="64" customWidth="1"/>
    <col min="12049" max="12049" width="9.125" style="64" bestFit="1" customWidth="1"/>
    <col min="12050" max="12050" width="0" style="64" hidden="1" customWidth="1"/>
    <col min="12051" max="12051" width="9.125" style="64" bestFit="1" customWidth="1"/>
    <col min="12052" max="12290" width="9" style="64"/>
    <col min="12291" max="12291" width="3.25" style="64" customWidth="1"/>
    <col min="12292" max="12292" width="17.625" style="64" customWidth="1"/>
    <col min="12293" max="12294" width="16.25" style="64" customWidth="1"/>
    <col min="12295" max="12295" width="4.625" style="64" bestFit="1" customWidth="1"/>
    <col min="12296" max="12296" width="4.625" style="64" customWidth="1"/>
    <col min="12297" max="12297" width="11.375" style="64" customWidth="1"/>
    <col min="12298" max="12298" width="9" style="64"/>
    <col min="12299" max="12299" width="19" style="64" customWidth="1"/>
    <col min="12300" max="12300" width="5" style="64" customWidth="1"/>
    <col min="12301" max="12301" width="3.125" style="64" customWidth="1"/>
    <col min="12302" max="12302" width="12.5" style="64" customWidth="1"/>
    <col min="12303" max="12303" width="5" style="64" customWidth="1"/>
    <col min="12304" max="12304" width="3.125" style="64" customWidth="1"/>
    <col min="12305" max="12305" width="9.125" style="64" bestFit="1" customWidth="1"/>
    <col min="12306" max="12306" width="0" style="64" hidden="1" customWidth="1"/>
    <col min="12307" max="12307" width="9.125" style="64" bestFit="1" customWidth="1"/>
    <col min="12308" max="12546" width="9" style="64"/>
    <col min="12547" max="12547" width="3.25" style="64" customWidth="1"/>
    <col min="12548" max="12548" width="17.625" style="64" customWidth="1"/>
    <col min="12549" max="12550" width="16.25" style="64" customWidth="1"/>
    <col min="12551" max="12551" width="4.625" style="64" bestFit="1" customWidth="1"/>
    <col min="12552" max="12552" width="4.625" style="64" customWidth="1"/>
    <col min="12553" max="12553" width="11.375" style="64" customWidth="1"/>
    <col min="12554" max="12554" width="9" style="64"/>
    <col min="12555" max="12555" width="19" style="64" customWidth="1"/>
    <col min="12556" max="12556" width="5" style="64" customWidth="1"/>
    <col min="12557" max="12557" width="3.125" style="64" customWidth="1"/>
    <col min="12558" max="12558" width="12.5" style="64" customWidth="1"/>
    <col min="12559" max="12559" width="5" style="64" customWidth="1"/>
    <col min="12560" max="12560" width="3.125" style="64" customWidth="1"/>
    <col min="12561" max="12561" width="9.125" style="64" bestFit="1" customWidth="1"/>
    <col min="12562" max="12562" width="0" style="64" hidden="1" customWidth="1"/>
    <col min="12563" max="12563" width="9.125" style="64" bestFit="1" customWidth="1"/>
    <col min="12564" max="12802" width="9" style="64"/>
    <col min="12803" max="12803" width="3.25" style="64" customWidth="1"/>
    <col min="12804" max="12804" width="17.625" style="64" customWidth="1"/>
    <col min="12805" max="12806" width="16.25" style="64" customWidth="1"/>
    <col min="12807" max="12807" width="4.625" style="64" bestFit="1" customWidth="1"/>
    <col min="12808" max="12808" width="4.625" style="64" customWidth="1"/>
    <col min="12809" max="12809" width="11.375" style="64" customWidth="1"/>
    <col min="12810" max="12810" width="9" style="64"/>
    <col min="12811" max="12811" width="19" style="64" customWidth="1"/>
    <col min="12812" max="12812" width="5" style="64" customWidth="1"/>
    <col min="12813" max="12813" width="3.125" style="64" customWidth="1"/>
    <col min="12814" max="12814" width="12.5" style="64" customWidth="1"/>
    <col min="12815" max="12815" width="5" style="64" customWidth="1"/>
    <col min="12816" max="12816" width="3.125" style="64" customWidth="1"/>
    <col min="12817" max="12817" width="9.125" style="64" bestFit="1" customWidth="1"/>
    <col min="12818" max="12818" width="0" style="64" hidden="1" customWidth="1"/>
    <col min="12819" max="12819" width="9.125" style="64" bestFit="1" customWidth="1"/>
    <col min="12820" max="13058" width="9" style="64"/>
    <col min="13059" max="13059" width="3.25" style="64" customWidth="1"/>
    <col min="13060" max="13060" width="17.625" style="64" customWidth="1"/>
    <col min="13061" max="13062" width="16.25" style="64" customWidth="1"/>
    <col min="13063" max="13063" width="4.625" style="64" bestFit="1" customWidth="1"/>
    <col min="13064" max="13064" width="4.625" style="64" customWidth="1"/>
    <col min="13065" max="13065" width="11.375" style="64" customWidth="1"/>
    <col min="13066" max="13066" width="9" style="64"/>
    <col min="13067" max="13067" width="19" style="64" customWidth="1"/>
    <col min="13068" max="13068" width="5" style="64" customWidth="1"/>
    <col min="13069" max="13069" width="3.125" style="64" customWidth="1"/>
    <col min="13070" max="13070" width="12.5" style="64" customWidth="1"/>
    <col min="13071" max="13071" width="5" style="64" customWidth="1"/>
    <col min="13072" max="13072" width="3.125" style="64" customWidth="1"/>
    <col min="13073" max="13073" width="9.125" style="64" bestFit="1" customWidth="1"/>
    <col min="13074" max="13074" width="0" style="64" hidden="1" customWidth="1"/>
    <col min="13075" max="13075" width="9.125" style="64" bestFit="1" customWidth="1"/>
    <col min="13076" max="13314" width="9" style="64"/>
    <col min="13315" max="13315" width="3.25" style="64" customWidth="1"/>
    <col min="13316" max="13316" width="17.625" style="64" customWidth="1"/>
    <col min="13317" max="13318" width="16.25" style="64" customWidth="1"/>
    <col min="13319" max="13319" width="4.625" style="64" bestFit="1" customWidth="1"/>
    <col min="13320" max="13320" width="4.625" style="64" customWidth="1"/>
    <col min="13321" max="13321" width="11.375" style="64" customWidth="1"/>
    <col min="13322" max="13322" width="9" style="64"/>
    <col min="13323" max="13323" width="19" style="64" customWidth="1"/>
    <col min="13324" max="13324" width="5" style="64" customWidth="1"/>
    <col min="13325" max="13325" width="3.125" style="64" customWidth="1"/>
    <col min="13326" max="13326" width="12.5" style="64" customWidth="1"/>
    <col min="13327" max="13327" width="5" style="64" customWidth="1"/>
    <col min="13328" max="13328" width="3.125" style="64" customWidth="1"/>
    <col min="13329" max="13329" width="9.125" style="64" bestFit="1" customWidth="1"/>
    <col min="13330" max="13330" width="0" style="64" hidden="1" customWidth="1"/>
    <col min="13331" max="13331" width="9.125" style="64" bestFit="1" customWidth="1"/>
    <col min="13332" max="13570" width="9" style="64"/>
    <col min="13571" max="13571" width="3.25" style="64" customWidth="1"/>
    <col min="13572" max="13572" width="17.625" style="64" customWidth="1"/>
    <col min="13573" max="13574" width="16.25" style="64" customWidth="1"/>
    <col min="13575" max="13575" width="4.625" style="64" bestFit="1" customWidth="1"/>
    <col min="13576" max="13576" width="4.625" style="64" customWidth="1"/>
    <col min="13577" max="13577" width="11.375" style="64" customWidth="1"/>
    <col min="13578" max="13578" width="9" style="64"/>
    <col min="13579" max="13579" width="19" style="64" customWidth="1"/>
    <col min="13580" max="13580" width="5" style="64" customWidth="1"/>
    <col min="13581" max="13581" width="3.125" style="64" customWidth="1"/>
    <col min="13582" max="13582" width="12.5" style="64" customWidth="1"/>
    <col min="13583" max="13583" width="5" style="64" customWidth="1"/>
    <col min="13584" max="13584" width="3.125" style="64" customWidth="1"/>
    <col min="13585" max="13585" width="9.125" style="64" bestFit="1" customWidth="1"/>
    <col min="13586" max="13586" width="0" style="64" hidden="1" customWidth="1"/>
    <col min="13587" max="13587" width="9.125" style="64" bestFit="1" customWidth="1"/>
    <col min="13588" max="13826" width="9" style="64"/>
    <col min="13827" max="13827" width="3.25" style="64" customWidth="1"/>
    <col min="13828" max="13828" width="17.625" style="64" customWidth="1"/>
    <col min="13829" max="13830" width="16.25" style="64" customWidth="1"/>
    <col min="13831" max="13831" width="4.625" style="64" bestFit="1" customWidth="1"/>
    <col min="13832" max="13832" width="4.625" style="64" customWidth="1"/>
    <col min="13833" max="13833" width="11.375" style="64" customWidth="1"/>
    <col min="13834" max="13834" width="9" style="64"/>
    <col min="13835" max="13835" width="19" style="64" customWidth="1"/>
    <col min="13836" max="13836" width="5" style="64" customWidth="1"/>
    <col min="13837" max="13837" width="3.125" style="64" customWidth="1"/>
    <col min="13838" max="13838" width="12.5" style="64" customWidth="1"/>
    <col min="13839" max="13839" width="5" style="64" customWidth="1"/>
    <col min="13840" max="13840" width="3.125" style="64" customWidth="1"/>
    <col min="13841" max="13841" width="9.125" style="64" bestFit="1" customWidth="1"/>
    <col min="13842" max="13842" width="0" style="64" hidden="1" customWidth="1"/>
    <col min="13843" max="13843" width="9.125" style="64" bestFit="1" customWidth="1"/>
    <col min="13844" max="14082" width="9" style="64"/>
    <col min="14083" max="14083" width="3.25" style="64" customWidth="1"/>
    <col min="14084" max="14084" width="17.625" style="64" customWidth="1"/>
    <col min="14085" max="14086" width="16.25" style="64" customWidth="1"/>
    <col min="14087" max="14087" width="4.625" style="64" bestFit="1" customWidth="1"/>
    <col min="14088" max="14088" width="4.625" style="64" customWidth="1"/>
    <col min="14089" max="14089" width="11.375" style="64" customWidth="1"/>
    <col min="14090" max="14090" width="9" style="64"/>
    <col min="14091" max="14091" width="19" style="64" customWidth="1"/>
    <col min="14092" max="14092" width="5" style="64" customWidth="1"/>
    <col min="14093" max="14093" width="3.125" style="64" customWidth="1"/>
    <col min="14094" max="14094" width="12.5" style="64" customWidth="1"/>
    <col min="14095" max="14095" width="5" style="64" customWidth="1"/>
    <col min="14096" max="14096" width="3.125" style="64" customWidth="1"/>
    <col min="14097" max="14097" width="9.125" style="64" bestFit="1" customWidth="1"/>
    <col min="14098" max="14098" width="0" style="64" hidden="1" customWidth="1"/>
    <col min="14099" max="14099" width="9.125" style="64" bestFit="1" customWidth="1"/>
    <col min="14100" max="14338" width="9" style="64"/>
    <col min="14339" max="14339" width="3.25" style="64" customWidth="1"/>
    <col min="14340" max="14340" width="17.625" style="64" customWidth="1"/>
    <col min="14341" max="14342" width="16.25" style="64" customWidth="1"/>
    <col min="14343" max="14343" width="4.625" style="64" bestFit="1" customWidth="1"/>
    <col min="14344" max="14344" width="4.625" style="64" customWidth="1"/>
    <col min="14345" max="14345" width="11.375" style="64" customWidth="1"/>
    <col min="14346" max="14346" width="9" style="64"/>
    <col min="14347" max="14347" width="19" style="64" customWidth="1"/>
    <col min="14348" max="14348" width="5" style="64" customWidth="1"/>
    <col min="14349" max="14349" width="3.125" style="64" customWidth="1"/>
    <col min="14350" max="14350" width="12.5" style="64" customWidth="1"/>
    <col min="14351" max="14351" width="5" style="64" customWidth="1"/>
    <col min="14352" max="14352" width="3.125" style="64" customWidth="1"/>
    <col min="14353" max="14353" width="9.125" style="64" bestFit="1" customWidth="1"/>
    <col min="14354" max="14354" width="0" style="64" hidden="1" customWidth="1"/>
    <col min="14355" max="14355" width="9.125" style="64" bestFit="1" customWidth="1"/>
    <col min="14356" max="14594" width="9" style="64"/>
    <col min="14595" max="14595" width="3.25" style="64" customWidth="1"/>
    <col min="14596" max="14596" width="17.625" style="64" customWidth="1"/>
    <col min="14597" max="14598" width="16.25" style="64" customWidth="1"/>
    <col min="14599" max="14599" width="4.625" style="64" bestFit="1" customWidth="1"/>
    <col min="14600" max="14600" width="4.625" style="64" customWidth="1"/>
    <col min="14601" max="14601" width="11.375" style="64" customWidth="1"/>
    <col min="14602" max="14602" width="9" style="64"/>
    <col min="14603" max="14603" width="19" style="64" customWidth="1"/>
    <col min="14604" max="14604" width="5" style="64" customWidth="1"/>
    <col min="14605" max="14605" width="3.125" style="64" customWidth="1"/>
    <col min="14606" max="14606" width="12.5" style="64" customWidth="1"/>
    <col min="14607" max="14607" width="5" style="64" customWidth="1"/>
    <col min="14608" max="14608" width="3.125" style="64" customWidth="1"/>
    <col min="14609" max="14609" width="9.125" style="64" bestFit="1" customWidth="1"/>
    <col min="14610" max="14610" width="0" style="64" hidden="1" customWidth="1"/>
    <col min="14611" max="14611" width="9.125" style="64" bestFit="1" customWidth="1"/>
    <col min="14612" max="14850" width="9" style="64"/>
    <col min="14851" max="14851" width="3.25" style="64" customWidth="1"/>
    <col min="14852" max="14852" width="17.625" style="64" customWidth="1"/>
    <col min="14853" max="14854" width="16.25" style="64" customWidth="1"/>
    <col min="14855" max="14855" width="4.625" style="64" bestFit="1" customWidth="1"/>
    <col min="14856" max="14856" width="4.625" style="64" customWidth="1"/>
    <col min="14857" max="14857" width="11.375" style="64" customWidth="1"/>
    <col min="14858" max="14858" width="9" style="64"/>
    <col min="14859" max="14859" width="19" style="64" customWidth="1"/>
    <col min="14860" max="14860" width="5" style="64" customWidth="1"/>
    <col min="14861" max="14861" width="3.125" style="64" customWidth="1"/>
    <col min="14862" max="14862" width="12.5" style="64" customWidth="1"/>
    <col min="14863" max="14863" width="5" style="64" customWidth="1"/>
    <col min="14864" max="14864" width="3.125" style="64" customWidth="1"/>
    <col min="14865" max="14865" width="9.125" style="64" bestFit="1" customWidth="1"/>
    <col min="14866" max="14866" width="0" style="64" hidden="1" customWidth="1"/>
    <col min="14867" max="14867" width="9.125" style="64" bestFit="1" customWidth="1"/>
    <col min="14868" max="15106" width="9" style="64"/>
    <col min="15107" max="15107" width="3.25" style="64" customWidth="1"/>
    <col min="15108" max="15108" width="17.625" style="64" customWidth="1"/>
    <col min="15109" max="15110" width="16.25" style="64" customWidth="1"/>
    <col min="15111" max="15111" width="4.625" style="64" bestFit="1" customWidth="1"/>
    <col min="15112" max="15112" width="4.625" style="64" customWidth="1"/>
    <col min="15113" max="15113" width="11.375" style="64" customWidth="1"/>
    <col min="15114" max="15114" width="9" style="64"/>
    <col min="15115" max="15115" width="19" style="64" customWidth="1"/>
    <col min="15116" max="15116" width="5" style="64" customWidth="1"/>
    <col min="15117" max="15117" width="3.125" style="64" customWidth="1"/>
    <col min="15118" max="15118" width="12.5" style="64" customWidth="1"/>
    <col min="15119" max="15119" width="5" style="64" customWidth="1"/>
    <col min="15120" max="15120" width="3.125" style="64" customWidth="1"/>
    <col min="15121" max="15121" width="9.125" style="64" bestFit="1" customWidth="1"/>
    <col min="15122" max="15122" width="0" style="64" hidden="1" customWidth="1"/>
    <col min="15123" max="15123" width="9.125" style="64" bestFit="1" customWidth="1"/>
    <col min="15124" max="15362" width="9" style="64"/>
    <col min="15363" max="15363" width="3.25" style="64" customWidth="1"/>
    <col min="15364" max="15364" width="17.625" style="64" customWidth="1"/>
    <col min="15365" max="15366" width="16.25" style="64" customWidth="1"/>
    <col min="15367" max="15367" width="4.625" style="64" bestFit="1" customWidth="1"/>
    <col min="15368" max="15368" width="4.625" style="64" customWidth="1"/>
    <col min="15369" max="15369" width="11.375" style="64" customWidth="1"/>
    <col min="15370" max="15370" width="9" style="64"/>
    <col min="15371" max="15371" width="19" style="64" customWidth="1"/>
    <col min="15372" max="15372" width="5" style="64" customWidth="1"/>
    <col min="15373" max="15373" width="3.125" style="64" customWidth="1"/>
    <col min="15374" max="15374" width="12.5" style="64" customWidth="1"/>
    <col min="15375" max="15375" width="5" style="64" customWidth="1"/>
    <col min="15376" max="15376" width="3.125" style="64" customWidth="1"/>
    <col min="15377" max="15377" width="9.125" style="64" bestFit="1" customWidth="1"/>
    <col min="15378" max="15378" width="0" style="64" hidden="1" customWidth="1"/>
    <col min="15379" max="15379" width="9.125" style="64" bestFit="1" customWidth="1"/>
    <col min="15380" max="15618" width="9" style="64"/>
    <col min="15619" max="15619" width="3.25" style="64" customWidth="1"/>
    <col min="15620" max="15620" width="17.625" style="64" customWidth="1"/>
    <col min="15621" max="15622" width="16.25" style="64" customWidth="1"/>
    <col min="15623" max="15623" width="4.625" style="64" bestFit="1" customWidth="1"/>
    <col min="15624" max="15624" width="4.625" style="64" customWidth="1"/>
    <col min="15625" max="15625" width="11.375" style="64" customWidth="1"/>
    <col min="15626" max="15626" width="9" style="64"/>
    <col min="15627" max="15627" width="19" style="64" customWidth="1"/>
    <col min="15628" max="15628" width="5" style="64" customWidth="1"/>
    <col min="15629" max="15629" width="3.125" style="64" customWidth="1"/>
    <col min="15630" max="15630" width="12.5" style="64" customWidth="1"/>
    <col min="15631" max="15631" width="5" style="64" customWidth="1"/>
    <col min="15632" max="15632" width="3.125" style="64" customWidth="1"/>
    <col min="15633" max="15633" width="9.125" style="64" bestFit="1" customWidth="1"/>
    <col min="15634" max="15634" width="0" style="64" hidden="1" customWidth="1"/>
    <col min="15635" max="15635" width="9.125" style="64" bestFit="1" customWidth="1"/>
    <col min="15636" max="15874" width="9" style="64"/>
    <col min="15875" max="15875" width="3.25" style="64" customWidth="1"/>
    <col min="15876" max="15876" width="17.625" style="64" customWidth="1"/>
    <col min="15877" max="15878" width="16.25" style="64" customWidth="1"/>
    <col min="15879" max="15879" width="4.625" style="64" bestFit="1" customWidth="1"/>
    <col min="15880" max="15880" width="4.625" style="64" customWidth="1"/>
    <col min="15881" max="15881" width="11.375" style="64" customWidth="1"/>
    <col min="15882" max="15882" width="9" style="64"/>
    <col min="15883" max="15883" width="19" style="64" customWidth="1"/>
    <col min="15884" max="15884" width="5" style="64" customWidth="1"/>
    <col min="15885" max="15885" width="3.125" style="64" customWidth="1"/>
    <col min="15886" max="15886" width="12.5" style="64" customWidth="1"/>
    <col min="15887" max="15887" width="5" style="64" customWidth="1"/>
    <col min="15888" max="15888" width="3.125" style="64" customWidth="1"/>
    <col min="15889" max="15889" width="9.125" style="64" bestFit="1" customWidth="1"/>
    <col min="15890" max="15890" width="0" style="64" hidden="1" customWidth="1"/>
    <col min="15891" max="15891" width="9.125" style="64" bestFit="1" customWidth="1"/>
    <col min="15892" max="16130" width="9" style="64"/>
    <col min="16131" max="16131" width="3.25" style="64" customWidth="1"/>
    <col min="16132" max="16132" width="17.625" style="64" customWidth="1"/>
    <col min="16133" max="16134" width="16.25" style="64" customWidth="1"/>
    <col min="16135" max="16135" width="4.625" style="64" bestFit="1" customWidth="1"/>
    <col min="16136" max="16136" width="4.625" style="64" customWidth="1"/>
    <col min="16137" max="16137" width="11.375" style="64" customWidth="1"/>
    <col min="16138" max="16138" width="9" style="64"/>
    <col min="16139" max="16139" width="19" style="64" customWidth="1"/>
    <col min="16140" max="16140" width="5" style="64" customWidth="1"/>
    <col min="16141" max="16141" width="3.125" style="64" customWidth="1"/>
    <col min="16142" max="16142" width="12.5" style="64" customWidth="1"/>
    <col min="16143" max="16143" width="5" style="64" customWidth="1"/>
    <col min="16144" max="16144" width="3.125" style="64" customWidth="1"/>
    <col min="16145" max="16145" width="9.125" style="64" bestFit="1" customWidth="1"/>
    <col min="16146" max="16146" width="0" style="64" hidden="1" customWidth="1"/>
    <col min="16147" max="16147" width="9.125" style="64" bestFit="1" customWidth="1"/>
    <col min="16148" max="16384" width="9" style="64"/>
  </cols>
  <sheetData>
    <row r="1" spans="1:19" ht="14.25" customHeight="1">
      <c r="A1" s="384" t="s">
        <v>2</v>
      </c>
      <c r="B1" s="384"/>
      <c r="C1" s="385" t="s">
        <v>156</v>
      </c>
      <c r="D1" s="385"/>
      <c r="E1" s="385"/>
      <c r="F1" s="385"/>
      <c r="G1" s="385"/>
      <c r="H1" s="385"/>
      <c r="I1" s="184" t="s">
        <v>3</v>
      </c>
      <c r="J1" s="185" t="s">
        <v>157</v>
      </c>
      <c r="K1" s="386" t="s">
        <v>4</v>
      </c>
      <c r="L1" s="387"/>
      <c r="M1" s="388"/>
      <c r="N1" s="389"/>
      <c r="O1" s="390"/>
      <c r="P1" s="186" t="s">
        <v>104</v>
      </c>
      <c r="R1" s="452" t="s">
        <v>158</v>
      </c>
      <c r="S1" s="453"/>
    </row>
    <row r="2" spans="1:19" ht="14.25" customHeight="1">
      <c r="A2" s="384" t="s">
        <v>5</v>
      </c>
      <c r="B2" s="384"/>
      <c r="C2" s="385"/>
      <c r="D2" s="385"/>
      <c r="E2" s="385"/>
      <c r="F2" s="385"/>
      <c r="G2" s="385"/>
      <c r="H2" s="385"/>
      <c r="I2" s="184" t="s">
        <v>6</v>
      </c>
      <c r="J2" s="185"/>
      <c r="K2" s="386" t="s">
        <v>7</v>
      </c>
      <c r="L2" s="387"/>
      <c r="M2" s="388"/>
      <c r="N2" s="389"/>
      <c r="O2" s="390"/>
      <c r="P2" s="186"/>
      <c r="R2" s="393"/>
      <c r="S2" s="394"/>
    </row>
    <row r="3" spans="1:19" ht="5.25" customHeight="1">
      <c r="E3" s="64"/>
      <c r="F3" s="64"/>
      <c r="G3" s="64"/>
      <c r="J3" s="64" t="s">
        <v>29</v>
      </c>
      <c r="O3" s="64"/>
    </row>
    <row r="4" spans="1:19" ht="13.5" customHeight="1">
      <c r="A4" s="395" t="s">
        <v>8</v>
      </c>
      <c r="B4" s="395"/>
      <c r="C4" s="190">
        <v>42821.583333333336</v>
      </c>
      <c r="D4" s="190">
        <v>42821.666666666664</v>
      </c>
      <c r="E4" s="396" t="s">
        <v>9</v>
      </c>
      <c r="F4" s="397"/>
      <c r="G4" s="398"/>
      <c r="H4" s="191">
        <v>8.3333333333333329E-2</v>
      </c>
      <c r="I4" s="399" t="s">
        <v>10</v>
      </c>
      <c r="J4" s="192" t="s">
        <v>107</v>
      </c>
      <c r="K4" s="193">
        <f>COUNTIF(E:E,"1")</f>
        <v>1</v>
      </c>
      <c r="L4" s="67" t="s">
        <v>11</v>
      </c>
      <c r="M4" s="402" t="s">
        <v>108</v>
      </c>
      <c r="N4" s="403"/>
      <c r="O4" s="403"/>
      <c r="P4" s="403"/>
      <c r="Q4" s="188"/>
      <c r="R4" s="66">
        <f>COUNTIF(F:F,"1")</f>
        <v>0</v>
      </c>
      <c r="S4" s="67" t="s">
        <v>11</v>
      </c>
    </row>
    <row r="5" spans="1:19" ht="13.5" customHeight="1">
      <c r="A5" s="395" t="s">
        <v>159</v>
      </c>
      <c r="B5" s="395"/>
      <c r="C5" s="385" t="s">
        <v>160</v>
      </c>
      <c r="D5" s="385"/>
      <c r="E5" s="385"/>
      <c r="F5" s="385"/>
      <c r="G5" s="385"/>
      <c r="H5" s="385"/>
      <c r="I5" s="400"/>
      <c r="J5" s="69" t="s">
        <v>110</v>
      </c>
      <c r="K5" s="68">
        <f>COUNTIF(E:E,"2")</f>
        <v>2</v>
      </c>
      <c r="L5" s="153" t="s">
        <v>11</v>
      </c>
      <c r="M5" s="406" t="s">
        <v>111</v>
      </c>
      <c r="N5" s="407"/>
      <c r="O5" s="407"/>
      <c r="P5" s="407"/>
      <c r="Q5" s="188"/>
      <c r="R5" s="68">
        <f>COUNTIF(F:F,"2")</f>
        <v>0</v>
      </c>
      <c r="S5" s="153" t="s">
        <v>11</v>
      </c>
    </row>
    <row r="6" spans="1:19" ht="13.5" customHeight="1">
      <c r="A6" s="395" t="s">
        <v>13</v>
      </c>
      <c r="B6" s="395"/>
      <c r="C6" s="385" t="s">
        <v>161</v>
      </c>
      <c r="D6" s="385"/>
      <c r="E6" s="385"/>
      <c r="F6" s="385"/>
      <c r="G6" s="385"/>
      <c r="H6" s="385"/>
      <c r="I6" s="400"/>
      <c r="J6" s="69" t="s">
        <v>112</v>
      </c>
      <c r="K6" s="68">
        <f>COUNTIF(E:E,"3")</f>
        <v>0</v>
      </c>
      <c r="L6" s="152" t="s">
        <v>11</v>
      </c>
      <c r="M6" s="406" t="s">
        <v>113</v>
      </c>
      <c r="N6" s="407"/>
      <c r="O6" s="407"/>
      <c r="P6" s="407"/>
      <c r="Q6" s="188"/>
      <c r="R6" s="68">
        <f>COUNTIF(F:F,"3")</f>
        <v>0</v>
      </c>
      <c r="S6" s="152" t="s">
        <v>11</v>
      </c>
    </row>
    <row r="7" spans="1:19" ht="13.5" customHeight="1">
      <c r="A7" s="408" t="s">
        <v>114</v>
      </c>
      <c r="B7" s="409"/>
      <c r="C7" s="404"/>
      <c r="D7" s="405"/>
      <c r="E7" s="404"/>
      <c r="F7" s="410"/>
      <c r="G7" s="410"/>
      <c r="H7" s="405"/>
      <c r="I7" s="400"/>
      <c r="J7" s="69" t="s">
        <v>115</v>
      </c>
      <c r="K7" s="68">
        <f>COUNTIF(E:E,"4")</f>
        <v>8</v>
      </c>
      <c r="L7" s="152" t="s">
        <v>11</v>
      </c>
      <c r="M7" s="406" t="s">
        <v>116</v>
      </c>
      <c r="N7" s="407"/>
      <c r="O7" s="407"/>
      <c r="P7" s="407"/>
      <c r="Q7" s="188"/>
      <c r="R7" s="68">
        <f>COUNTIF(F:F,"4")</f>
        <v>0</v>
      </c>
      <c r="S7" s="152" t="s">
        <v>11</v>
      </c>
    </row>
    <row r="8" spans="1:19" ht="13.5" customHeight="1">
      <c r="A8" s="411" t="s">
        <v>14</v>
      </c>
      <c r="B8" s="412"/>
      <c r="C8" s="203" t="s">
        <v>162</v>
      </c>
      <c r="D8" s="204"/>
      <c r="E8" s="410"/>
      <c r="F8" s="410"/>
      <c r="G8" s="410"/>
      <c r="H8" s="405"/>
      <c r="I8" s="400"/>
      <c r="J8" s="69" t="s">
        <v>119</v>
      </c>
      <c r="K8" s="68">
        <f>COUNTIF(E:E,"5")</f>
        <v>0</v>
      </c>
      <c r="L8" s="152" t="s">
        <v>11</v>
      </c>
      <c r="M8" s="406" t="s">
        <v>120</v>
      </c>
      <c r="N8" s="407"/>
      <c r="O8" s="407"/>
      <c r="P8" s="407"/>
      <c r="Q8" s="188"/>
      <c r="R8" s="68">
        <f>COUNTIF(F:F,"5")</f>
        <v>0</v>
      </c>
      <c r="S8" s="152" t="s">
        <v>11</v>
      </c>
    </row>
    <row r="9" spans="1:19" ht="12" customHeight="1">
      <c r="A9" s="411" t="s">
        <v>15</v>
      </c>
      <c r="B9" s="412"/>
      <c r="C9" s="385"/>
      <c r="D9" s="385"/>
      <c r="E9" s="385"/>
      <c r="F9" s="385"/>
      <c r="G9" s="385"/>
      <c r="H9" s="385"/>
      <c r="I9" s="400"/>
      <c r="J9" s="69" t="s">
        <v>123</v>
      </c>
      <c r="K9" s="68">
        <f>COUNTIF(E:E,"6")</f>
        <v>0</v>
      </c>
      <c r="L9" s="152" t="s">
        <v>11</v>
      </c>
      <c r="M9" s="406" t="s">
        <v>124</v>
      </c>
      <c r="N9" s="407"/>
      <c r="O9" s="407"/>
      <c r="P9" s="407"/>
      <c r="Q9" s="188">
        <f>HOUR(H4)</f>
        <v>2</v>
      </c>
      <c r="R9" s="68">
        <f>COUNTIF(F:F,"6")</f>
        <v>0</v>
      </c>
      <c r="S9" s="152" t="s">
        <v>11</v>
      </c>
    </row>
    <row r="10" spans="1:19" ht="12" customHeight="1">
      <c r="A10" s="413" t="s">
        <v>16</v>
      </c>
      <c r="B10" s="414"/>
      <c r="C10" s="419" t="s">
        <v>125</v>
      </c>
      <c r="D10" s="420"/>
      <c r="E10" s="420"/>
      <c r="F10" s="420"/>
      <c r="G10" s="420"/>
      <c r="H10" s="421"/>
      <c r="I10" s="400"/>
      <c r="J10" s="69" t="s">
        <v>126</v>
      </c>
      <c r="K10" s="68">
        <f>COUNTIF(E:E,"7")</f>
        <v>0</v>
      </c>
      <c r="L10" s="152" t="s">
        <v>11</v>
      </c>
      <c r="M10" s="406" t="s">
        <v>127</v>
      </c>
      <c r="N10" s="407"/>
      <c r="O10" s="407"/>
      <c r="P10" s="407"/>
      <c r="Q10" s="188">
        <f>MINUTE(H4)</f>
        <v>0</v>
      </c>
      <c r="R10" s="68">
        <f>COUNTIF(F:F,"7")</f>
        <v>0</v>
      </c>
      <c r="S10" s="152" t="s">
        <v>11</v>
      </c>
    </row>
    <row r="11" spans="1:19" ht="12" customHeight="1">
      <c r="A11" s="415"/>
      <c r="B11" s="416"/>
      <c r="C11" s="422"/>
      <c r="D11" s="423"/>
      <c r="E11" s="423"/>
      <c r="F11" s="423"/>
      <c r="G11" s="423"/>
      <c r="H11" s="424"/>
      <c r="I11" s="400"/>
      <c r="J11" s="69" t="s">
        <v>128</v>
      </c>
      <c r="K11" s="68">
        <f>COUNTIF(E:E,"8")</f>
        <v>0</v>
      </c>
      <c r="L11" s="152" t="s">
        <v>11</v>
      </c>
      <c r="M11" s="406" t="s">
        <v>129</v>
      </c>
      <c r="N11" s="407"/>
      <c r="O11" s="407"/>
      <c r="P11" s="407"/>
      <c r="Q11" s="188">
        <f>Q9*60+Q10</f>
        <v>120</v>
      </c>
      <c r="R11" s="68">
        <f>COUNTIF(F:F,"8")</f>
        <v>0</v>
      </c>
      <c r="S11" s="152" t="s">
        <v>11</v>
      </c>
    </row>
    <row r="12" spans="1:19" ht="12" customHeight="1">
      <c r="A12" s="415"/>
      <c r="B12" s="416"/>
      <c r="C12" s="422"/>
      <c r="D12" s="423"/>
      <c r="E12" s="423"/>
      <c r="F12" s="423"/>
      <c r="G12" s="423"/>
      <c r="H12" s="424"/>
      <c r="I12" s="400"/>
      <c r="J12" s="69" t="s">
        <v>130</v>
      </c>
      <c r="K12" s="68">
        <f>COUNTIF(E:E,"9")</f>
        <v>0</v>
      </c>
      <c r="L12" s="152" t="s">
        <v>11</v>
      </c>
      <c r="M12" s="406" t="s">
        <v>131</v>
      </c>
      <c r="N12" s="407"/>
      <c r="O12" s="407"/>
      <c r="P12" s="407"/>
      <c r="Q12" s="188"/>
      <c r="R12" s="68">
        <f>COUNTIF(F:F,"9")</f>
        <v>0</v>
      </c>
      <c r="S12" s="152" t="s">
        <v>11</v>
      </c>
    </row>
    <row r="13" spans="1:19" ht="12" customHeight="1">
      <c r="A13" s="415"/>
      <c r="B13" s="416"/>
      <c r="C13" s="422"/>
      <c r="D13" s="423"/>
      <c r="E13" s="423"/>
      <c r="F13" s="423"/>
      <c r="G13" s="423"/>
      <c r="H13" s="424"/>
      <c r="I13" s="400"/>
      <c r="J13" s="69" t="s">
        <v>132</v>
      </c>
      <c r="K13" s="68">
        <f>COUNTIF(E:E,"10")</f>
        <v>0</v>
      </c>
      <c r="L13" s="152" t="s">
        <v>11</v>
      </c>
      <c r="M13" s="406" t="s">
        <v>133</v>
      </c>
      <c r="N13" s="407"/>
      <c r="O13" s="407"/>
      <c r="P13" s="407"/>
      <c r="Q13" s="188"/>
      <c r="R13" s="68">
        <f>COUNTIF(F:F,"10")</f>
        <v>0</v>
      </c>
      <c r="S13" s="152" t="s">
        <v>11</v>
      </c>
    </row>
    <row r="14" spans="1:19" ht="12" customHeight="1">
      <c r="A14" s="415"/>
      <c r="B14" s="416"/>
      <c r="C14" s="422"/>
      <c r="D14" s="423"/>
      <c r="E14" s="423"/>
      <c r="F14" s="423"/>
      <c r="G14" s="423"/>
      <c r="H14" s="424"/>
      <c r="I14" s="400"/>
      <c r="J14" s="69" t="s">
        <v>134</v>
      </c>
      <c r="K14" s="68">
        <f>COUNTIF(E:E,"11")</f>
        <v>0</v>
      </c>
      <c r="L14" s="152" t="s">
        <v>11</v>
      </c>
      <c r="M14" s="406" t="s">
        <v>135</v>
      </c>
      <c r="N14" s="407"/>
      <c r="O14" s="407"/>
      <c r="P14" s="407"/>
      <c r="Q14" s="188"/>
      <c r="R14" s="68">
        <f>COUNTIF(F:F,"11")</f>
        <v>0</v>
      </c>
      <c r="S14" s="152" t="s">
        <v>11</v>
      </c>
    </row>
    <row r="15" spans="1:19" ht="12" customHeight="1">
      <c r="A15" s="415"/>
      <c r="B15" s="416"/>
      <c r="C15" s="422"/>
      <c r="D15" s="423"/>
      <c r="E15" s="423"/>
      <c r="F15" s="423"/>
      <c r="G15" s="423"/>
      <c r="H15" s="424"/>
      <c r="I15" s="400"/>
      <c r="J15" s="69" t="s">
        <v>136</v>
      </c>
      <c r="K15" s="68">
        <f>COUNTIF(E:E,"12")</f>
        <v>0</v>
      </c>
      <c r="L15" s="152" t="s">
        <v>11</v>
      </c>
      <c r="M15" s="406" t="s">
        <v>137</v>
      </c>
      <c r="N15" s="407"/>
      <c r="O15" s="407"/>
      <c r="P15" s="407"/>
      <c r="Q15" s="188"/>
      <c r="R15" s="68">
        <f>COUNTIF(F:F,"12")</f>
        <v>0</v>
      </c>
      <c r="S15" s="152" t="s">
        <v>11</v>
      </c>
    </row>
    <row r="16" spans="1:19" ht="12" customHeight="1">
      <c r="A16" s="417"/>
      <c r="B16" s="418"/>
      <c r="C16" s="425"/>
      <c r="D16" s="426"/>
      <c r="E16" s="426"/>
      <c r="F16" s="426"/>
      <c r="G16" s="426"/>
      <c r="H16" s="427"/>
      <c r="I16" s="400"/>
      <c r="J16" s="69" t="s">
        <v>138</v>
      </c>
      <c r="K16" s="68">
        <f>COUNTIF(E:E,"13")</f>
        <v>4</v>
      </c>
      <c r="L16" s="152" t="s">
        <v>11</v>
      </c>
      <c r="M16" s="406" t="s">
        <v>139</v>
      </c>
      <c r="N16" s="407"/>
      <c r="O16" s="407"/>
      <c r="P16" s="407"/>
      <c r="Q16" s="188"/>
      <c r="R16" s="68">
        <f>COUNTIF(F:F,"13")</f>
        <v>0</v>
      </c>
      <c r="S16" s="152" t="s">
        <v>11</v>
      </c>
    </row>
    <row r="17" spans="1:19" ht="12" customHeight="1">
      <c r="A17" s="413" t="s">
        <v>140</v>
      </c>
      <c r="B17" s="414"/>
      <c r="C17" s="419" t="s">
        <v>141</v>
      </c>
      <c r="D17" s="420"/>
      <c r="E17" s="420"/>
      <c r="F17" s="420"/>
      <c r="G17" s="420"/>
      <c r="H17" s="421"/>
      <c r="I17" s="400"/>
      <c r="J17" s="69" t="s">
        <v>142</v>
      </c>
      <c r="K17" s="68">
        <f>COUNTIF(E:E,"14")</f>
        <v>0</v>
      </c>
      <c r="L17" s="152" t="s">
        <v>11</v>
      </c>
      <c r="M17" s="406" t="s">
        <v>143</v>
      </c>
      <c r="N17" s="407"/>
      <c r="O17" s="407"/>
      <c r="P17" s="407"/>
      <c r="Q17" s="188"/>
      <c r="R17" s="68">
        <f>COUNTIF(F:F,"21")</f>
        <v>0</v>
      </c>
      <c r="S17" s="152" t="s">
        <v>11</v>
      </c>
    </row>
    <row r="18" spans="1:19" ht="12" customHeight="1">
      <c r="A18" s="415"/>
      <c r="B18" s="416"/>
      <c r="C18" s="422"/>
      <c r="D18" s="423"/>
      <c r="E18" s="423"/>
      <c r="F18" s="423"/>
      <c r="G18" s="423"/>
      <c r="H18" s="424"/>
      <c r="I18" s="400"/>
      <c r="J18" s="69" t="s">
        <v>144</v>
      </c>
      <c r="K18" s="68">
        <f>COUNTIF(E:E,"15")</f>
        <v>0</v>
      </c>
      <c r="L18" s="152" t="s">
        <v>11</v>
      </c>
      <c r="M18" s="406" t="s">
        <v>163</v>
      </c>
      <c r="N18" s="407"/>
      <c r="O18" s="407"/>
      <c r="P18" s="407"/>
      <c r="Q18" s="188"/>
      <c r="R18" s="68">
        <f>COUNTIF(F:F,"22")</f>
        <v>0</v>
      </c>
      <c r="S18" s="152" t="s">
        <v>11</v>
      </c>
    </row>
    <row r="19" spans="1:19" ht="12" customHeight="1">
      <c r="A19" s="415"/>
      <c r="B19" s="416"/>
      <c r="C19" s="422"/>
      <c r="D19" s="423"/>
      <c r="E19" s="423"/>
      <c r="F19" s="423"/>
      <c r="G19" s="423"/>
      <c r="H19" s="424"/>
      <c r="I19" s="400"/>
      <c r="J19" s="69" t="s">
        <v>146</v>
      </c>
      <c r="K19" s="68">
        <f>COUNTIF(E:E,"16")</f>
        <v>0</v>
      </c>
      <c r="L19" s="152" t="s">
        <v>11</v>
      </c>
      <c r="M19" s="406" t="s">
        <v>147</v>
      </c>
      <c r="N19" s="407"/>
      <c r="O19" s="407"/>
      <c r="P19" s="407"/>
      <c r="Q19" s="188"/>
      <c r="R19" s="68">
        <f>COUNTIF(F:F,"23")</f>
        <v>0</v>
      </c>
      <c r="S19" s="152" t="s">
        <v>11</v>
      </c>
    </row>
    <row r="20" spans="1:19" ht="12" customHeight="1">
      <c r="A20" s="415"/>
      <c r="B20" s="416"/>
      <c r="C20" s="422"/>
      <c r="D20" s="423"/>
      <c r="E20" s="423"/>
      <c r="F20" s="423"/>
      <c r="G20" s="423"/>
      <c r="H20" s="424"/>
      <c r="I20" s="400"/>
      <c r="J20" s="195"/>
      <c r="K20" s="196"/>
      <c r="L20" s="197"/>
      <c r="M20" s="406" t="s">
        <v>148</v>
      </c>
      <c r="N20" s="407"/>
      <c r="O20" s="407"/>
      <c r="P20" s="407"/>
      <c r="Q20" s="188"/>
      <c r="R20" s="68">
        <f>COUNTIF(F:F,"24")</f>
        <v>0</v>
      </c>
      <c r="S20" s="152" t="s">
        <v>11</v>
      </c>
    </row>
    <row r="21" spans="1:19" ht="12" customHeight="1">
      <c r="A21" s="415"/>
      <c r="B21" s="416"/>
      <c r="C21" s="422"/>
      <c r="D21" s="423"/>
      <c r="E21" s="423"/>
      <c r="F21" s="423"/>
      <c r="G21" s="423"/>
      <c r="H21" s="424"/>
      <c r="I21" s="400"/>
      <c r="J21" s="195"/>
      <c r="K21" s="196"/>
      <c r="L21" s="197"/>
      <c r="M21" s="406" t="s">
        <v>149</v>
      </c>
      <c r="N21" s="407"/>
      <c r="O21" s="407"/>
      <c r="P21" s="407"/>
      <c r="Q21" s="188"/>
      <c r="R21" s="68">
        <f>COUNTIF(F:F,"31")</f>
        <v>0</v>
      </c>
      <c r="S21" s="152" t="s">
        <v>11</v>
      </c>
    </row>
    <row r="22" spans="1:19" ht="12" customHeight="1">
      <c r="A22" s="415"/>
      <c r="B22" s="416"/>
      <c r="C22" s="422"/>
      <c r="D22" s="423"/>
      <c r="E22" s="423"/>
      <c r="F22" s="423"/>
      <c r="G22" s="423"/>
      <c r="H22" s="424"/>
      <c r="I22" s="400"/>
      <c r="J22" s="195"/>
      <c r="K22" s="196"/>
      <c r="L22" s="197"/>
      <c r="M22" s="406" t="s">
        <v>150</v>
      </c>
      <c r="N22" s="407"/>
      <c r="O22" s="407"/>
      <c r="P22" s="407"/>
      <c r="Q22" s="188"/>
      <c r="R22" s="68">
        <f>COUNTIF(F:F,"41")</f>
        <v>0</v>
      </c>
      <c r="S22" s="152" t="s">
        <v>11</v>
      </c>
    </row>
    <row r="23" spans="1:19" ht="12" customHeight="1">
      <c r="A23" s="415"/>
      <c r="B23" s="416"/>
      <c r="C23" s="422"/>
      <c r="D23" s="423"/>
      <c r="E23" s="423"/>
      <c r="F23" s="423"/>
      <c r="G23" s="423"/>
      <c r="H23" s="424"/>
      <c r="I23" s="400"/>
      <c r="J23" s="195"/>
      <c r="K23" s="196"/>
      <c r="L23" s="197"/>
      <c r="M23" s="406" t="s">
        <v>151</v>
      </c>
      <c r="N23" s="407"/>
      <c r="O23" s="407"/>
      <c r="P23" s="407"/>
      <c r="Q23" s="188"/>
      <c r="R23" s="68">
        <f>COUNTIF(F:F,"42")</f>
        <v>0</v>
      </c>
      <c r="S23" s="152" t="s">
        <v>11</v>
      </c>
    </row>
    <row r="24" spans="1:19" ht="12" customHeight="1">
      <c r="A24" s="415"/>
      <c r="B24" s="416"/>
      <c r="C24" s="422"/>
      <c r="D24" s="423"/>
      <c r="E24" s="423"/>
      <c r="F24" s="423"/>
      <c r="G24" s="423"/>
      <c r="H24" s="424"/>
      <c r="I24" s="400"/>
      <c r="J24" s="195"/>
      <c r="K24" s="196"/>
      <c r="L24" s="197"/>
      <c r="M24" s="406" t="s">
        <v>152</v>
      </c>
      <c r="N24" s="407"/>
      <c r="O24" s="407"/>
      <c r="P24" s="407"/>
      <c r="Q24" s="188"/>
      <c r="R24" s="68">
        <f>COUNTIF(F:F,"43")</f>
        <v>0</v>
      </c>
      <c r="S24" s="152" t="s">
        <v>11</v>
      </c>
    </row>
    <row r="25" spans="1:19" ht="12" customHeight="1">
      <c r="A25" s="415"/>
      <c r="B25" s="416"/>
      <c r="C25" s="422"/>
      <c r="D25" s="423"/>
      <c r="E25" s="423"/>
      <c r="F25" s="423"/>
      <c r="G25" s="423"/>
      <c r="H25" s="424"/>
      <c r="I25" s="400"/>
      <c r="J25" s="195"/>
      <c r="K25" s="196"/>
      <c r="L25" s="197"/>
      <c r="M25" s="406" t="s">
        <v>153</v>
      </c>
      <c r="N25" s="407"/>
      <c r="O25" s="407"/>
      <c r="P25" s="407"/>
      <c r="Q25" s="188"/>
      <c r="R25" s="68">
        <f>COUNTIF(F:F,"44")</f>
        <v>0</v>
      </c>
      <c r="S25" s="152" t="s">
        <v>11</v>
      </c>
    </row>
    <row r="26" spans="1:19" ht="12" customHeight="1">
      <c r="A26" s="415"/>
      <c r="B26" s="416"/>
      <c r="C26" s="422"/>
      <c r="D26" s="423"/>
      <c r="E26" s="423"/>
      <c r="F26" s="423"/>
      <c r="G26" s="423"/>
      <c r="H26" s="424"/>
      <c r="I26" s="401"/>
      <c r="J26" s="70" t="s">
        <v>17</v>
      </c>
      <c r="K26" s="71">
        <f>SUM(K4:K15)</f>
        <v>11</v>
      </c>
      <c r="L26" s="72" t="s">
        <v>11</v>
      </c>
      <c r="M26" s="428" t="s">
        <v>17</v>
      </c>
      <c r="N26" s="429"/>
      <c r="O26" s="429"/>
      <c r="P26" s="429"/>
      <c r="Q26" s="188"/>
      <c r="R26" s="71">
        <f>SUM(R4:R15)</f>
        <v>0</v>
      </c>
      <c r="S26" s="72" t="s">
        <v>11</v>
      </c>
    </row>
    <row r="27" spans="1:19" ht="4.5" customHeight="1">
      <c r="A27" s="156"/>
      <c r="B27" s="157"/>
      <c r="C27" s="158"/>
      <c r="D27" s="159"/>
      <c r="E27" s="159"/>
      <c r="F27" s="159"/>
      <c r="G27" s="159"/>
      <c r="H27" s="160"/>
      <c r="O27" s="64"/>
    </row>
    <row r="28" spans="1:19" ht="15" customHeight="1">
      <c r="A28" s="199" t="s">
        <v>18</v>
      </c>
      <c r="B28" s="199" t="s">
        <v>19</v>
      </c>
      <c r="C28" s="396" t="s">
        <v>20</v>
      </c>
      <c r="D28" s="398"/>
      <c r="E28" s="199" t="s">
        <v>21</v>
      </c>
      <c r="F28" s="200" t="s">
        <v>154</v>
      </c>
      <c r="G28" s="200" t="s">
        <v>155</v>
      </c>
      <c r="H28" s="200" t="s">
        <v>22</v>
      </c>
      <c r="I28" s="199" t="s">
        <v>23</v>
      </c>
      <c r="J28" s="396" t="s">
        <v>24</v>
      </c>
      <c r="K28" s="397"/>
      <c r="L28" s="398"/>
      <c r="M28" s="201" t="s">
        <v>25</v>
      </c>
      <c r="N28" s="396" t="s">
        <v>26</v>
      </c>
      <c r="O28" s="397"/>
      <c r="P28" s="73" t="s">
        <v>27</v>
      </c>
      <c r="Q28" s="74"/>
      <c r="R28" s="430" t="s">
        <v>28</v>
      </c>
      <c r="S28" s="431"/>
    </row>
    <row r="29" spans="1:19" ht="32.25" customHeight="1">
      <c r="A29" s="75">
        <v>1</v>
      </c>
      <c r="B29" s="76" t="s">
        <v>164</v>
      </c>
      <c r="C29" s="432" t="s">
        <v>165</v>
      </c>
      <c r="D29" s="433"/>
      <c r="E29" s="77">
        <v>13</v>
      </c>
      <c r="F29" s="78"/>
      <c r="G29" s="78" t="s">
        <v>166</v>
      </c>
      <c r="H29" s="150" t="s">
        <v>167</v>
      </c>
      <c r="I29" s="77" t="s">
        <v>168</v>
      </c>
      <c r="J29" s="434"/>
      <c r="K29" s="435"/>
      <c r="L29" s="436"/>
      <c r="M29" s="76"/>
      <c r="N29" s="437"/>
      <c r="O29" s="438"/>
      <c r="P29" s="79"/>
      <c r="R29" s="432"/>
      <c r="S29" s="433"/>
    </row>
    <row r="30" spans="1:19" ht="32.25" customHeight="1">
      <c r="A30" s="76">
        <v>2</v>
      </c>
      <c r="B30" s="76" t="s">
        <v>164</v>
      </c>
      <c r="C30" s="441" t="s">
        <v>169</v>
      </c>
      <c r="D30" s="442"/>
      <c r="E30" s="77">
        <v>13</v>
      </c>
      <c r="F30" s="78"/>
      <c r="G30" s="78" t="s">
        <v>170</v>
      </c>
      <c r="H30" s="150" t="s">
        <v>160</v>
      </c>
      <c r="I30" s="77" t="s">
        <v>168</v>
      </c>
      <c r="J30" s="434" t="s">
        <v>171</v>
      </c>
      <c r="K30" s="435"/>
      <c r="L30" s="436"/>
      <c r="M30" s="76"/>
      <c r="N30" s="437"/>
      <c r="O30" s="438"/>
      <c r="P30" s="79"/>
      <c r="R30" s="441"/>
      <c r="S30" s="442"/>
    </row>
    <row r="31" spans="1:19" ht="32.25" customHeight="1">
      <c r="A31" s="76">
        <v>3</v>
      </c>
      <c r="B31" s="76" t="s">
        <v>40</v>
      </c>
      <c r="C31" s="441" t="s">
        <v>172</v>
      </c>
      <c r="D31" s="442"/>
      <c r="E31" s="77">
        <v>13</v>
      </c>
      <c r="F31" s="78"/>
      <c r="G31" s="78" t="s">
        <v>166</v>
      </c>
      <c r="H31" s="150" t="s">
        <v>173</v>
      </c>
      <c r="I31" s="77" t="s">
        <v>168</v>
      </c>
      <c r="J31" s="434"/>
      <c r="K31" s="435"/>
      <c r="L31" s="436"/>
      <c r="M31" s="76"/>
      <c r="N31" s="437"/>
      <c r="O31" s="438"/>
      <c r="P31" s="79"/>
      <c r="R31" s="441"/>
      <c r="S31" s="442"/>
    </row>
    <row r="32" spans="1:19" ht="27.75" customHeight="1">
      <c r="A32" s="76">
        <v>4</v>
      </c>
      <c r="B32" s="76" t="s">
        <v>174</v>
      </c>
      <c r="C32" s="441" t="s">
        <v>175</v>
      </c>
      <c r="D32" s="442"/>
      <c r="E32" s="77">
        <v>4</v>
      </c>
      <c r="F32" s="78"/>
      <c r="G32" s="78" t="s">
        <v>170</v>
      </c>
      <c r="H32" s="150" t="s">
        <v>167</v>
      </c>
      <c r="I32" s="77" t="s">
        <v>168</v>
      </c>
      <c r="J32" s="434"/>
      <c r="K32" s="435"/>
      <c r="L32" s="436"/>
      <c r="M32" s="76"/>
      <c r="N32" s="437"/>
      <c r="O32" s="438"/>
      <c r="P32" s="79"/>
      <c r="R32" s="441"/>
      <c r="S32" s="442"/>
    </row>
    <row r="33" spans="1:19" ht="30.75" customHeight="1">
      <c r="A33" s="76">
        <v>5</v>
      </c>
      <c r="B33" s="76" t="s">
        <v>176</v>
      </c>
      <c r="C33" s="441" t="s">
        <v>177</v>
      </c>
      <c r="D33" s="442"/>
      <c r="E33" s="77">
        <v>2</v>
      </c>
      <c r="F33" s="78"/>
      <c r="G33" s="78" t="s">
        <v>166</v>
      </c>
      <c r="H33" s="150" t="s">
        <v>167</v>
      </c>
      <c r="I33" s="77" t="s">
        <v>168</v>
      </c>
      <c r="J33" s="434"/>
      <c r="K33" s="435"/>
      <c r="L33" s="436"/>
      <c r="M33" s="76"/>
      <c r="N33" s="437"/>
      <c r="O33" s="438"/>
      <c r="P33" s="79"/>
      <c r="R33" s="441"/>
      <c r="S33" s="442"/>
    </row>
    <row r="34" spans="1:19" ht="31.5" customHeight="1">
      <c r="A34" s="76">
        <v>6</v>
      </c>
      <c r="B34" s="76" t="s">
        <v>178</v>
      </c>
      <c r="C34" s="441" t="s">
        <v>179</v>
      </c>
      <c r="D34" s="442"/>
      <c r="E34" s="77">
        <v>2</v>
      </c>
      <c r="F34" s="78"/>
      <c r="G34" s="78" t="s">
        <v>170</v>
      </c>
      <c r="H34" s="150" t="s">
        <v>167</v>
      </c>
      <c r="I34" s="77" t="s">
        <v>168</v>
      </c>
      <c r="J34" s="434"/>
      <c r="K34" s="435"/>
      <c r="L34" s="436"/>
      <c r="M34" s="76"/>
      <c r="N34" s="437"/>
      <c r="O34" s="438"/>
      <c r="P34" s="79"/>
      <c r="R34" s="441"/>
      <c r="S34" s="442"/>
    </row>
    <row r="35" spans="1:19" ht="27" customHeight="1">
      <c r="A35" s="76">
        <v>7</v>
      </c>
      <c r="B35" s="76" t="s">
        <v>174</v>
      </c>
      <c r="C35" s="441" t="s">
        <v>180</v>
      </c>
      <c r="D35" s="442"/>
      <c r="E35" s="77">
        <v>4</v>
      </c>
      <c r="F35" s="78"/>
      <c r="G35" s="78" t="s">
        <v>166</v>
      </c>
      <c r="H35" s="150" t="s">
        <v>167</v>
      </c>
      <c r="I35" s="77" t="s">
        <v>168</v>
      </c>
      <c r="J35" s="434"/>
      <c r="K35" s="435"/>
      <c r="L35" s="436"/>
      <c r="M35" s="76"/>
      <c r="N35" s="437"/>
      <c r="O35" s="438"/>
      <c r="P35" s="79"/>
      <c r="R35" s="441"/>
      <c r="S35" s="442"/>
    </row>
    <row r="36" spans="1:19" ht="31.5" customHeight="1">
      <c r="A36" s="76">
        <v>8</v>
      </c>
      <c r="B36" s="76" t="s">
        <v>174</v>
      </c>
      <c r="C36" s="441" t="s">
        <v>181</v>
      </c>
      <c r="D36" s="442"/>
      <c r="E36" s="77">
        <v>4</v>
      </c>
      <c r="F36" s="78"/>
      <c r="G36" s="78" t="s">
        <v>166</v>
      </c>
      <c r="H36" s="150" t="s">
        <v>160</v>
      </c>
      <c r="I36" s="77" t="s">
        <v>168</v>
      </c>
      <c r="J36" s="434"/>
      <c r="K36" s="435"/>
      <c r="L36" s="436"/>
      <c r="M36" s="76"/>
      <c r="N36" s="437"/>
      <c r="O36" s="438"/>
      <c r="P36" s="79"/>
      <c r="R36" s="441"/>
      <c r="S36" s="442"/>
    </row>
    <row r="37" spans="1:19" ht="32.25" customHeight="1">
      <c r="A37" s="76">
        <v>9</v>
      </c>
      <c r="B37" s="76" t="s">
        <v>174</v>
      </c>
      <c r="C37" s="441" t="s">
        <v>182</v>
      </c>
      <c r="D37" s="442"/>
      <c r="E37" s="77">
        <v>4</v>
      </c>
      <c r="F37" s="78"/>
      <c r="G37" s="78" t="s">
        <v>170</v>
      </c>
      <c r="H37" s="150" t="s">
        <v>160</v>
      </c>
      <c r="I37" s="77" t="s">
        <v>168</v>
      </c>
      <c r="J37" s="434"/>
      <c r="K37" s="435"/>
      <c r="L37" s="436"/>
      <c r="M37" s="76"/>
      <c r="N37" s="437"/>
      <c r="O37" s="438"/>
      <c r="P37" s="79"/>
      <c r="R37" s="441"/>
      <c r="S37" s="442"/>
    </row>
    <row r="38" spans="1:19" ht="123.75" customHeight="1">
      <c r="A38" s="76">
        <v>10</v>
      </c>
      <c r="B38" s="76" t="s">
        <v>174</v>
      </c>
      <c r="C38" s="434" t="s">
        <v>183</v>
      </c>
      <c r="D38" s="436"/>
      <c r="E38" s="77">
        <v>4</v>
      </c>
      <c r="F38" s="78"/>
      <c r="G38" s="78" t="s">
        <v>166</v>
      </c>
      <c r="H38" s="150" t="s">
        <v>167</v>
      </c>
      <c r="I38" s="77" t="s">
        <v>168</v>
      </c>
      <c r="J38" s="434"/>
      <c r="K38" s="435"/>
      <c r="L38" s="436"/>
      <c r="M38" s="76"/>
      <c r="N38" s="437"/>
      <c r="O38" s="438"/>
      <c r="P38" s="79"/>
      <c r="R38" s="441"/>
      <c r="S38" s="442"/>
    </row>
    <row r="39" spans="1:19" ht="33" customHeight="1">
      <c r="A39" s="76">
        <v>11</v>
      </c>
      <c r="B39" s="76" t="s">
        <v>174</v>
      </c>
      <c r="C39" s="434" t="s">
        <v>184</v>
      </c>
      <c r="D39" s="436"/>
      <c r="E39" s="77">
        <v>4</v>
      </c>
      <c r="F39" s="78"/>
      <c r="G39" s="78" t="s">
        <v>170</v>
      </c>
      <c r="H39" s="150" t="s">
        <v>160</v>
      </c>
      <c r="I39" s="77" t="s">
        <v>168</v>
      </c>
      <c r="J39" s="434"/>
      <c r="K39" s="435"/>
      <c r="L39" s="436"/>
      <c r="M39" s="76"/>
      <c r="N39" s="437"/>
      <c r="O39" s="438"/>
      <c r="P39" s="79"/>
      <c r="R39" s="441"/>
      <c r="S39" s="442"/>
    </row>
    <row r="40" spans="1:19" ht="20.100000000000001" customHeight="1">
      <c r="A40" s="76">
        <v>12</v>
      </c>
      <c r="B40" s="76" t="s">
        <v>174</v>
      </c>
      <c r="C40" s="434" t="s">
        <v>185</v>
      </c>
      <c r="D40" s="436"/>
      <c r="E40" s="77">
        <v>4</v>
      </c>
      <c r="F40" s="78"/>
      <c r="G40" s="78" t="s">
        <v>166</v>
      </c>
      <c r="H40" s="150" t="s">
        <v>160</v>
      </c>
      <c r="I40" s="77" t="s">
        <v>168</v>
      </c>
      <c r="J40" s="434"/>
      <c r="K40" s="435"/>
      <c r="L40" s="436"/>
      <c r="M40" s="76"/>
      <c r="N40" s="437"/>
      <c r="O40" s="438"/>
      <c r="P40" s="79"/>
      <c r="R40" s="441"/>
      <c r="S40" s="442"/>
    </row>
    <row r="41" spans="1:19" ht="33.75" customHeight="1">
      <c r="A41" s="76">
        <v>13</v>
      </c>
      <c r="B41" s="76" t="s">
        <v>174</v>
      </c>
      <c r="C41" s="434" t="s">
        <v>186</v>
      </c>
      <c r="D41" s="436"/>
      <c r="E41" s="77">
        <v>4</v>
      </c>
      <c r="F41" s="78"/>
      <c r="G41" s="78" t="s">
        <v>170</v>
      </c>
      <c r="H41" s="150" t="s">
        <v>160</v>
      </c>
      <c r="I41" s="77" t="s">
        <v>168</v>
      </c>
      <c r="J41" s="434"/>
      <c r="K41" s="435"/>
      <c r="L41" s="436"/>
      <c r="M41" s="76"/>
      <c r="N41" s="437"/>
      <c r="O41" s="438"/>
      <c r="P41" s="79"/>
      <c r="R41" s="441"/>
      <c r="S41" s="442"/>
    </row>
    <row r="42" spans="1:19" ht="20.100000000000001" customHeight="1">
      <c r="A42" s="76">
        <v>14</v>
      </c>
      <c r="B42" s="76" t="s">
        <v>174</v>
      </c>
      <c r="C42" s="434" t="s">
        <v>187</v>
      </c>
      <c r="D42" s="436"/>
      <c r="E42" s="77">
        <v>13</v>
      </c>
      <c r="F42" s="78"/>
      <c r="G42" s="78" t="s">
        <v>166</v>
      </c>
      <c r="H42" s="150" t="s">
        <v>160</v>
      </c>
      <c r="I42" s="77" t="s">
        <v>168</v>
      </c>
      <c r="J42" s="434"/>
      <c r="K42" s="435"/>
      <c r="L42" s="436"/>
      <c r="M42" s="76"/>
      <c r="N42" s="437"/>
      <c r="O42" s="438"/>
      <c r="P42" s="79"/>
      <c r="R42" s="441"/>
      <c r="S42" s="442"/>
    </row>
    <row r="43" spans="1:19" ht="20.100000000000001" customHeight="1">
      <c r="A43" s="76">
        <v>15</v>
      </c>
      <c r="B43" s="80" t="s">
        <v>176</v>
      </c>
      <c r="C43" s="434" t="s">
        <v>188</v>
      </c>
      <c r="D43" s="436"/>
      <c r="E43" s="77">
        <v>1</v>
      </c>
      <c r="F43" s="78"/>
      <c r="G43" s="78" t="s">
        <v>170</v>
      </c>
      <c r="H43" s="150" t="s">
        <v>160</v>
      </c>
      <c r="I43" s="77" t="s">
        <v>168</v>
      </c>
      <c r="J43" s="434"/>
      <c r="K43" s="435"/>
      <c r="L43" s="436"/>
      <c r="M43" s="76"/>
      <c r="N43" s="437"/>
      <c r="O43" s="438"/>
      <c r="P43" s="79"/>
      <c r="R43" s="441"/>
      <c r="S43" s="442"/>
    </row>
    <row r="44" spans="1:19" ht="20.100000000000001" customHeight="1">
      <c r="A44" s="76">
        <v>16</v>
      </c>
      <c r="B44" s="80"/>
      <c r="C44" s="434"/>
      <c r="D44" s="436"/>
      <c r="E44" s="77"/>
      <c r="F44" s="78"/>
      <c r="G44" s="78"/>
      <c r="H44" s="150"/>
      <c r="I44" s="77"/>
      <c r="J44" s="434"/>
      <c r="K44" s="435"/>
      <c r="L44" s="436"/>
      <c r="M44" s="76"/>
      <c r="N44" s="437"/>
      <c r="O44" s="438"/>
      <c r="P44" s="79"/>
      <c r="R44" s="441"/>
      <c r="S44" s="442"/>
    </row>
    <row r="45" spans="1:19" ht="20.100000000000001" customHeight="1">
      <c r="A45" s="81"/>
      <c r="B45" s="81"/>
      <c r="C45" s="445"/>
      <c r="D45" s="446"/>
      <c r="E45" s="77"/>
      <c r="F45" s="78"/>
      <c r="G45" s="78"/>
      <c r="H45" s="70"/>
      <c r="I45" s="82"/>
      <c r="J45" s="445"/>
      <c r="K45" s="447"/>
      <c r="L45" s="446"/>
      <c r="M45" s="81"/>
      <c r="N45" s="448"/>
      <c r="O45" s="449"/>
      <c r="P45" s="83"/>
      <c r="R45" s="454"/>
      <c r="S45" s="455"/>
    </row>
    <row r="46" spans="1:19">
      <c r="E46" s="202"/>
      <c r="F46" s="202"/>
      <c r="G46" s="202"/>
    </row>
  </sheetData>
  <mergeCells count="122">
    <mergeCell ref="C45:D45"/>
    <mergeCell ref="J45:L45"/>
    <mergeCell ref="N45:O45"/>
    <mergeCell ref="R45:S45"/>
    <mergeCell ref="C43:D43"/>
    <mergeCell ref="J43:L43"/>
    <mergeCell ref="N43:O43"/>
    <mergeCell ref="R43:S43"/>
    <mergeCell ref="C44:D44"/>
    <mergeCell ref="J44:L44"/>
    <mergeCell ref="N44:O44"/>
    <mergeCell ref="R44:S44"/>
    <mergeCell ref="C41:D41"/>
    <mergeCell ref="J41:L41"/>
    <mergeCell ref="N41:O41"/>
    <mergeCell ref="R41:S41"/>
    <mergeCell ref="C42:D42"/>
    <mergeCell ref="J42:L42"/>
    <mergeCell ref="N42:O42"/>
    <mergeCell ref="R42:S42"/>
    <mergeCell ref="C39:D39"/>
    <mergeCell ref="J39:L39"/>
    <mergeCell ref="N39:O39"/>
    <mergeCell ref="R39:S39"/>
    <mergeCell ref="C40:D40"/>
    <mergeCell ref="J40:L40"/>
    <mergeCell ref="N40:O40"/>
    <mergeCell ref="R40:S40"/>
    <mergeCell ref="C37:D37"/>
    <mergeCell ref="J37:L37"/>
    <mergeCell ref="N37:O37"/>
    <mergeCell ref="R37:S37"/>
    <mergeCell ref="C38:D38"/>
    <mergeCell ref="J38:L38"/>
    <mergeCell ref="N38:O38"/>
    <mergeCell ref="R38:S38"/>
    <mergeCell ref="C35:D35"/>
    <mergeCell ref="J35:L35"/>
    <mergeCell ref="N35:O35"/>
    <mergeCell ref="R35:S35"/>
    <mergeCell ref="C36:D36"/>
    <mergeCell ref="J36:L36"/>
    <mergeCell ref="N36:O36"/>
    <mergeCell ref="R36:S36"/>
    <mergeCell ref="C33:D33"/>
    <mergeCell ref="J33:L33"/>
    <mergeCell ref="N33:O33"/>
    <mergeCell ref="R33:S33"/>
    <mergeCell ref="C34:D34"/>
    <mergeCell ref="J34:L34"/>
    <mergeCell ref="N34:O34"/>
    <mergeCell ref="R34:S34"/>
    <mergeCell ref="C31:D31"/>
    <mergeCell ref="J31:L31"/>
    <mergeCell ref="N31:O31"/>
    <mergeCell ref="R31:S31"/>
    <mergeCell ref="C32:D32"/>
    <mergeCell ref="J32:L32"/>
    <mergeCell ref="N32:O32"/>
    <mergeCell ref="R32:S32"/>
    <mergeCell ref="R28:S28"/>
    <mergeCell ref="C29:D29"/>
    <mergeCell ref="J29:L29"/>
    <mergeCell ref="N29:O29"/>
    <mergeCell ref="R29:S29"/>
    <mergeCell ref="C30:D30"/>
    <mergeCell ref="J30:L30"/>
    <mergeCell ref="N30:O30"/>
    <mergeCell ref="R30:S30"/>
    <mergeCell ref="M23:P23"/>
    <mergeCell ref="M24:P24"/>
    <mergeCell ref="M25:P25"/>
    <mergeCell ref="M26:P26"/>
    <mergeCell ref="C28:D28"/>
    <mergeCell ref="J28:L28"/>
    <mergeCell ref="N28:O28"/>
    <mergeCell ref="M15:P15"/>
    <mergeCell ref="M16:P16"/>
    <mergeCell ref="M22:P22"/>
    <mergeCell ref="A9:B9"/>
    <mergeCell ref="C9:H9"/>
    <mergeCell ref="M9:P9"/>
    <mergeCell ref="A10:B16"/>
    <mergeCell ref="C10:H16"/>
    <mergeCell ref="M10:P10"/>
    <mergeCell ref="M11:P11"/>
    <mergeCell ref="M12:P12"/>
    <mergeCell ref="M13:P13"/>
    <mergeCell ref="M14:P14"/>
    <mergeCell ref="A7:B7"/>
    <mergeCell ref="C7:D7"/>
    <mergeCell ref="E7:H7"/>
    <mergeCell ref="M7:P7"/>
    <mergeCell ref="A8:B8"/>
    <mergeCell ref="E8:H8"/>
    <mergeCell ref="M8:P8"/>
    <mergeCell ref="A4:B4"/>
    <mergeCell ref="E4:G4"/>
    <mergeCell ref="I4:I26"/>
    <mergeCell ref="M4:P4"/>
    <mergeCell ref="A5:B5"/>
    <mergeCell ref="C5:H5"/>
    <mergeCell ref="M5:P5"/>
    <mergeCell ref="A6:B6"/>
    <mergeCell ref="C6:H6"/>
    <mergeCell ref="M6:P6"/>
    <mergeCell ref="A17:B26"/>
    <mergeCell ref="C17:H26"/>
    <mergeCell ref="M17:P17"/>
    <mergeCell ref="M18:P18"/>
    <mergeCell ref="M19:P19"/>
    <mergeCell ref="M20:P20"/>
    <mergeCell ref="M21:P21"/>
    <mergeCell ref="A1:B1"/>
    <mergeCell ref="C1:H1"/>
    <mergeCell ref="K1:L1"/>
    <mergeCell ref="M1:O1"/>
    <mergeCell ref="R1:S2"/>
    <mergeCell ref="A2:B2"/>
    <mergeCell ref="C2:H2"/>
    <mergeCell ref="K2:L2"/>
    <mergeCell ref="M2:O2"/>
  </mergeCells>
  <phoneticPr fontId="5"/>
  <dataValidations count="8">
    <dataValidation type="list" allowBlank="1" showInputMessage="1" showErrorMessage="1" sqref="R1:S2" xr:uid="{119A9A72-DF80-4EE7-99CF-6CF329C006CB}">
      <formula1>"レビュー中,レビュー完修正中,修正完,中止"</formula1>
    </dataValidation>
    <dataValidation type="list" allowBlank="1" showInputMessage="1" promptTitle="横展開の要否を選択" prompt="○_x000a_－_x000a_" sqref="G29:G45" xr:uid="{43460EE5-8EAB-4E0E-8FE7-C58B355F2F07}">
      <formula1>"○,－"</formula1>
    </dataValidation>
    <dataValidation type="list" allowBlank="1" showInputMessage="1" promptTitle="不具合の原因を選択" prompt="1.業務知識不足_x000a_2.設計スキル不足_x000a_3.コーディングスキル不足_x000a_4.仕様書の理解誤り_x000a_5.仕様書誤り／不足_x000a_6.入力資料の理解誤り_x000a_7.入力資料の誤り_x000a_8.外部Ｉ／Ｆ、利用部品の理解誤り_x000a_9.外部Ｉ／Ｆ、利用部品の誤り_x000a_10.コミュニケーション不良_x000a_11.標準化規則、作業プロセスの理解誤り_x000a_12.標準化規則、作業プロセスの誤り_x000a_13.開発環境の設定誤り、不具合" sqref="F29:F45" xr:uid="{D2CCA7F7-1A4D-4106-9F35-424CA0DC7343}">
      <formula1>"1,2,3,4,5,6,7,8,9,10,11,12,13,21,22,23,24,31,41,42,43,44"</formula1>
    </dataValidation>
    <dataValidation type="list" allowBlank="1" showInputMessage="1" promptTitle="不具合の分類を選択" prompt="1.UI関連仕様作成漏れ_x000a_2.UI関連仕様作成誤り／曖昧_x000a_3.UCシナリオ関連仕様作成漏れ_x000a_4.UCシナリオ関連仕様作成誤り／曖昧_x000a_5.ドメイン関連仕様作成漏れ_x000a_6.ドメイン関連仕様作成誤り／曖昧_x000a_7.DB関連仕様作成漏れ_x000a_8.DB関連仕様作成誤り／曖昧_x000a_9.その他関連仕様作成漏れ_x000a_10.その他関連仕様作成誤り／曖昧_x000a_11.コーディング作成漏れ_x000a_12.コーディング作成誤り／曖昧_x000a_13.標準化ルール違反_x000a_14.誤字／脱字　等単純ミス_x000a_15.要望、制限事項_x000a_16.その他" sqref="E29:E45" xr:uid="{DB2D7814-3C6B-4A33-BCF8-3A3C6DE73D40}">
      <formula1>"1,2,3,4,5,6,7,8,9,10,11,12,13,14,15,16"</formula1>
    </dataValidation>
    <dataValidation type="list" allowBlank="1" showInputMessage="1" promptTitle="不具合の影響範囲を選択" prompt="1.1モジュール_x000a_2.ｺﾝﾎﾟｰﾈﾝﾄ_x000a_3.システム_x000a_4.開発ｽｹｼﾞｭｰﾙ_x000a_5.設計者ｽｷﾙ_x000a_6.その他_x000a_" sqref="WVP983064:WVP983085 G65560:G65581 JD65560:JD65581 SZ65560:SZ65581 ACV65560:ACV65581 AMR65560:AMR65581 AWN65560:AWN65581 BGJ65560:BGJ65581 BQF65560:BQF65581 CAB65560:CAB65581 CJX65560:CJX65581 CTT65560:CTT65581 DDP65560:DDP65581 DNL65560:DNL65581 DXH65560:DXH65581 EHD65560:EHD65581 EQZ65560:EQZ65581 FAV65560:FAV65581 FKR65560:FKR65581 FUN65560:FUN65581 GEJ65560:GEJ65581 GOF65560:GOF65581 GYB65560:GYB65581 HHX65560:HHX65581 HRT65560:HRT65581 IBP65560:IBP65581 ILL65560:ILL65581 IVH65560:IVH65581 JFD65560:JFD65581 JOZ65560:JOZ65581 JYV65560:JYV65581 KIR65560:KIR65581 KSN65560:KSN65581 LCJ65560:LCJ65581 LMF65560:LMF65581 LWB65560:LWB65581 MFX65560:MFX65581 MPT65560:MPT65581 MZP65560:MZP65581 NJL65560:NJL65581 NTH65560:NTH65581 ODD65560:ODD65581 OMZ65560:OMZ65581 OWV65560:OWV65581 PGR65560:PGR65581 PQN65560:PQN65581 QAJ65560:QAJ65581 QKF65560:QKF65581 QUB65560:QUB65581 RDX65560:RDX65581 RNT65560:RNT65581 RXP65560:RXP65581 SHL65560:SHL65581 SRH65560:SRH65581 TBD65560:TBD65581 TKZ65560:TKZ65581 TUV65560:TUV65581 UER65560:UER65581 UON65560:UON65581 UYJ65560:UYJ65581 VIF65560:VIF65581 VSB65560:VSB65581 WBX65560:WBX65581 WLT65560:WLT65581 WVP65560:WVP65581 G131096:G131117 JD131096:JD131117 SZ131096:SZ131117 ACV131096:ACV131117 AMR131096:AMR131117 AWN131096:AWN131117 BGJ131096:BGJ131117 BQF131096:BQF131117 CAB131096:CAB131117 CJX131096:CJX131117 CTT131096:CTT131117 DDP131096:DDP131117 DNL131096:DNL131117 DXH131096:DXH131117 EHD131096:EHD131117 EQZ131096:EQZ131117 FAV131096:FAV131117 FKR131096:FKR131117 FUN131096:FUN131117 GEJ131096:GEJ131117 GOF131096:GOF131117 GYB131096:GYB131117 HHX131096:HHX131117 HRT131096:HRT131117 IBP131096:IBP131117 ILL131096:ILL131117 IVH131096:IVH131117 JFD131096:JFD131117 JOZ131096:JOZ131117 JYV131096:JYV131117 KIR131096:KIR131117 KSN131096:KSN131117 LCJ131096:LCJ131117 LMF131096:LMF131117 LWB131096:LWB131117 MFX131096:MFX131117 MPT131096:MPT131117 MZP131096:MZP131117 NJL131096:NJL131117 NTH131096:NTH131117 ODD131096:ODD131117 OMZ131096:OMZ131117 OWV131096:OWV131117 PGR131096:PGR131117 PQN131096:PQN131117 QAJ131096:QAJ131117 QKF131096:QKF131117 QUB131096:QUB131117 RDX131096:RDX131117 RNT131096:RNT131117 RXP131096:RXP131117 SHL131096:SHL131117 SRH131096:SRH131117 TBD131096:TBD131117 TKZ131096:TKZ131117 TUV131096:TUV131117 UER131096:UER131117 UON131096:UON131117 UYJ131096:UYJ131117 VIF131096:VIF131117 VSB131096:VSB131117 WBX131096:WBX131117 WLT131096:WLT131117 WVP131096:WVP131117 G196632:G196653 JD196632:JD196653 SZ196632:SZ196653 ACV196632:ACV196653 AMR196632:AMR196653 AWN196632:AWN196653 BGJ196632:BGJ196653 BQF196632:BQF196653 CAB196632:CAB196653 CJX196632:CJX196653 CTT196632:CTT196653 DDP196632:DDP196653 DNL196632:DNL196653 DXH196632:DXH196653 EHD196632:EHD196653 EQZ196632:EQZ196653 FAV196632:FAV196653 FKR196632:FKR196653 FUN196632:FUN196653 GEJ196632:GEJ196653 GOF196632:GOF196653 GYB196632:GYB196653 HHX196632:HHX196653 HRT196632:HRT196653 IBP196632:IBP196653 ILL196632:ILL196653 IVH196632:IVH196653 JFD196632:JFD196653 JOZ196632:JOZ196653 JYV196632:JYV196653 KIR196632:KIR196653 KSN196632:KSN196653 LCJ196632:LCJ196653 LMF196632:LMF196653 LWB196632:LWB196653 MFX196632:MFX196653 MPT196632:MPT196653 MZP196632:MZP196653 NJL196632:NJL196653 NTH196632:NTH196653 ODD196632:ODD196653 OMZ196632:OMZ196653 OWV196632:OWV196653 PGR196632:PGR196653 PQN196632:PQN196653 QAJ196632:QAJ196653 QKF196632:QKF196653 QUB196632:QUB196653 RDX196632:RDX196653 RNT196632:RNT196653 RXP196632:RXP196653 SHL196632:SHL196653 SRH196632:SRH196653 TBD196632:TBD196653 TKZ196632:TKZ196653 TUV196632:TUV196653 UER196632:UER196653 UON196632:UON196653 UYJ196632:UYJ196653 VIF196632:VIF196653 VSB196632:VSB196653 WBX196632:WBX196653 WLT196632:WLT196653 WVP196632:WVP196653 G262168:G262189 JD262168:JD262189 SZ262168:SZ262189 ACV262168:ACV262189 AMR262168:AMR262189 AWN262168:AWN262189 BGJ262168:BGJ262189 BQF262168:BQF262189 CAB262168:CAB262189 CJX262168:CJX262189 CTT262168:CTT262189 DDP262168:DDP262189 DNL262168:DNL262189 DXH262168:DXH262189 EHD262168:EHD262189 EQZ262168:EQZ262189 FAV262168:FAV262189 FKR262168:FKR262189 FUN262168:FUN262189 GEJ262168:GEJ262189 GOF262168:GOF262189 GYB262168:GYB262189 HHX262168:HHX262189 HRT262168:HRT262189 IBP262168:IBP262189 ILL262168:ILL262189 IVH262168:IVH262189 JFD262168:JFD262189 JOZ262168:JOZ262189 JYV262168:JYV262189 KIR262168:KIR262189 KSN262168:KSN262189 LCJ262168:LCJ262189 LMF262168:LMF262189 LWB262168:LWB262189 MFX262168:MFX262189 MPT262168:MPT262189 MZP262168:MZP262189 NJL262168:NJL262189 NTH262168:NTH262189 ODD262168:ODD262189 OMZ262168:OMZ262189 OWV262168:OWV262189 PGR262168:PGR262189 PQN262168:PQN262189 QAJ262168:QAJ262189 QKF262168:QKF262189 QUB262168:QUB262189 RDX262168:RDX262189 RNT262168:RNT262189 RXP262168:RXP262189 SHL262168:SHL262189 SRH262168:SRH262189 TBD262168:TBD262189 TKZ262168:TKZ262189 TUV262168:TUV262189 UER262168:UER262189 UON262168:UON262189 UYJ262168:UYJ262189 VIF262168:VIF262189 VSB262168:VSB262189 WBX262168:WBX262189 WLT262168:WLT262189 WVP262168:WVP262189 G327704:G327725 JD327704:JD327725 SZ327704:SZ327725 ACV327704:ACV327725 AMR327704:AMR327725 AWN327704:AWN327725 BGJ327704:BGJ327725 BQF327704:BQF327725 CAB327704:CAB327725 CJX327704:CJX327725 CTT327704:CTT327725 DDP327704:DDP327725 DNL327704:DNL327725 DXH327704:DXH327725 EHD327704:EHD327725 EQZ327704:EQZ327725 FAV327704:FAV327725 FKR327704:FKR327725 FUN327704:FUN327725 GEJ327704:GEJ327725 GOF327704:GOF327725 GYB327704:GYB327725 HHX327704:HHX327725 HRT327704:HRT327725 IBP327704:IBP327725 ILL327704:ILL327725 IVH327704:IVH327725 JFD327704:JFD327725 JOZ327704:JOZ327725 JYV327704:JYV327725 KIR327704:KIR327725 KSN327704:KSN327725 LCJ327704:LCJ327725 LMF327704:LMF327725 LWB327704:LWB327725 MFX327704:MFX327725 MPT327704:MPT327725 MZP327704:MZP327725 NJL327704:NJL327725 NTH327704:NTH327725 ODD327704:ODD327725 OMZ327704:OMZ327725 OWV327704:OWV327725 PGR327704:PGR327725 PQN327704:PQN327725 QAJ327704:QAJ327725 QKF327704:QKF327725 QUB327704:QUB327725 RDX327704:RDX327725 RNT327704:RNT327725 RXP327704:RXP327725 SHL327704:SHL327725 SRH327704:SRH327725 TBD327704:TBD327725 TKZ327704:TKZ327725 TUV327704:TUV327725 UER327704:UER327725 UON327704:UON327725 UYJ327704:UYJ327725 VIF327704:VIF327725 VSB327704:VSB327725 WBX327704:WBX327725 WLT327704:WLT327725 WVP327704:WVP327725 G393240:G393261 JD393240:JD393261 SZ393240:SZ393261 ACV393240:ACV393261 AMR393240:AMR393261 AWN393240:AWN393261 BGJ393240:BGJ393261 BQF393240:BQF393261 CAB393240:CAB393261 CJX393240:CJX393261 CTT393240:CTT393261 DDP393240:DDP393261 DNL393240:DNL393261 DXH393240:DXH393261 EHD393240:EHD393261 EQZ393240:EQZ393261 FAV393240:FAV393261 FKR393240:FKR393261 FUN393240:FUN393261 GEJ393240:GEJ393261 GOF393240:GOF393261 GYB393240:GYB393261 HHX393240:HHX393261 HRT393240:HRT393261 IBP393240:IBP393261 ILL393240:ILL393261 IVH393240:IVH393261 JFD393240:JFD393261 JOZ393240:JOZ393261 JYV393240:JYV393261 KIR393240:KIR393261 KSN393240:KSN393261 LCJ393240:LCJ393261 LMF393240:LMF393261 LWB393240:LWB393261 MFX393240:MFX393261 MPT393240:MPT393261 MZP393240:MZP393261 NJL393240:NJL393261 NTH393240:NTH393261 ODD393240:ODD393261 OMZ393240:OMZ393261 OWV393240:OWV393261 PGR393240:PGR393261 PQN393240:PQN393261 QAJ393240:QAJ393261 QKF393240:QKF393261 QUB393240:QUB393261 RDX393240:RDX393261 RNT393240:RNT393261 RXP393240:RXP393261 SHL393240:SHL393261 SRH393240:SRH393261 TBD393240:TBD393261 TKZ393240:TKZ393261 TUV393240:TUV393261 UER393240:UER393261 UON393240:UON393261 UYJ393240:UYJ393261 VIF393240:VIF393261 VSB393240:VSB393261 WBX393240:WBX393261 WLT393240:WLT393261 WVP393240:WVP393261 G458776:G458797 JD458776:JD458797 SZ458776:SZ458797 ACV458776:ACV458797 AMR458776:AMR458797 AWN458776:AWN458797 BGJ458776:BGJ458797 BQF458776:BQF458797 CAB458776:CAB458797 CJX458776:CJX458797 CTT458776:CTT458797 DDP458776:DDP458797 DNL458776:DNL458797 DXH458776:DXH458797 EHD458776:EHD458797 EQZ458776:EQZ458797 FAV458776:FAV458797 FKR458776:FKR458797 FUN458776:FUN458797 GEJ458776:GEJ458797 GOF458776:GOF458797 GYB458776:GYB458797 HHX458776:HHX458797 HRT458776:HRT458797 IBP458776:IBP458797 ILL458776:ILL458797 IVH458776:IVH458797 JFD458776:JFD458797 JOZ458776:JOZ458797 JYV458776:JYV458797 KIR458776:KIR458797 KSN458776:KSN458797 LCJ458776:LCJ458797 LMF458776:LMF458797 LWB458776:LWB458797 MFX458776:MFX458797 MPT458776:MPT458797 MZP458776:MZP458797 NJL458776:NJL458797 NTH458776:NTH458797 ODD458776:ODD458797 OMZ458776:OMZ458797 OWV458776:OWV458797 PGR458776:PGR458797 PQN458776:PQN458797 QAJ458776:QAJ458797 QKF458776:QKF458797 QUB458776:QUB458797 RDX458776:RDX458797 RNT458776:RNT458797 RXP458776:RXP458797 SHL458776:SHL458797 SRH458776:SRH458797 TBD458776:TBD458797 TKZ458776:TKZ458797 TUV458776:TUV458797 UER458776:UER458797 UON458776:UON458797 UYJ458776:UYJ458797 VIF458776:VIF458797 VSB458776:VSB458797 WBX458776:WBX458797 WLT458776:WLT458797 WVP458776:WVP458797 G524312:G524333 JD524312:JD524333 SZ524312:SZ524333 ACV524312:ACV524333 AMR524312:AMR524333 AWN524312:AWN524333 BGJ524312:BGJ524333 BQF524312:BQF524333 CAB524312:CAB524333 CJX524312:CJX524333 CTT524312:CTT524333 DDP524312:DDP524333 DNL524312:DNL524333 DXH524312:DXH524333 EHD524312:EHD524333 EQZ524312:EQZ524333 FAV524312:FAV524333 FKR524312:FKR524333 FUN524312:FUN524333 GEJ524312:GEJ524333 GOF524312:GOF524333 GYB524312:GYB524333 HHX524312:HHX524333 HRT524312:HRT524333 IBP524312:IBP524333 ILL524312:ILL524333 IVH524312:IVH524333 JFD524312:JFD524333 JOZ524312:JOZ524333 JYV524312:JYV524333 KIR524312:KIR524333 KSN524312:KSN524333 LCJ524312:LCJ524333 LMF524312:LMF524333 LWB524312:LWB524333 MFX524312:MFX524333 MPT524312:MPT524333 MZP524312:MZP524333 NJL524312:NJL524333 NTH524312:NTH524333 ODD524312:ODD524333 OMZ524312:OMZ524333 OWV524312:OWV524333 PGR524312:PGR524333 PQN524312:PQN524333 QAJ524312:QAJ524333 QKF524312:QKF524333 QUB524312:QUB524333 RDX524312:RDX524333 RNT524312:RNT524333 RXP524312:RXP524333 SHL524312:SHL524333 SRH524312:SRH524333 TBD524312:TBD524333 TKZ524312:TKZ524333 TUV524312:TUV524333 UER524312:UER524333 UON524312:UON524333 UYJ524312:UYJ524333 VIF524312:VIF524333 VSB524312:VSB524333 WBX524312:WBX524333 WLT524312:WLT524333 WVP524312:WVP524333 G589848:G589869 JD589848:JD589869 SZ589848:SZ589869 ACV589848:ACV589869 AMR589848:AMR589869 AWN589848:AWN589869 BGJ589848:BGJ589869 BQF589848:BQF589869 CAB589848:CAB589869 CJX589848:CJX589869 CTT589848:CTT589869 DDP589848:DDP589869 DNL589848:DNL589869 DXH589848:DXH589869 EHD589848:EHD589869 EQZ589848:EQZ589869 FAV589848:FAV589869 FKR589848:FKR589869 FUN589848:FUN589869 GEJ589848:GEJ589869 GOF589848:GOF589869 GYB589848:GYB589869 HHX589848:HHX589869 HRT589848:HRT589869 IBP589848:IBP589869 ILL589848:ILL589869 IVH589848:IVH589869 JFD589848:JFD589869 JOZ589848:JOZ589869 JYV589848:JYV589869 KIR589848:KIR589869 KSN589848:KSN589869 LCJ589848:LCJ589869 LMF589848:LMF589869 LWB589848:LWB589869 MFX589848:MFX589869 MPT589848:MPT589869 MZP589848:MZP589869 NJL589848:NJL589869 NTH589848:NTH589869 ODD589848:ODD589869 OMZ589848:OMZ589869 OWV589848:OWV589869 PGR589848:PGR589869 PQN589848:PQN589869 QAJ589848:QAJ589869 QKF589848:QKF589869 QUB589848:QUB589869 RDX589848:RDX589869 RNT589848:RNT589869 RXP589848:RXP589869 SHL589848:SHL589869 SRH589848:SRH589869 TBD589848:TBD589869 TKZ589848:TKZ589869 TUV589848:TUV589869 UER589848:UER589869 UON589848:UON589869 UYJ589848:UYJ589869 VIF589848:VIF589869 VSB589848:VSB589869 WBX589848:WBX589869 WLT589848:WLT589869 WVP589848:WVP589869 G655384:G655405 JD655384:JD655405 SZ655384:SZ655405 ACV655384:ACV655405 AMR655384:AMR655405 AWN655384:AWN655405 BGJ655384:BGJ655405 BQF655384:BQF655405 CAB655384:CAB655405 CJX655384:CJX655405 CTT655384:CTT655405 DDP655384:DDP655405 DNL655384:DNL655405 DXH655384:DXH655405 EHD655384:EHD655405 EQZ655384:EQZ655405 FAV655384:FAV655405 FKR655384:FKR655405 FUN655384:FUN655405 GEJ655384:GEJ655405 GOF655384:GOF655405 GYB655384:GYB655405 HHX655384:HHX655405 HRT655384:HRT655405 IBP655384:IBP655405 ILL655384:ILL655405 IVH655384:IVH655405 JFD655384:JFD655405 JOZ655384:JOZ655405 JYV655384:JYV655405 KIR655384:KIR655405 KSN655384:KSN655405 LCJ655384:LCJ655405 LMF655384:LMF655405 LWB655384:LWB655405 MFX655384:MFX655405 MPT655384:MPT655405 MZP655384:MZP655405 NJL655384:NJL655405 NTH655384:NTH655405 ODD655384:ODD655405 OMZ655384:OMZ655405 OWV655384:OWV655405 PGR655384:PGR655405 PQN655384:PQN655405 QAJ655384:QAJ655405 QKF655384:QKF655405 QUB655384:QUB655405 RDX655384:RDX655405 RNT655384:RNT655405 RXP655384:RXP655405 SHL655384:SHL655405 SRH655384:SRH655405 TBD655384:TBD655405 TKZ655384:TKZ655405 TUV655384:TUV655405 UER655384:UER655405 UON655384:UON655405 UYJ655384:UYJ655405 VIF655384:VIF655405 VSB655384:VSB655405 WBX655384:WBX655405 WLT655384:WLT655405 WVP655384:WVP655405 G720920:G720941 JD720920:JD720941 SZ720920:SZ720941 ACV720920:ACV720941 AMR720920:AMR720941 AWN720920:AWN720941 BGJ720920:BGJ720941 BQF720920:BQF720941 CAB720920:CAB720941 CJX720920:CJX720941 CTT720920:CTT720941 DDP720920:DDP720941 DNL720920:DNL720941 DXH720920:DXH720941 EHD720920:EHD720941 EQZ720920:EQZ720941 FAV720920:FAV720941 FKR720920:FKR720941 FUN720920:FUN720941 GEJ720920:GEJ720941 GOF720920:GOF720941 GYB720920:GYB720941 HHX720920:HHX720941 HRT720920:HRT720941 IBP720920:IBP720941 ILL720920:ILL720941 IVH720920:IVH720941 JFD720920:JFD720941 JOZ720920:JOZ720941 JYV720920:JYV720941 KIR720920:KIR720941 KSN720920:KSN720941 LCJ720920:LCJ720941 LMF720920:LMF720941 LWB720920:LWB720941 MFX720920:MFX720941 MPT720920:MPT720941 MZP720920:MZP720941 NJL720920:NJL720941 NTH720920:NTH720941 ODD720920:ODD720941 OMZ720920:OMZ720941 OWV720920:OWV720941 PGR720920:PGR720941 PQN720920:PQN720941 QAJ720920:QAJ720941 QKF720920:QKF720941 QUB720920:QUB720941 RDX720920:RDX720941 RNT720920:RNT720941 RXP720920:RXP720941 SHL720920:SHL720941 SRH720920:SRH720941 TBD720920:TBD720941 TKZ720920:TKZ720941 TUV720920:TUV720941 UER720920:UER720941 UON720920:UON720941 UYJ720920:UYJ720941 VIF720920:VIF720941 VSB720920:VSB720941 WBX720920:WBX720941 WLT720920:WLT720941 WVP720920:WVP720941 G786456:G786477 JD786456:JD786477 SZ786456:SZ786477 ACV786456:ACV786477 AMR786456:AMR786477 AWN786456:AWN786477 BGJ786456:BGJ786477 BQF786456:BQF786477 CAB786456:CAB786477 CJX786456:CJX786477 CTT786456:CTT786477 DDP786456:DDP786477 DNL786456:DNL786477 DXH786456:DXH786477 EHD786456:EHD786477 EQZ786456:EQZ786477 FAV786456:FAV786477 FKR786456:FKR786477 FUN786456:FUN786477 GEJ786456:GEJ786477 GOF786456:GOF786477 GYB786456:GYB786477 HHX786456:HHX786477 HRT786456:HRT786477 IBP786456:IBP786477 ILL786456:ILL786477 IVH786456:IVH786477 JFD786456:JFD786477 JOZ786456:JOZ786477 JYV786456:JYV786477 KIR786456:KIR786477 KSN786456:KSN786477 LCJ786456:LCJ786477 LMF786456:LMF786477 LWB786456:LWB786477 MFX786456:MFX786477 MPT786456:MPT786477 MZP786456:MZP786477 NJL786456:NJL786477 NTH786456:NTH786477 ODD786456:ODD786477 OMZ786456:OMZ786477 OWV786456:OWV786477 PGR786456:PGR786477 PQN786456:PQN786477 QAJ786456:QAJ786477 QKF786456:QKF786477 QUB786456:QUB786477 RDX786456:RDX786477 RNT786456:RNT786477 RXP786456:RXP786477 SHL786456:SHL786477 SRH786456:SRH786477 TBD786456:TBD786477 TKZ786456:TKZ786477 TUV786456:TUV786477 UER786456:UER786477 UON786456:UON786477 UYJ786456:UYJ786477 VIF786456:VIF786477 VSB786456:VSB786477 WBX786456:WBX786477 WLT786456:WLT786477 WVP786456:WVP786477 G851992:G852013 JD851992:JD852013 SZ851992:SZ852013 ACV851992:ACV852013 AMR851992:AMR852013 AWN851992:AWN852013 BGJ851992:BGJ852013 BQF851992:BQF852013 CAB851992:CAB852013 CJX851992:CJX852013 CTT851992:CTT852013 DDP851992:DDP852013 DNL851992:DNL852013 DXH851992:DXH852013 EHD851992:EHD852013 EQZ851992:EQZ852013 FAV851992:FAV852013 FKR851992:FKR852013 FUN851992:FUN852013 GEJ851992:GEJ852013 GOF851992:GOF852013 GYB851992:GYB852013 HHX851992:HHX852013 HRT851992:HRT852013 IBP851992:IBP852013 ILL851992:ILL852013 IVH851992:IVH852013 JFD851992:JFD852013 JOZ851992:JOZ852013 JYV851992:JYV852013 KIR851992:KIR852013 KSN851992:KSN852013 LCJ851992:LCJ852013 LMF851992:LMF852013 LWB851992:LWB852013 MFX851992:MFX852013 MPT851992:MPT852013 MZP851992:MZP852013 NJL851992:NJL852013 NTH851992:NTH852013 ODD851992:ODD852013 OMZ851992:OMZ852013 OWV851992:OWV852013 PGR851992:PGR852013 PQN851992:PQN852013 QAJ851992:QAJ852013 QKF851992:QKF852013 QUB851992:QUB852013 RDX851992:RDX852013 RNT851992:RNT852013 RXP851992:RXP852013 SHL851992:SHL852013 SRH851992:SRH852013 TBD851992:TBD852013 TKZ851992:TKZ852013 TUV851992:TUV852013 UER851992:UER852013 UON851992:UON852013 UYJ851992:UYJ852013 VIF851992:VIF852013 VSB851992:VSB852013 WBX851992:WBX852013 WLT851992:WLT852013 WVP851992:WVP852013 G917528:G917549 JD917528:JD917549 SZ917528:SZ917549 ACV917528:ACV917549 AMR917528:AMR917549 AWN917528:AWN917549 BGJ917528:BGJ917549 BQF917528:BQF917549 CAB917528:CAB917549 CJX917528:CJX917549 CTT917528:CTT917549 DDP917528:DDP917549 DNL917528:DNL917549 DXH917528:DXH917549 EHD917528:EHD917549 EQZ917528:EQZ917549 FAV917528:FAV917549 FKR917528:FKR917549 FUN917528:FUN917549 GEJ917528:GEJ917549 GOF917528:GOF917549 GYB917528:GYB917549 HHX917528:HHX917549 HRT917528:HRT917549 IBP917528:IBP917549 ILL917528:ILL917549 IVH917528:IVH917549 JFD917528:JFD917549 JOZ917528:JOZ917549 JYV917528:JYV917549 KIR917528:KIR917549 KSN917528:KSN917549 LCJ917528:LCJ917549 LMF917528:LMF917549 LWB917528:LWB917549 MFX917528:MFX917549 MPT917528:MPT917549 MZP917528:MZP917549 NJL917528:NJL917549 NTH917528:NTH917549 ODD917528:ODD917549 OMZ917528:OMZ917549 OWV917528:OWV917549 PGR917528:PGR917549 PQN917528:PQN917549 QAJ917528:QAJ917549 QKF917528:QKF917549 QUB917528:QUB917549 RDX917528:RDX917549 RNT917528:RNT917549 RXP917528:RXP917549 SHL917528:SHL917549 SRH917528:SRH917549 TBD917528:TBD917549 TKZ917528:TKZ917549 TUV917528:TUV917549 UER917528:UER917549 UON917528:UON917549 UYJ917528:UYJ917549 VIF917528:VIF917549 VSB917528:VSB917549 WBX917528:WBX917549 WLT917528:WLT917549 WVP917528:WVP917549 G983064:G983085 JD983064:JD983085 SZ983064:SZ983085 ACV983064:ACV983085 AMR983064:AMR983085 AWN983064:AWN983085 BGJ983064:BGJ983085 BQF983064:BQF983085 CAB983064:CAB983085 CJX983064:CJX983085 CTT983064:CTT983085 DDP983064:DDP983085 DNL983064:DNL983085 DXH983064:DXH983085 EHD983064:EHD983085 EQZ983064:EQZ983085 FAV983064:FAV983085 FKR983064:FKR983085 FUN983064:FUN983085 GEJ983064:GEJ983085 GOF983064:GOF983085 GYB983064:GYB983085 HHX983064:HHX983085 HRT983064:HRT983085 IBP983064:IBP983085 ILL983064:ILL983085 IVH983064:IVH983085 JFD983064:JFD983085 JOZ983064:JOZ983085 JYV983064:JYV983085 KIR983064:KIR983085 KSN983064:KSN983085 LCJ983064:LCJ983085 LMF983064:LMF983085 LWB983064:LWB983085 MFX983064:MFX983085 MPT983064:MPT983085 MZP983064:MZP983085 NJL983064:NJL983085 NTH983064:NTH983085 ODD983064:ODD983085 OMZ983064:OMZ983085 OWV983064:OWV983085 PGR983064:PGR983085 PQN983064:PQN983085 QAJ983064:QAJ983085 QKF983064:QKF983085 QUB983064:QUB983085 RDX983064:RDX983085 RNT983064:RNT983085 RXP983064:RXP983085 SHL983064:SHL983085 SRH983064:SRH983085 TBD983064:TBD983085 TKZ983064:TKZ983085 TUV983064:TUV983085 UER983064:UER983085 UON983064:UON983085 UYJ983064:UYJ983085 VIF983064:VIF983085 VSB983064:VSB983085 WBX983064:WBX983085 WLT983064:WLT983085 JD29:JD45 SZ29:SZ45 ACV29:ACV45 AMR29:AMR45 AWN29:AWN45 BGJ29:BGJ45 BQF29:BQF45 CAB29:CAB45 CJX29:CJX45 CTT29:CTT45 DDP29:DDP45 DNL29:DNL45 DXH29:DXH45 EHD29:EHD45 EQZ29:EQZ45 FAV29:FAV45 FKR29:FKR45 FUN29:FUN45 GEJ29:GEJ45 GOF29:GOF45 GYB29:GYB45 HHX29:HHX45 HRT29:HRT45 IBP29:IBP45 ILL29:ILL45 IVH29:IVH45 JFD29:JFD45 JOZ29:JOZ45 JYV29:JYV45 KIR29:KIR45 KSN29:KSN45 LCJ29:LCJ45 LMF29:LMF45 LWB29:LWB45 MFX29:MFX45 MPT29:MPT45 MZP29:MZP45 NJL29:NJL45 NTH29:NTH45 ODD29:ODD45 OMZ29:OMZ45 OWV29:OWV45 PGR29:PGR45 PQN29:PQN45 QAJ29:QAJ45 QKF29:QKF45 QUB29:QUB45 RDX29:RDX45 RNT29:RNT45 RXP29:RXP45 SHL29:SHL45 SRH29:SRH45 TBD29:TBD45 TKZ29:TKZ45 TUV29:TUV45 UER29:UER45 UON29:UON45 UYJ29:UYJ45 VIF29:VIF45 VSB29:VSB45 WBX29:WBX45 WLT29:WLT45 WVP29:WVP45" xr:uid="{EEF1148D-AE94-4C9B-84D0-6F29E84F6F9E}">
      <formula1>"1,2,3,4,5,6"</formula1>
    </dataValidation>
    <dataValidation type="list" allowBlank="1" showInputMessage="1" promptTitle="不具合の分類を選択" prompt="1.誤字／脱字_x000a_2.記述内容（漏れ／誤認／非効率等）_x000a_3.仕様書作成規約違反_x000a_4.見易さ（図表の活用）が不足_x000a_5.仕様の追加／変更_x000a_6.概要設計漏れ_x000a_7.仕様理解の誤り_x000a_8.異常処理の考慮不足_x000a_9.再検討（保留）事項_x000a_10.その他" sqref="WVO983064:WVO983085 E65560:F65581 JC65560:JC65581 SY65560:SY65581 ACU65560:ACU65581 AMQ65560:AMQ65581 AWM65560:AWM65581 BGI65560:BGI65581 BQE65560:BQE65581 CAA65560:CAA65581 CJW65560:CJW65581 CTS65560:CTS65581 DDO65560:DDO65581 DNK65560:DNK65581 DXG65560:DXG65581 EHC65560:EHC65581 EQY65560:EQY65581 FAU65560:FAU65581 FKQ65560:FKQ65581 FUM65560:FUM65581 GEI65560:GEI65581 GOE65560:GOE65581 GYA65560:GYA65581 HHW65560:HHW65581 HRS65560:HRS65581 IBO65560:IBO65581 ILK65560:ILK65581 IVG65560:IVG65581 JFC65560:JFC65581 JOY65560:JOY65581 JYU65560:JYU65581 KIQ65560:KIQ65581 KSM65560:KSM65581 LCI65560:LCI65581 LME65560:LME65581 LWA65560:LWA65581 MFW65560:MFW65581 MPS65560:MPS65581 MZO65560:MZO65581 NJK65560:NJK65581 NTG65560:NTG65581 ODC65560:ODC65581 OMY65560:OMY65581 OWU65560:OWU65581 PGQ65560:PGQ65581 PQM65560:PQM65581 QAI65560:QAI65581 QKE65560:QKE65581 QUA65560:QUA65581 RDW65560:RDW65581 RNS65560:RNS65581 RXO65560:RXO65581 SHK65560:SHK65581 SRG65560:SRG65581 TBC65560:TBC65581 TKY65560:TKY65581 TUU65560:TUU65581 UEQ65560:UEQ65581 UOM65560:UOM65581 UYI65560:UYI65581 VIE65560:VIE65581 VSA65560:VSA65581 WBW65560:WBW65581 WLS65560:WLS65581 WVO65560:WVO65581 E131096:F131117 JC131096:JC131117 SY131096:SY131117 ACU131096:ACU131117 AMQ131096:AMQ131117 AWM131096:AWM131117 BGI131096:BGI131117 BQE131096:BQE131117 CAA131096:CAA131117 CJW131096:CJW131117 CTS131096:CTS131117 DDO131096:DDO131117 DNK131096:DNK131117 DXG131096:DXG131117 EHC131096:EHC131117 EQY131096:EQY131117 FAU131096:FAU131117 FKQ131096:FKQ131117 FUM131096:FUM131117 GEI131096:GEI131117 GOE131096:GOE131117 GYA131096:GYA131117 HHW131096:HHW131117 HRS131096:HRS131117 IBO131096:IBO131117 ILK131096:ILK131117 IVG131096:IVG131117 JFC131096:JFC131117 JOY131096:JOY131117 JYU131096:JYU131117 KIQ131096:KIQ131117 KSM131096:KSM131117 LCI131096:LCI131117 LME131096:LME131117 LWA131096:LWA131117 MFW131096:MFW131117 MPS131096:MPS131117 MZO131096:MZO131117 NJK131096:NJK131117 NTG131096:NTG131117 ODC131096:ODC131117 OMY131096:OMY131117 OWU131096:OWU131117 PGQ131096:PGQ131117 PQM131096:PQM131117 QAI131096:QAI131117 QKE131096:QKE131117 QUA131096:QUA131117 RDW131096:RDW131117 RNS131096:RNS131117 RXO131096:RXO131117 SHK131096:SHK131117 SRG131096:SRG131117 TBC131096:TBC131117 TKY131096:TKY131117 TUU131096:TUU131117 UEQ131096:UEQ131117 UOM131096:UOM131117 UYI131096:UYI131117 VIE131096:VIE131117 VSA131096:VSA131117 WBW131096:WBW131117 WLS131096:WLS131117 WVO131096:WVO131117 E196632:F196653 JC196632:JC196653 SY196632:SY196653 ACU196632:ACU196653 AMQ196632:AMQ196653 AWM196632:AWM196653 BGI196632:BGI196653 BQE196632:BQE196653 CAA196632:CAA196653 CJW196632:CJW196653 CTS196632:CTS196653 DDO196632:DDO196653 DNK196632:DNK196653 DXG196632:DXG196653 EHC196632:EHC196653 EQY196632:EQY196653 FAU196632:FAU196653 FKQ196632:FKQ196653 FUM196632:FUM196653 GEI196632:GEI196653 GOE196632:GOE196653 GYA196632:GYA196653 HHW196632:HHW196653 HRS196632:HRS196653 IBO196632:IBO196653 ILK196632:ILK196653 IVG196632:IVG196653 JFC196632:JFC196653 JOY196632:JOY196653 JYU196632:JYU196653 KIQ196632:KIQ196653 KSM196632:KSM196653 LCI196632:LCI196653 LME196632:LME196653 LWA196632:LWA196653 MFW196632:MFW196653 MPS196632:MPS196653 MZO196632:MZO196653 NJK196632:NJK196653 NTG196632:NTG196653 ODC196632:ODC196653 OMY196632:OMY196653 OWU196632:OWU196653 PGQ196632:PGQ196653 PQM196632:PQM196653 QAI196632:QAI196653 QKE196632:QKE196653 QUA196632:QUA196653 RDW196632:RDW196653 RNS196632:RNS196653 RXO196632:RXO196653 SHK196632:SHK196653 SRG196632:SRG196653 TBC196632:TBC196653 TKY196632:TKY196653 TUU196632:TUU196653 UEQ196632:UEQ196653 UOM196632:UOM196653 UYI196632:UYI196653 VIE196632:VIE196653 VSA196632:VSA196653 WBW196632:WBW196653 WLS196632:WLS196653 WVO196632:WVO196653 E262168:F262189 JC262168:JC262189 SY262168:SY262189 ACU262168:ACU262189 AMQ262168:AMQ262189 AWM262168:AWM262189 BGI262168:BGI262189 BQE262168:BQE262189 CAA262168:CAA262189 CJW262168:CJW262189 CTS262168:CTS262189 DDO262168:DDO262189 DNK262168:DNK262189 DXG262168:DXG262189 EHC262168:EHC262189 EQY262168:EQY262189 FAU262168:FAU262189 FKQ262168:FKQ262189 FUM262168:FUM262189 GEI262168:GEI262189 GOE262168:GOE262189 GYA262168:GYA262189 HHW262168:HHW262189 HRS262168:HRS262189 IBO262168:IBO262189 ILK262168:ILK262189 IVG262168:IVG262189 JFC262168:JFC262189 JOY262168:JOY262189 JYU262168:JYU262189 KIQ262168:KIQ262189 KSM262168:KSM262189 LCI262168:LCI262189 LME262168:LME262189 LWA262168:LWA262189 MFW262168:MFW262189 MPS262168:MPS262189 MZO262168:MZO262189 NJK262168:NJK262189 NTG262168:NTG262189 ODC262168:ODC262189 OMY262168:OMY262189 OWU262168:OWU262189 PGQ262168:PGQ262189 PQM262168:PQM262189 QAI262168:QAI262189 QKE262168:QKE262189 QUA262168:QUA262189 RDW262168:RDW262189 RNS262168:RNS262189 RXO262168:RXO262189 SHK262168:SHK262189 SRG262168:SRG262189 TBC262168:TBC262189 TKY262168:TKY262189 TUU262168:TUU262189 UEQ262168:UEQ262189 UOM262168:UOM262189 UYI262168:UYI262189 VIE262168:VIE262189 VSA262168:VSA262189 WBW262168:WBW262189 WLS262168:WLS262189 WVO262168:WVO262189 E327704:F327725 JC327704:JC327725 SY327704:SY327725 ACU327704:ACU327725 AMQ327704:AMQ327725 AWM327704:AWM327725 BGI327704:BGI327725 BQE327704:BQE327725 CAA327704:CAA327725 CJW327704:CJW327725 CTS327704:CTS327725 DDO327704:DDO327725 DNK327704:DNK327725 DXG327704:DXG327725 EHC327704:EHC327725 EQY327704:EQY327725 FAU327704:FAU327725 FKQ327704:FKQ327725 FUM327704:FUM327725 GEI327704:GEI327725 GOE327704:GOE327725 GYA327704:GYA327725 HHW327704:HHW327725 HRS327704:HRS327725 IBO327704:IBO327725 ILK327704:ILK327725 IVG327704:IVG327725 JFC327704:JFC327725 JOY327704:JOY327725 JYU327704:JYU327725 KIQ327704:KIQ327725 KSM327704:KSM327725 LCI327704:LCI327725 LME327704:LME327725 LWA327704:LWA327725 MFW327704:MFW327725 MPS327704:MPS327725 MZO327704:MZO327725 NJK327704:NJK327725 NTG327704:NTG327725 ODC327704:ODC327725 OMY327704:OMY327725 OWU327704:OWU327725 PGQ327704:PGQ327725 PQM327704:PQM327725 QAI327704:QAI327725 QKE327704:QKE327725 QUA327704:QUA327725 RDW327704:RDW327725 RNS327704:RNS327725 RXO327704:RXO327725 SHK327704:SHK327725 SRG327704:SRG327725 TBC327704:TBC327725 TKY327704:TKY327725 TUU327704:TUU327725 UEQ327704:UEQ327725 UOM327704:UOM327725 UYI327704:UYI327725 VIE327704:VIE327725 VSA327704:VSA327725 WBW327704:WBW327725 WLS327704:WLS327725 WVO327704:WVO327725 E393240:F393261 JC393240:JC393261 SY393240:SY393261 ACU393240:ACU393261 AMQ393240:AMQ393261 AWM393240:AWM393261 BGI393240:BGI393261 BQE393240:BQE393261 CAA393240:CAA393261 CJW393240:CJW393261 CTS393240:CTS393261 DDO393240:DDO393261 DNK393240:DNK393261 DXG393240:DXG393261 EHC393240:EHC393261 EQY393240:EQY393261 FAU393240:FAU393261 FKQ393240:FKQ393261 FUM393240:FUM393261 GEI393240:GEI393261 GOE393240:GOE393261 GYA393240:GYA393261 HHW393240:HHW393261 HRS393240:HRS393261 IBO393240:IBO393261 ILK393240:ILK393261 IVG393240:IVG393261 JFC393240:JFC393261 JOY393240:JOY393261 JYU393240:JYU393261 KIQ393240:KIQ393261 KSM393240:KSM393261 LCI393240:LCI393261 LME393240:LME393261 LWA393240:LWA393261 MFW393240:MFW393261 MPS393240:MPS393261 MZO393240:MZO393261 NJK393240:NJK393261 NTG393240:NTG393261 ODC393240:ODC393261 OMY393240:OMY393261 OWU393240:OWU393261 PGQ393240:PGQ393261 PQM393240:PQM393261 QAI393240:QAI393261 QKE393240:QKE393261 QUA393240:QUA393261 RDW393240:RDW393261 RNS393240:RNS393261 RXO393240:RXO393261 SHK393240:SHK393261 SRG393240:SRG393261 TBC393240:TBC393261 TKY393240:TKY393261 TUU393240:TUU393261 UEQ393240:UEQ393261 UOM393240:UOM393261 UYI393240:UYI393261 VIE393240:VIE393261 VSA393240:VSA393261 WBW393240:WBW393261 WLS393240:WLS393261 WVO393240:WVO393261 E458776:F458797 JC458776:JC458797 SY458776:SY458797 ACU458776:ACU458797 AMQ458776:AMQ458797 AWM458776:AWM458797 BGI458776:BGI458797 BQE458776:BQE458797 CAA458776:CAA458797 CJW458776:CJW458797 CTS458776:CTS458797 DDO458776:DDO458797 DNK458776:DNK458797 DXG458776:DXG458797 EHC458776:EHC458797 EQY458776:EQY458797 FAU458776:FAU458797 FKQ458776:FKQ458797 FUM458776:FUM458797 GEI458776:GEI458797 GOE458776:GOE458797 GYA458776:GYA458797 HHW458776:HHW458797 HRS458776:HRS458797 IBO458776:IBO458797 ILK458776:ILK458797 IVG458776:IVG458797 JFC458776:JFC458797 JOY458776:JOY458797 JYU458776:JYU458797 KIQ458776:KIQ458797 KSM458776:KSM458797 LCI458776:LCI458797 LME458776:LME458797 LWA458776:LWA458797 MFW458776:MFW458797 MPS458776:MPS458797 MZO458776:MZO458797 NJK458776:NJK458797 NTG458776:NTG458797 ODC458776:ODC458797 OMY458776:OMY458797 OWU458776:OWU458797 PGQ458776:PGQ458797 PQM458776:PQM458797 QAI458776:QAI458797 QKE458776:QKE458797 QUA458776:QUA458797 RDW458776:RDW458797 RNS458776:RNS458797 RXO458776:RXO458797 SHK458776:SHK458797 SRG458776:SRG458797 TBC458776:TBC458797 TKY458776:TKY458797 TUU458776:TUU458797 UEQ458776:UEQ458797 UOM458776:UOM458797 UYI458776:UYI458797 VIE458776:VIE458797 VSA458776:VSA458797 WBW458776:WBW458797 WLS458776:WLS458797 WVO458776:WVO458797 E524312:F524333 JC524312:JC524333 SY524312:SY524333 ACU524312:ACU524333 AMQ524312:AMQ524333 AWM524312:AWM524333 BGI524312:BGI524333 BQE524312:BQE524333 CAA524312:CAA524333 CJW524312:CJW524333 CTS524312:CTS524333 DDO524312:DDO524333 DNK524312:DNK524333 DXG524312:DXG524333 EHC524312:EHC524333 EQY524312:EQY524333 FAU524312:FAU524333 FKQ524312:FKQ524333 FUM524312:FUM524333 GEI524312:GEI524333 GOE524312:GOE524333 GYA524312:GYA524333 HHW524312:HHW524333 HRS524312:HRS524333 IBO524312:IBO524333 ILK524312:ILK524333 IVG524312:IVG524333 JFC524312:JFC524333 JOY524312:JOY524333 JYU524312:JYU524333 KIQ524312:KIQ524333 KSM524312:KSM524333 LCI524312:LCI524333 LME524312:LME524333 LWA524312:LWA524333 MFW524312:MFW524333 MPS524312:MPS524333 MZO524312:MZO524333 NJK524312:NJK524333 NTG524312:NTG524333 ODC524312:ODC524333 OMY524312:OMY524333 OWU524312:OWU524333 PGQ524312:PGQ524333 PQM524312:PQM524333 QAI524312:QAI524333 QKE524312:QKE524333 QUA524312:QUA524333 RDW524312:RDW524333 RNS524312:RNS524333 RXO524312:RXO524333 SHK524312:SHK524333 SRG524312:SRG524333 TBC524312:TBC524333 TKY524312:TKY524333 TUU524312:TUU524333 UEQ524312:UEQ524333 UOM524312:UOM524333 UYI524312:UYI524333 VIE524312:VIE524333 VSA524312:VSA524333 WBW524312:WBW524333 WLS524312:WLS524333 WVO524312:WVO524333 E589848:F589869 JC589848:JC589869 SY589848:SY589869 ACU589848:ACU589869 AMQ589848:AMQ589869 AWM589848:AWM589869 BGI589848:BGI589869 BQE589848:BQE589869 CAA589848:CAA589869 CJW589848:CJW589869 CTS589848:CTS589869 DDO589848:DDO589869 DNK589848:DNK589869 DXG589848:DXG589869 EHC589848:EHC589869 EQY589848:EQY589869 FAU589848:FAU589869 FKQ589848:FKQ589869 FUM589848:FUM589869 GEI589848:GEI589869 GOE589848:GOE589869 GYA589848:GYA589869 HHW589848:HHW589869 HRS589848:HRS589869 IBO589848:IBO589869 ILK589848:ILK589869 IVG589848:IVG589869 JFC589848:JFC589869 JOY589848:JOY589869 JYU589848:JYU589869 KIQ589848:KIQ589869 KSM589848:KSM589869 LCI589848:LCI589869 LME589848:LME589869 LWA589848:LWA589869 MFW589848:MFW589869 MPS589848:MPS589869 MZO589848:MZO589869 NJK589848:NJK589869 NTG589848:NTG589869 ODC589848:ODC589869 OMY589848:OMY589869 OWU589848:OWU589869 PGQ589848:PGQ589869 PQM589848:PQM589869 QAI589848:QAI589869 QKE589848:QKE589869 QUA589848:QUA589869 RDW589848:RDW589869 RNS589848:RNS589869 RXO589848:RXO589869 SHK589848:SHK589869 SRG589848:SRG589869 TBC589848:TBC589869 TKY589848:TKY589869 TUU589848:TUU589869 UEQ589848:UEQ589869 UOM589848:UOM589869 UYI589848:UYI589869 VIE589848:VIE589869 VSA589848:VSA589869 WBW589848:WBW589869 WLS589848:WLS589869 WVO589848:WVO589869 E655384:F655405 JC655384:JC655405 SY655384:SY655405 ACU655384:ACU655405 AMQ655384:AMQ655405 AWM655384:AWM655405 BGI655384:BGI655405 BQE655384:BQE655405 CAA655384:CAA655405 CJW655384:CJW655405 CTS655384:CTS655405 DDO655384:DDO655405 DNK655384:DNK655405 DXG655384:DXG655405 EHC655384:EHC655405 EQY655384:EQY655405 FAU655384:FAU655405 FKQ655384:FKQ655405 FUM655384:FUM655405 GEI655384:GEI655405 GOE655384:GOE655405 GYA655384:GYA655405 HHW655384:HHW655405 HRS655384:HRS655405 IBO655384:IBO655405 ILK655384:ILK655405 IVG655384:IVG655405 JFC655384:JFC655405 JOY655384:JOY655405 JYU655384:JYU655405 KIQ655384:KIQ655405 KSM655384:KSM655405 LCI655384:LCI655405 LME655384:LME655405 LWA655384:LWA655405 MFW655384:MFW655405 MPS655384:MPS655405 MZO655384:MZO655405 NJK655384:NJK655405 NTG655384:NTG655405 ODC655384:ODC655405 OMY655384:OMY655405 OWU655384:OWU655405 PGQ655384:PGQ655405 PQM655384:PQM655405 QAI655384:QAI655405 QKE655384:QKE655405 QUA655384:QUA655405 RDW655384:RDW655405 RNS655384:RNS655405 RXO655384:RXO655405 SHK655384:SHK655405 SRG655384:SRG655405 TBC655384:TBC655405 TKY655384:TKY655405 TUU655384:TUU655405 UEQ655384:UEQ655405 UOM655384:UOM655405 UYI655384:UYI655405 VIE655384:VIE655405 VSA655384:VSA655405 WBW655384:WBW655405 WLS655384:WLS655405 WVO655384:WVO655405 E720920:F720941 JC720920:JC720941 SY720920:SY720941 ACU720920:ACU720941 AMQ720920:AMQ720941 AWM720920:AWM720941 BGI720920:BGI720941 BQE720920:BQE720941 CAA720920:CAA720941 CJW720920:CJW720941 CTS720920:CTS720941 DDO720920:DDO720941 DNK720920:DNK720941 DXG720920:DXG720941 EHC720920:EHC720941 EQY720920:EQY720941 FAU720920:FAU720941 FKQ720920:FKQ720941 FUM720920:FUM720941 GEI720920:GEI720941 GOE720920:GOE720941 GYA720920:GYA720941 HHW720920:HHW720941 HRS720920:HRS720941 IBO720920:IBO720941 ILK720920:ILK720941 IVG720920:IVG720941 JFC720920:JFC720941 JOY720920:JOY720941 JYU720920:JYU720941 KIQ720920:KIQ720941 KSM720920:KSM720941 LCI720920:LCI720941 LME720920:LME720941 LWA720920:LWA720941 MFW720920:MFW720941 MPS720920:MPS720941 MZO720920:MZO720941 NJK720920:NJK720941 NTG720920:NTG720941 ODC720920:ODC720941 OMY720920:OMY720941 OWU720920:OWU720941 PGQ720920:PGQ720941 PQM720920:PQM720941 QAI720920:QAI720941 QKE720920:QKE720941 QUA720920:QUA720941 RDW720920:RDW720941 RNS720920:RNS720941 RXO720920:RXO720941 SHK720920:SHK720941 SRG720920:SRG720941 TBC720920:TBC720941 TKY720920:TKY720941 TUU720920:TUU720941 UEQ720920:UEQ720941 UOM720920:UOM720941 UYI720920:UYI720941 VIE720920:VIE720941 VSA720920:VSA720941 WBW720920:WBW720941 WLS720920:WLS720941 WVO720920:WVO720941 E786456:F786477 JC786456:JC786477 SY786456:SY786477 ACU786456:ACU786477 AMQ786456:AMQ786477 AWM786456:AWM786477 BGI786456:BGI786477 BQE786456:BQE786477 CAA786456:CAA786477 CJW786456:CJW786477 CTS786456:CTS786477 DDO786456:DDO786477 DNK786456:DNK786477 DXG786456:DXG786477 EHC786456:EHC786477 EQY786456:EQY786477 FAU786456:FAU786477 FKQ786456:FKQ786477 FUM786456:FUM786477 GEI786456:GEI786477 GOE786456:GOE786477 GYA786456:GYA786477 HHW786456:HHW786477 HRS786456:HRS786477 IBO786456:IBO786477 ILK786456:ILK786477 IVG786456:IVG786477 JFC786456:JFC786477 JOY786456:JOY786477 JYU786456:JYU786477 KIQ786456:KIQ786477 KSM786456:KSM786477 LCI786456:LCI786477 LME786456:LME786477 LWA786456:LWA786477 MFW786456:MFW786477 MPS786456:MPS786477 MZO786456:MZO786477 NJK786456:NJK786477 NTG786456:NTG786477 ODC786456:ODC786477 OMY786456:OMY786477 OWU786456:OWU786477 PGQ786456:PGQ786477 PQM786456:PQM786477 QAI786456:QAI786477 QKE786456:QKE786477 QUA786456:QUA786477 RDW786456:RDW786477 RNS786456:RNS786477 RXO786456:RXO786477 SHK786456:SHK786477 SRG786456:SRG786477 TBC786456:TBC786477 TKY786456:TKY786477 TUU786456:TUU786477 UEQ786456:UEQ786477 UOM786456:UOM786477 UYI786456:UYI786477 VIE786456:VIE786477 VSA786456:VSA786477 WBW786456:WBW786477 WLS786456:WLS786477 WVO786456:WVO786477 E851992:F852013 JC851992:JC852013 SY851992:SY852013 ACU851992:ACU852013 AMQ851992:AMQ852013 AWM851992:AWM852013 BGI851992:BGI852013 BQE851992:BQE852013 CAA851992:CAA852013 CJW851992:CJW852013 CTS851992:CTS852013 DDO851992:DDO852013 DNK851992:DNK852013 DXG851992:DXG852013 EHC851992:EHC852013 EQY851992:EQY852013 FAU851992:FAU852013 FKQ851992:FKQ852013 FUM851992:FUM852013 GEI851992:GEI852013 GOE851992:GOE852013 GYA851992:GYA852013 HHW851992:HHW852013 HRS851992:HRS852013 IBO851992:IBO852013 ILK851992:ILK852013 IVG851992:IVG852013 JFC851992:JFC852013 JOY851992:JOY852013 JYU851992:JYU852013 KIQ851992:KIQ852013 KSM851992:KSM852013 LCI851992:LCI852013 LME851992:LME852013 LWA851992:LWA852013 MFW851992:MFW852013 MPS851992:MPS852013 MZO851992:MZO852013 NJK851992:NJK852013 NTG851992:NTG852013 ODC851992:ODC852013 OMY851992:OMY852013 OWU851992:OWU852013 PGQ851992:PGQ852013 PQM851992:PQM852013 QAI851992:QAI852013 QKE851992:QKE852013 QUA851992:QUA852013 RDW851992:RDW852013 RNS851992:RNS852013 RXO851992:RXO852013 SHK851992:SHK852013 SRG851992:SRG852013 TBC851992:TBC852013 TKY851992:TKY852013 TUU851992:TUU852013 UEQ851992:UEQ852013 UOM851992:UOM852013 UYI851992:UYI852013 VIE851992:VIE852013 VSA851992:VSA852013 WBW851992:WBW852013 WLS851992:WLS852013 WVO851992:WVO852013 E917528:F917549 JC917528:JC917549 SY917528:SY917549 ACU917528:ACU917549 AMQ917528:AMQ917549 AWM917528:AWM917549 BGI917528:BGI917549 BQE917528:BQE917549 CAA917528:CAA917549 CJW917528:CJW917549 CTS917528:CTS917549 DDO917528:DDO917549 DNK917528:DNK917549 DXG917528:DXG917549 EHC917528:EHC917549 EQY917528:EQY917549 FAU917528:FAU917549 FKQ917528:FKQ917549 FUM917528:FUM917549 GEI917528:GEI917549 GOE917528:GOE917549 GYA917528:GYA917549 HHW917528:HHW917549 HRS917528:HRS917549 IBO917528:IBO917549 ILK917528:ILK917549 IVG917528:IVG917549 JFC917528:JFC917549 JOY917528:JOY917549 JYU917528:JYU917549 KIQ917528:KIQ917549 KSM917528:KSM917549 LCI917528:LCI917549 LME917528:LME917549 LWA917528:LWA917549 MFW917528:MFW917549 MPS917528:MPS917549 MZO917528:MZO917549 NJK917528:NJK917549 NTG917528:NTG917549 ODC917528:ODC917549 OMY917528:OMY917549 OWU917528:OWU917549 PGQ917528:PGQ917549 PQM917528:PQM917549 QAI917528:QAI917549 QKE917528:QKE917549 QUA917528:QUA917549 RDW917528:RDW917549 RNS917528:RNS917549 RXO917528:RXO917549 SHK917528:SHK917549 SRG917528:SRG917549 TBC917528:TBC917549 TKY917528:TKY917549 TUU917528:TUU917549 UEQ917528:UEQ917549 UOM917528:UOM917549 UYI917528:UYI917549 VIE917528:VIE917549 VSA917528:VSA917549 WBW917528:WBW917549 WLS917528:WLS917549 WVO917528:WVO917549 E983064:F983085 JC983064:JC983085 SY983064:SY983085 ACU983064:ACU983085 AMQ983064:AMQ983085 AWM983064:AWM983085 BGI983064:BGI983085 BQE983064:BQE983085 CAA983064:CAA983085 CJW983064:CJW983085 CTS983064:CTS983085 DDO983064:DDO983085 DNK983064:DNK983085 DXG983064:DXG983085 EHC983064:EHC983085 EQY983064:EQY983085 FAU983064:FAU983085 FKQ983064:FKQ983085 FUM983064:FUM983085 GEI983064:GEI983085 GOE983064:GOE983085 GYA983064:GYA983085 HHW983064:HHW983085 HRS983064:HRS983085 IBO983064:IBO983085 ILK983064:ILK983085 IVG983064:IVG983085 JFC983064:JFC983085 JOY983064:JOY983085 JYU983064:JYU983085 KIQ983064:KIQ983085 KSM983064:KSM983085 LCI983064:LCI983085 LME983064:LME983085 LWA983064:LWA983085 MFW983064:MFW983085 MPS983064:MPS983085 MZO983064:MZO983085 NJK983064:NJK983085 NTG983064:NTG983085 ODC983064:ODC983085 OMY983064:OMY983085 OWU983064:OWU983085 PGQ983064:PGQ983085 PQM983064:PQM983085 QAI983064:QAI983085 QKE983064:QKE983085 QUA983064:QUA983085 RDW983064:RDW983085 RNS983064:RNS983085 RXO983064:RXO983085 SHK983064:SHK983085 SRG983064:SRG983085 TBC983064:TBC983085 TKY983064:TKY983085 TUU983064:TUU983085 UEQ983064:UEQ983085 UOM983064:UOM983085 UYI983064:UYI983085 VIE983064:VIE983085 VSA983064:VSA983085 WBW983064:WBW983085 WLS983064:WLS983085 JC29:JC45 SY29:SY45 ACU29:ACU45 AMQ29:AMQ45 AWM29:AWM45 BGI29:BGI45 BQE29:BQE45 CAA29:CAA45 CJW29:CJW45 CTS29:CTS45 DDO29:DDO45 DNK29:DNK45 DXG29:DXG45 EHC29:EHC45 EQY29:EQY45 FAU29:FAU45 FKQ29:FKQ45 FUM29:FUM45 GEI29:GEI45 GOE29:GOE45 GYA29:GYA45 HHW29:HHW45 HRS29:HRS45 IBO29:IBO45 ILK29:ILK45 IVG29:IVG45 JFC29:JFC45 JOY29:JOY45 JYU29:JYU45 KIQ29:KIQ45 KSM29:KSM45 LCI29:LCI45 LME29:LME45 LWA29:LWA45 MFW29:MFW45 MPS29:MPS45 MZO29:MZO45 NJK29:NJK45 NTG29:NTG45 ODC29:ODC45 OMY29:OMY45 OWU29:OWU45 PGQ29:PGQ45 PQM29:PQM45 QAI29:QAI45 QKE29:QKE45 QUA29:QUA45 RDW29:RDW45 RNS29:RNS45 RXO29:RXO45 SHK29:SHK45 SRG29:SRG45 TBC29:TBC45 TKY29:TKY45 TUU29:TUU45 UEQ29:UEQ45 UOM29:UOM45 UYI29:UYI45 VIE29:VIE45 VSA29:VSA45 WBW29:WBW45 WLS29:WLS45 WVO29:WVO45" xr:uid="{53F71801-6BE7-421A-9DC6-26895EB5436E}">
      <formula1>"1,2,3,4,5,6,7,8,9,10"</formula1>
    </dataValidation>
    <dataValidation type="list" allowBlank="1" sqref="WVR983064:WVR983085 I65560:I65581 JF65560:JF65581 TB65560:TB65581 ACX65560:ACX65581 AMT65560:AMT65581 AWP65560:AWP65581 BGL65560:BGL65581 BQH65560:BQH65581 CAD65560:CAD65581 CJZ65560:CJZ65581 CTV65560:CTV65581 DDR65560:DDR65581 DNN65560:DNN65581 DXJ65560:DXJ65581 EHF65560:EHF65581 ERB65560:ERB65581 FAX65560:FAX65581 FKT65560:FKT65581 FUP65560:FUP65581 GEL65560:GEL65581 GOH65560:GOH65581 GYD65560:GYD65581 HHZ65560:HHZ65581 HRV65560:HRV65581 IBR65560:IBR65581 ILN65560:ILN65581 IVJ65560:IVJ65581 JFF65560:JFF65581 JPB65560:JPB65581 JYX65560:JYX65581 KIT65560:KIT65581 KSP65560:KSP65581 LCL65560:LCL65581 LMH65560:LMH65581 LWD65560:LWD65581 MFZ65560:MFZ65581 MPV65560:MPV65581 MZR65560:MZR65581 NJN65560:NJN65581 NTJ65560:NTJ65581 ODF65560:ODF65581 ONB65560:ONB65581 OWX65560:OWX65581 PGT65560:PGT65581 PQP65560:PQP65581 QAL65560:QAL65581 QKH65560:QKH65581 QUD65560:QUD65581 RDZ65560:RDZ65581 RNV65560:RNV65581 RXR65560:RXR65581 SHN65560:SHN65581 SRJ65560:SRJ65581 TBF65560:TBF65581 TLB65560:TLB65581 TUX65560:TUX65581 UET65560:UET65581 UOP65560:UOP65581 UYL65560:UYL65581 VIH65560:VIH65581 VSD65560:VSD65581 WBZ65560:WBZ65581 WLV65560:WLV65581 WVR65560:WVR65581 I131096:I131117 JF131096:JF131117 TB131096:TB131117 ACX131096:ACX131117 AMT131096:AMT131117 AWP131096:AWP131117 BGL131096:BGL131117 BQH131096:BQH131117 CAD131096:CAD131117 CJZ131096:CJZ131117 CTV131096:CTV131117 DDR131096:DDR131117 DNN131096:DNN131117 DXJ131096:DXJ131117 EHF131096:EHF131117 ERB131096:ERB131117 FAX131096:FAX131117 FKT131096:FKT131117 FUP131096:FUP131117 GEL131096:GEL131117 GOH131096:GOH131117 GYD131096:GYD131117 HHZ131096:HHZ131117 HRV131096:HRV131117 IBR131096:IBR131117 ILN131096:ILN131117 IVJ131096:IVJ131117 JFF131096:JFF131117 JPB131096:JPB131117 JYX131096:JYX131117 KIT131096:KIT131117 KSP131096:KSP131117 LCL131096:LCL131117 LMH131096:LMH131117 LWD131096:LWD131117 MFZ131096:MFZ131117 MPV131096:MPV131117 MZR131096:MZR131117 NJN131096:NJN131117 NTJ131096:NTJ131117 ODF131096:ODF131117 ONB131096:ONB131117 OWX131096:OWX131117 PGT131096:PGT131117 PQP131096:PQP131117 QAL131096:QAL131117 QKH131096:QKH131117 QUD131096:QUD131117 RDZ131096:RDZ131117 RNV131096:RNV131117 RXR131096:RXR131117 SHN131096:SHN131117 SRJ131096:SRJ131117 TBF131096:TBF131117 TLB131096:TLB131117 TUX131096:TUX131117 UET131096:UET131117 UOP131096:UOP131117 UYL131096:UYL131117 VIH131096:VIH131117 VSD131096:VSD131117 WBZ131096:WBZ131117 WLV131096:WLV131117 WVR131096:WVR131117 I196632:I196653 JF196632:JF196653 TB196632:TB196653 ACX196632:ACX196653 AMT196632:AMT196653 AWP196632:AWP196653 BGL196632:BGL196653 BQH196632:BQH196653 CAD196632:CAD196653 CJZ196632:CJZ196653 CTV196632:CTV196653 DDR196632:DDR196653 DNN196632:DNN196653 DXJ196632:DXJ196653 EHF196632:EHF196653 ERB196632:ERB196653 FAX196632:FAX196653 FKT196632:FKT196653 FUP196632:FUP196653 GEL196632:GEL196653 GOH196632:GOH196653 GYD196632:GYD196653 HHZ196632:HHZ196653 HRV196632:HRV196653 IBR196632:IBR196653 ILN196632:ILN196653 IVJ196632:IVJ196653 JFF196632:JFF196653 JPB196632:JPB196653 JYX196632:JYX196653 KIT196632:KIT196653 KSP196632:KSP196653 LCL196632:LCL196653 LMH196632:LMH196653 LWD196632:LWD196653 MFZ196632:MFZ196653 MPV196632:MPV196653 MZR196632:MZR196653 NJN196632:NJN196653 NTJ196632:NTJ196653 ODF196632:ODF196653 ONB196632:ONB196653 OWX196632:OWX196653 PGT196632:PGT196653 PQP196632:PQP196653 QAL196632:QAL196653 QKH196632:QKH196653 QUD196632:QUD196653 RDZ196632:RDZ196653 RNV196632:RNV196653 RXR196632:RXR196653 SHN196632:SHN196653 SRJ196632:SRJ196653 TBF196632:TBF196653 TLB196632:TLB196653 TUX196632:TUX196653 UET196632:UET196653 UOP196632:UOP196653 UYL196632:UYL196653 VIH196632:VIH196653 VSD196632:VSD196653 WBZ196632:WBZ196653 WLV196632:WLV196653 WVR196632:WVR196653 I262168:I262189 JF262168:JF262189 TB262168:TB262189 ACX262168:ACX262189 AMT262168:AMT262189 AWP262168:AWP262189 BGL262168:BGL262189 BQH262168:BQH262189 CAD262168:CAD262189 CJZ262168:CJZ262189 CTV262168:CTV262189 DDR262168:DDR262189 DNN262168:DNN262189 DXJ262168:DXJ262189 EHF262168:EHF262189 ERB262168:ERB262189 FAX262168:FAX262189 FKT262168:FKT262189 FUP262168:FUP262189 GEL262168:GEL262189 GOH262168:GOH262189 GYD262168:GYD262189 HHZ262168:HHZ262189 HRV262168:HRV262189 IBR262168:IBR262189 ILN262168:ILN262189 IVJ262168:IVJ262189 JFF262168:JFF262189 JPB262168:JPB262189 JYX262168:JYX262189 KIT262168:KIT262189 KSP262168:KSP262189 LCL262168:LCL262189 LMH262168:LMH262189 LWD262168:LWD262189 MFZ262168:MFZ262189 MPV262168:MPV262189 MZR262168:MZR262189 NJN262168:NJN262189 NTJ262168:NTJ262189 ODF262168:ODF262189 ONB262168:ONB262189 OWX262168:OWX262189 PGT262168:PGT262189 PQP262168:PQP262189 QAL262168:QAL262189 QKH262168:QKH262189 QUD262168:QUD262189 RDZ262168:RDZ262189 RNV262168:RNV262189 RXR262168:RXR262189 SHN262168:SHN262189 SRJ262168:SRJ262189 TBF262168:TBF262189 TLB262168:TLB262189 TUX262168:TUX262189 UET262168:UET262189 UOP262168:UOP262189 UYL262168:UYL262189 VIH262168:VIH262189 VSD262168:VSD262189 WBZ262168:WBZ262189 WLV262168:WLV262189 WVR262168:WVR262189 I327704:I327725 JF327704:JF327725 TB327704:TB327725 ACX327704:ACX327725 AMT327704:AMT327725 AWP327704:AWP327725 BGL327704:BGL327725 BQH327704:BQH327725 CAD327704:CAD327725 CJZ327704:CJZ327725 CTV327704:CTV327725 DDR327704:DDR327725 DNN327704:DNN327725 DXJ327704:DXJ327725 EHF327704:EHF327725 ERB327704:ERB327725 FAX327704:FAX327725 FKT327704:FKT327725 FUP327704:FUP327725 GEL327704:GEL327725 GOH327704:GOH327725 GYD327704:GYD327725 HHZ327704:HHZ327725 HRV327704:HRV327725 IBR327704:IBR327725 ILN327704:ILN327725 IVJ327704:IVJ327725 JFF327704:JFF327725 JPB327704:JPB327725 JYX327704:JYX327725 KIT327704:KIT327725 KSP327704:KSP327725 LCL327704:LCL327725 LMH327704:LMH327725 LWD327704:LWD327725 MFZ327704:MFZ327725 MPV327704:MPV327725 MZR327704:MZR327725 NJN327704:NJN327725 NTJ327704:NTJ327725 ODF327704:ODF327725 ONB327704:ONB327725 OWX327704:OWX327725 PGT327704:PGT327725 PQP327704:PQP327725 QAL327704:QAL327725 QKH327704:QKH327725 QUD327704:QUD327725 RDZ327704:RDZ327725 RNV327704:RNV327725 RXR327704:RXR327725 SHN327704:SHN327725 SRJ327704:SRJ327725 TBF327704:TBF327725 TLB327704:TLB327725 TUX327704:TUX327725 UET327704:UET327725 UOP327704:UOP327725 UYL327704:UYL327725 VIH327704:VIH327725 VSD327704:VSD327725 WBZ327704:WBZ327725 WLV327704:WLV327725 WVR327704:WVR327725 I393240:I393261 JF393240:JF393261 TB393240:TB393261 ACX393240:ACX393261 AMT393240:AMT393261 AWP393240:AWP393261 BGL393240:BGL393261 BQH393240:BQH393261 CAD393240:CAD393261 CJZ393240:CJZ393261 CTV393240:CTV393261 DDR393240:DDR393261 DNN393240:DNN393261 DXJ393240:DXJ393261 EHF393240:EHF393261 ERB393240:ERB393261 FAX393240:FAX393261 FKT393240:FKT393261 FUP393240:FUP393261 GEL393240:GEL393261 GOH393240:GOH393261 GYD393240:GYD393261 HHZ393240:HHZ393261 HRV393240:HRV393261 IBR393240:IBR393261 ILN393240:ILN393261 IVJ393240:IVJ393261 JFF393240:JFF393261 JPB393240:JPB393261 JYX393240:JYX393261 KIT393240:KIT393261 KSP393240:KSP393261 LCL393240:LCL393261 LMH393240:LMH393261 LWD393240:LWD393261 MFZ393240:MFZ393261 MPV393240:MPV393261 MZR393240:MZR393261 NJN393240:NJN393261 NTJ393240:NTJ393261 ODF393240:ODF393261 ONB393240:ONB393261 OWX393240:OWX393261 PGT393240:PGT393261 PQP393240:PQP393261 QAL393240:QAL393261 QKH393240:QKH393261 QUD393240:QUD393261 RDZ393240:RDZ393261 RNV393240:RNV393261 RXR393240:RXR393261 SHN393240:SHN393261 SRJ393240:SRJ393261 TBF393240:TBF393261 TLB393240:TLB393261 TUX393240:TUX393261 UET393240:UET393261 UOP393240:UOP393261 UYL393240:UYL393261 VIH393240:VIH393261 VSD393240:VSD393261 WBZ393240:WBZ393261 WLV393240:WLV393261 WVR393240:WVR393261 I458776:I458797 JF458776:JF458797 TB458776:TB458797 ACX458776:ACX458797 AMT458776:AMT458797 AWP458776:AWP458797 BGL458776:BGL458797 BQH458776:BQH458797 CAD458776:CAD458797 CJZ458776:CJZ458797 CTV458776:CTV458797 DDR458776:DDR458797 DNN458776:DNN458797 DXJ458776:DXJ458797 EHF458776:EHF458797 ERB458776:ERB458797 FAX458776:FAX458797 FKT458776:FKT458797 FUP458776:FUP458797 GEL458776:GEL458797 GOH458776:GOH458797 GYD458776:GYD458797 HHZ458776:HHZ458797 HRV458776:HRV458797 IBR458776:IBR458797 ILN458776:ILN458797 IVJ458776:IVJ458797 JFF458776:JFF458797 JPB458776:JPB458797 JYX458776:JYX458797 KIT458776:KIT458797 KSP458776:KSP458797 LCL458776:LCL458797 LMH458776:LMH458797 LWD458776:LWD458797 MFZ458776:MFZ458797 MPV458776:MPV458797 MZR458776:MZR458797 NJN458776:NJN458797 NTJ458776:NTJ458797 ODF458776:ODF458797 ONB458776:ONB458797 OWX458776:OWX458797 PGT458776:PGT458797 PQP458776:PQP458797 QAL458776:QAL458797 QKH458776:QKH458797 QUD458776:QUD458797 RDZ458776:RDZ458797 RNV458776:RNV458797 RXR458776:RXR458797 SHN458776:SHN458797 SRJ458776:SRJ458797 TBF458776:TBF458797 TLB458776:TLB458797 TUX458776:TUX458797 UET458776:UET458797 UOP458776:UOP458797 UYL458776:UYL458797 VIH458776:VIH458797 VSD458776:VSD458797 WBZ458776:WBZ458797 WLV458776:WLV458797 WVR458776:WVR458797 I524312:I524333 JF524312:JF524333 TB524312:TB524333 ACX524312:ACX524333 AMT524312:AMT524333 AWP524312:AWP524333 BGL524312:BGL524333 BQH524312:BQH524333 CAD524312:CAD524333 CJZ524312:CJZ524333 CTV524312:CTV524333 DDR524312:DDR524333 DNN524312:DNN524333 DXJ524312:DXJ524333 EHF524312:EHF524333 ERB524312:ERB524333 FAX524312:FAX524333 FKT524312:FKT524333 FUP524312:FUP524333 GEL524312:GEL524333 GOH524312:GOH524333 GYD524312:GYD524333 HHZ524312:HHZ524333 HRV524312:HRV524333 IBR524312:IBR524333 ILN524312:ILN524333 IVJ524312:IVJ524333 JFF524312:JFF524333 JPB524312:JPB524333 JYX524312:JYX524333 KIT524312:KIT524333 KSP524312:KSP524333 LCL524312:LCL524333 LMH524312:LMH524333 LWD524312:LWD524333 MFZ524312:MFZ524333 MPV524312:MPV524333 MZR524312:MZR524333 NJN524312:NJN524333 NTJ524312:NTJ524333 ODF524312:ODF524333 ONB524312:ONB524333 OWX524312:OWX524333 PGT524312:PGT524333 PQP524312:PQP524333 QAL524312:QAL524333 QKH524312:QKH524333 QUD524312:QUD524333 RDZ524312:RDZ524333 RNV524312:RNV524333 RXR524312:RXR524333 SHN524312:SHN524333 SRJ524312:SRJ524333 TBF524312:TBF524333 TLB524312:TLB524333 TUX524312:TUX524333 UET524312:UET524333 UOP524312:UOP524333 UYL524312:UYL524333 VIH524312:VIH524333 VSD524312:VSD524333 WBZ524312:WBZ524333 WLV524312:WLV524333 WVR524312:WVR524333 I589848:I589869 JF589848:JF589869 TB589848:TB589869 ACX589848:ACX589869 AMT589848:AMT589869 AWP589848:AWP589869 BGL589848:BGL589869 BQH589848:BQH589869 CAD589848:CAD589869 CJZ589848:CJZ589869 CTV589848:CTV589869 DDR589848:DDR589869 DNN589848:DNN589869 DXJ589848:DXJ589869 EHF589848:EHF589869 ERB589848:ERB589869 FAX589848:FAX589869 FKT589848:FKT589869 FUP589848:FUP589869 GEL589848:GEL589869 GOH589848:GOH589869 GYD589848:GYD589869 HHZ589848:HHZ589869 HRV589848:HRV589869 IBR589848:IBR589869 ILN589848:ILN589869 IVJ589848:IVJ589869 JFF589848:JFF589869 JPB589848:JPB589869 JYX589848:JYX589869 KIT589848:KIT589869 KSP589848:KSP589869 LCL589848:LCL589869 LMH589848:LMH589869 LWD589848:LWD589869 MFZ589848:MFZ589869 MPV589848:MPV589869 MZR589848:MZR589869 NJN589848:NJN589869 NTJ589848:NTJ589869 ODF589848:ODF589869 ONB589848:ONB589869 OWX589848:OWX589869 PGT589848:PGT589869 PQP589848:PQP589869 QAL589848:QAL589869 QKH589848:QKH589869 QUD589848:QUD589869 RDZ589848:RDZ589869 RNV589848:RNV589869 RXR589848:RXR589869 SHN589848:SHN589869 SRJ589848:SRJ589869 TBF589848:TBF589869 TLB589848:TLB589869 TUX589848:TUX589869 UET589848:UET589869 UOP589848:UOP589869 UYL589848:UYL589869 VIH589848:VIH589869 VSD589848:VSD589869 WBZ589848:WBZ589869 WLV589848:WLV589869 WVR589848:WVR589869 I655384:I655405 JF655384:JF655405 TB655384:TB655405 ACX655384:ACX655405 AMT655384:AMT655405 AWP655384:AWP655405 BGL655384:BGL655405 BQH655384:BQH655405 CAD655384:CAD655405 CJZ655384:CJZ655405 CTV655384:CTV655405 DDR655384:DDR655405 DNN655384:DNN655405 DXJ655384:DXJ655405 EHF655384:EHF655405 ERB655384:ERB655405 FAX655384:FAX655405 FKT655384:FKT655405 FUP655384:FUP655405 GEL655384:GEL655405 GOH655384:GOH655405 GYD655384:GYD655405 HHZ655384:HHZ655405 HRV655384:HRV655405 IBR655384:IBR655405 ILN655384:ILN655405 IVJ655384:IVJ655405 JFF655384:JFF655405 JPB655384:JPB655405 JYX655384:JYX655405 KIT655384:KIT655405 KSP655384:KSP655405 LCL655384:LCL655405 LMH655384:LMH655405 LWD655384:LWD655405 MFZ655384:MFZ655405 MPV655384:MPV655405 MZR655384:MZR655405 NJN655384:NJN655405 NTJ655384:NTJ655405 ODF655384:ODF655405 ONB655384:ONB655405 OWX655384:OWX655405 PGT655384:PGT655405 PQP655384:PQP655405 QAL655384:QAL655405 QKH655384:QKH655405 QUD655384:QUD655405 RDZ655384:RDZ655405 RNV655384:RNV655405 RXR655384:RXR655405 SHN655384:SHN655405 SRJ655384:SRJ655405 TBF655384:TBF655405 TLB655384:TLB655405 TUX655384:TUX655405 UET655384:UET655405 UOP655384:UOP655405 UYL655384:UYL655405 VIH655384:VIH655405 VSD655384:VSD655405 WBZ655384:WBZ655405 WLV655384:WLV655405 WVR655384:WVR655405 I720920:I720941 JF720920:JF720941 TB720920:TB720941 ACX720920:ACX720941 AMT720920:AMT720941 AWP720920:AWP720941 BGL720920:BGL720941 BQH720920:BQH720941 CAD720920:CAD720941 CJZ720920:CJZ720941 CTV720920:CTV720941 DDR720920:DDR720941 DNN720920:DNN720941 DXJ720920:DXJ720941 EHF720920:EHF720941 ERB720920:ERB720941 FAX720920:FAX720941 FKT720920:FKT720941 FUP720920:FUP720941 GEL720920:GEL720941 GOH720920:GOH720941 GYD720920:GYD720941 HHZ720920:HHZ720941 HRV720920:HRV720941 IBR720920:IBR720941 ILN720920:ILN720941 IVJ720920:IVJ720941 JFF720920:JFF720941 JPB720920:JPB720941 JYX720920:JYX720941 KIT720920:KIT720941 KSP720920:KSP720941 LCL720920:LCL720941 LMH720920:LMH720941 LWD720920:LWD720941 MFZ720920:MFZ720941 MPV720920:MPV720941 MZR720920:MZR720941 NJN720920:NJN720941 NTJ720920:NTJ720941 ODF720920:ODF720941 ONB720920:ONB720941 OWX720920:OWX720941 PGT720920:PGT720941 PQP720920:PQP720941 QAL720920:QAL720941 QKH720920:QKH720941 QUD720920:QUD720941 RDZ720920:RDZ720941 RNV720920:RNV720941 RXR720920:RXR720941 SHN720920:SHN720941 SRJ720920:SRJ720941 TBF720920:TBF720941 TLB720920:TLB720941 TUX720920:TUX720941 UET720920:UET720941 UOP720920:UOP720941 UYL720920:UYL720941 VIH720920:VIH720941 VSD720920:VSD720941 WBZ720920:WBZ720941 WLV720920:WLV720941 WVR720920:WVR720941 I786456:I786477 JF786456:JF786477 TB786456:TB786477 ACX786456:ACX786477 AMT786456:AMT786477 AWP786456:AWP786477 BGL786456:BGL786477 BQH786456:BQH786477 CAD786456:CAD786477 CJZ786456:CJZ786477 CTV786456:CTV786477 DDR786456:DDR786477 DNN786456:DNN786477 DXJ786456:DXJ786477 EHF786456:EHF786477 ERB786456:ERB786477 FAX786456:FAX786477 FKT786456:FKT786477 FUP786456:FUP786477 GEL786456:GEL786477 GOH786456:GOH786477 GYD786456:GYD786477 HHZ786456:HHZ786477 HRV786456:HRV786477 IBR786456:IBR786477 ILN786456:ILN786477 IVJ786456:IVJ786477 JFF786456:JFF786477 JPB786456:JPB786477 JYX786456:JYX786477 KIT786456:KIT786477 KSP786456:KSP786477 LCL786456:LCL786477 LMH786456:LMH786477 LWD786456:LWD786477 MFZ786456:MFZ786477 MPV786456:MPV786477 MZR786456:MZR786477 NJN786456:NJN786477 NTJ786456:NTJ786477 ODF786456:ODF786477 ONB786456:ONB786477 OWX786456:OWX786477 PGT786456:PGT786477 PQP786456:PQP786477 QAL786456:QAL786477 QKH786456:QKH786477 QUD786456:QUD786477 RDZ786456:RDZ786477 RNV786456:RNV786477 RXR786456:RXR786477 SHN786456:SHN786477 SRJ786456:SRJ786477 TBF786456:TBF786477 TLB786456:TLB786477 TUX786456:TUX786477 UET786456:UET786477 UOP786456:UOP786477 UYL786456:UYL786477 VIH786456:VIH786477 VSD786456:VSD786477 WBZ786456:WBZ786477 WLV786456:WLV786477 WVR786456:WVR786477 I851992:I852013 JF851992:JF852013 TB851992:TB852013 ACX851992:ACX852013 AMT851992:AMT852013 AWP851992:AWP852013 BGL851992:BGL852013 BQH851992:BQH852013 CAD851992:CAD852013 CJZ851992:CJZ852013 CTV851992:CTV852013 DDR851992:DDR852013 DNN851992:DNN852013 DXJ851992:DXJ852013 EHF851992:EHF852013 ERB851992:ERB852013 FAX851992:FAX852013 FKT851992:FKT852013 FUP851992:FUP852013 GEL851992:GEL852013 GOH851992:GOH852013 GYD851992:GYD852013 HHZ851992:HHZ852013 HRV851992:HRV852013 IBR851992:IBR852013 ILN851992:ILN852013 IVJ851992:IVJ852013 JFF851992:JFF852013 JPB851992:JPB852013 JYX851992:JYX852013 KIT851992:KIT852013 KSP851992:KSP852013 LCL851992:LCL852013 LMH851992:LMH852013 LWD851992:LWD852013 MFZ851992:MFZ852013 MPV851992:MPV852013 MZR851992:MZR852013 NJN851992:NJN852013 NTJ851992:NTJ852013 ODF851992:ODF852013 ONB851992:ONB852013 OWX851992:OWX852013 PGT851992:PGT852013 PQP851992:PQP852013 QAL851992:QAL852013 QKH851992:QKH852013 QUD851992:QUD852013 RDZ851992:RDZ852013 RNV851992:RNV852013 RXR851992:RXR852013 SHN851992:SHN852013 SRJ851992:SRJ852013 TBF851992:TBF852013 TLB851992:TLB852013 TUX851992:TUX852013 UET851992:UET852013 UOP851992:UOP852013 UYL851992:UYL852013 VIH851992:VIH852013 VSD851992:VSD852013 WBZ851992:WBZ852013 WLV851992:WLV852013 WVR851992:WVR852013 I917528:I917549 JF917528:JF917549 TB917528:TB917549 ACX917528:ACX917549 AMT917528:AMT917549 AWP917528:AWP917549 BGL917528:BGL917549 BQH917528:BQH917549 CAD917528:CAD917549 CJZ917528:CJZ917549 CTV917528:CTV917549 DDR917528:DDR917549 DNN917528:DNN917549 DXJ917528:DXJ917549 EHF917528:EHF917549 ERB917528:ERB917549 FAX917528:FAX917549 FKT917528:FKT917549 FUP917528:FUP917549 GEL917528:GEL917549 GOH917528:GOH917549 GYD917528:GYD917549 HHZ917528:HHZ917549 HRV917528:HRV917549 IBR917528:IBR917549 ILN917528:ILN917549 IVJ917528:IVJ917549 JFF917528:JFF917549 JPB917528:JPB917549 JYX917528:JYX917549 KIT917528:KIT917549 KSP917528:KSP917549 LCL917528:LCL917549 LMH917528:LMH917549 LWD917528:LWD917549 MFZ917528:MFZ917549 MPV917528:MPV917549 MZR917528:MZR917549 NJN917528:NJN917549 NTJ917528:NTJ917549 ODF917528:ODF917549 ONB917528:ONB917549 OWX917528:OWX917549 PGT917528:PGT917549 PQP917528:PQP917549 QAL917528:QAL917549 QKH917528:QKH917549 QUD917528:QUD917549 RDZ917528:RDZ917549 RNV917528:RNV917549 RXR917528:RXR917549 SHN917528:SHN917549 SRJ917528:SRJ917549 TBF917528:TBF917549 TLB917528:TLB917549 TUX917528:TUX917549 UET917528:UET917549 UOP917528:UOP917549 UYL917528:UYL917549 VIH917528:VIH917549 VSD917528:VSD917549 WBZ917528:WBZ917549 WLV917528:WLV917549 WVR917528:WVR917549 I983064:I983085 JF983064:JF983085 TB983064:TB983085 ACX983064:ACX983085 AMT983064:AMT983085 AWP983064:AWP983085 BGL983064:BGL983085 BQH983064:BQH983085 CAD983064:CAD983085 CJZ983064:CJZ983085 CTV983064:CTV983085 DDR983064:DDR983085 DNN983064:DNN983085 DXJ983064:DXJ983085 EHF983064:EHF983085 ERB983064:ERB983085 FAX983064:FAX983085 FKT983064:FKT983085 FUP983064:FUP983085 GEL983064:GEL983085 GOH983064:GOH983085 GYD983064:GYD983085 HHZ983064:HHZ983085 HRV983064:HRV983085 IBR983064:IBR983085 ILN983064:ILN983085 IVJ983064:IVJ983085 JFF983064:JFF983085 JPB983064:JPB983085 JYX983064:JYX983085 KIT983064:KIT983085 KSP983064:KSP983085 LCL983064:LCL983085 LMH983064:LMH983085 LWD983064:LWD983085 MFZ983064:MFZ983085 MPV983064:MPV983085 MZR983064:MZR983085 NJN983064:NJN983085 NTJ983064:NTJ983085 ODF983064:ODF983085 ONB983064:ONB983085 OWX983064:OWX983085 PGT983064:PGT983085 PQP983064:PQP983085 QAL983064:QAL983085 QKH983064:QKH983085 QUD983064:QUD983085 RDZ983064:RDZ983085 RNV983064:RNV983085 RXR983064:RXR983085 SHN983064:SHN983085 SRJ983064:SRJ983085 TBF983064:TBF983085 TLB983064:TLB983085 TUX983064:TUX983085 UET983064:UET983085 UOP983064:UOP983085 UYL983064:UYL983085 VIH983064:VIH983085 VSD983064:VSD983085 WBZ983064:WBZ983085 WLV983064:WLV983085 JF29:JF45 TB29:TB45 ACX29:ACX45 AMT29:AMT45 AWP29:AWP45 BGL29:BGL45 BQH29:BQH45 CAD29:CAD45 CJZ29:CJZ45 CTV29:CTV45 DDR29:DDR45 DNN29:DNN45 DXJ29:DXJ45 EHF29:EHF45 ERB29:ERB45 FAX29:FAX45 FKT29:FKT45 FUP29:FUP45 GEL29:GEL45 GOH29:GOH45 GYD29:GYD45 HHZ29:HHZ45 HRV29:HRV45 IBR29:IBR45 ILN29:ILN45 IVJ29:IVJ45 JFF29:JFF45 JPB29:JPB45 JYX29:JYX45 KIT29:KIT45 KSP29:KSP45 LCL29:LCL45 LMH29:LMH45 LWD29:LWD45 MFZ29:MFZ45 MPV29:MPV45 MZR29:MZR45 NJN29:NJN45 NTJ29:NTJ45 ODF29:ODF45 ONB29:ONB45 OWX29:OWX45 PGT29:PGT45 PQP29:PQP45 QAL29:QAL45 QKH29:QKH45 QUD29:QUD45 RDZ29:RDZ45 RNV29:RNV45 RXR29:RXR45 SHN29:SHN45 SRJ29:SRJ45 TBF29:TBF45 TLB29:TLB45 TUX29:TUX45 UET29:UET45 UOP29:UOP45 UYL29:UYL45 VIH29:VIH45 VSD29:VSD45 WBZ29:WBZ45 WLV29:WLV45 WVR29:WVR45 I29:I45" xr:uid="{76E13001-873C-4C39-9398-4AF5AD93E5A5}">
      <formula1>"要(緊急),要(通常),未定,否"</formula1>
    </dataValidation>
    <dataValidation type="list" allowBlank="1" showInputMessage="1" showErrorMessage="1" sqref="J65549:O65549 JG65549:JL65549 TC65549:TH65549 ACY65549:ADD65549 AMU65549:AMZ65549 AWQ65549:AWV65549 BGM65549:BGR65549 BQI65549:BQN65549 CAE65549:CAJ65549 CKA65549:CKF65549 CTW65549:CUB65549 DDS65549:DDX65549 DNO65549:DNT65549 DXK65549:DXP65549 EHG65549:EHL65549 ERC65549:ERH65549 FAY65549:FBD65549 FKU65549:FKZ65549 FUQ65549:FUV65549 GEM65549:GER65549 GOI65549:GON65549 GYE65549:GYJ65549 HIA65549:HIF65549 HRW65549:HSB65549 IBS65549:IBX65549 ILO65549:ILT65549 IVK65549:IVP65549 JFG65549:JFL65549 JPC65549:JPH65549 JYY65549:JZD65549 KIU65549:KIZ65549 KSQ65549:KSV65549 LCM65549:LCR65549 LMI65549:LMN65549 LWE65549:LWJ65549 MGA65549:MGF65549 MPW65549:MQB65549 MZS65549:MZX65549 NJO65549:NJT65549 NTK65549:NTP65549 ODG65549:ODL65549 ONC65549:ONH65549 OWY65549:OXD65549 PGU65549:PGZ65549 PQQ65549:PQV65549 QAM65549:QAR65549 QKI65549:QKN65549 QUE65549:QUJ65549 REA65549:REF65549 RNW65549:ROB65549 RXS65549:RXX65549 SHO65549:SHT65549 SRK65549:SRP65549 TBG65549:TBL65549 TLC65549:TLH65549 TUY65549:TVD65549 UEU65549:UEZ65549 UOQ65549:UOV65549 UYM65549:UYR65549 VII65549:VIN65549 VSE65549:VSJ65549 WCA65549:WCF65549 WLW65549:WMB65549 WVS65549:WVX65549 J131085:O131085 JG131085:JL131085 TC131085:TH131085 ACY131085:ADD131085 AMU131085:AMZ131085 AWQ131085:AWV131085 BGM131085:BGR131085 BQI131085:BQN131085 CAE131085:CAJ131085 CKA131085:CKF131085 CTW131085:CUB131085 DDS131085:DDX131085 DNO131085:DNT131085 DXK131085:DXP131085 EHG131085:EHL131085 ERC131085:ERH131085 FAY131085:FBD131085 FKU131085:FKZ131085 FUQ131085:FUV131085 GEM131085:GER131085 GOI131085:GON131085 GYE131085:GYJ131085 HIA131085:HIF131085 HRW131085:HSB131085 IBS131085:IBX131085 ILO131085:ILT131085 IVK131085:IVP131085 JFG131085:JFL131085 JPC131085:JPH131085 JYY131085:JZD131085 KIU131085:KIZ131085 KSQ131085:KSV131085 LCM131085:LCR131085 LMI131085:LMN131085 LWE131085:LWJ131085 MGA131085:MGF131085 MPW131085:MQB131085 MZS131085:MZX131085 NJO131085:NJT131085 NTK131085:NTP131085 ODG131085:ODL131085 ONC131085:ONH131085 OWY131085:OXD131085 PGU131085:PGZ131085 PQQ131085:PQV131085 QAM131085:QAR131085 QKI131085:QKN131085 QUE131085:QUJ131085 REA131085:REF131085 RNW131085:ROB131085 RXS131085:RXX131085 SHO131085:SHT131085 SRK131085:SRP131085 TBG131085:TBL131085 TLC131085:TLH131085 TUY131085:TVD131085 UEU131085:UEZ131085 UOQ131085:UOV131085 UYM131085:UYR131085 VII131085:VIN131085 VSE131085:VSJ131085 WCA131085:WCF131085 WLW131085:WMB131085 WVS131085:WVX131085 J196621:O196621 JG196621:JL196621 TC196621:TH196621 ACY196621:ADD196621 AMU196621:AMZ196621 AWQ196621:AWV196621 BGM196621:BGR196621 BQI196621:BQN196621 CAE196621:CAJ196621 CKA196621:CKF196621 CTW196621:CUB196621 DDS196621:DDX196621 DNO196621:DNT196621 DXK196621:DXP196621 EHG196621:EHL196621 ERC196621:ERH196621 FAY196621:FBD196621 FKU196621:FKZ196621 FUQ196621:FUV196621 GEM196621:GER196621 GOI196621:GON196621 GYE196621:GYJ196621 HIA196621:HIF196621 HRW196621:HSB196621 IBS196621:IBX196621 ILO196621:ILT196621 IVK196621:IVP196621 JFG196621:JFL196621 JPC196621:JPH196621 JYY196621:JZD196621 KIU196621:KIZ196621 KSQ196621:KSV196621 LCM196621:LCR196621 LMI196621:LMN196621 LWE196621:LWJ196621 MGA196621:MGF196621 MPW196621:MQB196621 MZS196621:MZX196621 NJO196621:NJT196621 NTK196621:NTP196621 ODG196621:ODL196621 ONC196621:ONH196621 OWY196621:OXD196621 PGU196621:PGZ196621 PQQ196621:PQV196621 QAM196621:QAR196621 QKI196621:QKN196621 QUE196621:QUJ196621 REA196621:REF196621 RNW196621:ROB196621 RXS196621:RXX196621 SHO196621:SHT196621 SRK196621:SRP196621 TBG196621:TBL196621 TLC196621:TLH196621 TUY196621:TVD196621 UEU196621:UEZ196621 UOQ196621:UOV196621 UYM196621:UYR196621 VII196621:VIN196621 VSE196621:VSJ196621 WCA196621:WCF196621 WLW196621:WMB196621 WVS196621:WVX196621 J262157:O262157 JG262157:JL262157 TC262157:TH262157 ACY262157:ADD262157 AMU262157:AMZ262157 AWQ262157:AWV262157 BGM262157:BGR262157 BQI262157:BQN262157 CAE262157:CAJ262157 CKA262157:CKF262157 CTW262157:CUB262157 DDS262157:DDX262157 DNO262157:DNT262157 DXK262157:DXP262157 EHG262157:EHL262157 ERC262157:ERH262157 FAY262157:FBD262157 FKU262157:FKZ262157 FUQ262157:FUV262157 GEM262157:GER262157 GOI262157:GON262157 GYE262157:GYJ262157 HIA262157:HIF262157 HRW262157:HSB262157 IBS262157:IBX262157 ILO262157:ILT262157 IVK262157:IVP262157 JFG262157:JFL262157 JPC262157:JPH262157 JYY262157:JZD262157 KIU262157:KIZ262157 KSQ262157:KSV262157 LCM262157:LCR262157 LMI262157:LMN262157 LWE262157:LWJ262157 MGA262157:MGF262157 MPW262157:MQB262157 MZS262157:MZX262157 NJO262157:NJT262157 NTK262157:NTP262157 ODG262157:ODL262157 ONC262157:ONH262157 OWY262157:OXD262157 PGU262157:PGZ262157 PQQ262157:PQV262157 QAM262157:QAR262157 QKI262157:QKN262157 QUE262157:QUJ262157 REA262157:REF262157 RNW262157:ROB262157 RXS262157:RXX262157 SHO262157:SHT262157 SRK262157:SRP262157 TBG262157:TBL262157 TLC262157:TLH262157 TUY262157:TVD262157 UEU262157:UEZ262157 UOQ262157:UOV262157 UYM262157:UYR262157 VII262157:VIN262157 VSE262157:VSJ262157 WCA262157:WCF262157 WLW262157:WMB262157 WVS262157:WVX262157 J327693:O327693 JG327693:JL327693 TC327693:TH327693 ACY327693:ADD327693 AMU327693:AMZ327693 AWQ327693:AWV327693 BGM327693:BGR327693 BQI327693:BQN327693 CAE327693:CAJ327693 CKA327693:CKF327693 CTW327693:CUB327693 DDS327693:DDX327693 DNO327693:DNT327693 DXK327693:DXP327693 EHG327693:EHL327693 ERC327693:ERH327693 FAY327693:FBD327693 FKU327693:FKZ327693 FUQ327693:FUV327693 GEM327693:GER327693 GOI327693:GON327693 GYE327693:GYJ327693 HIA327693:HIF327693 HRW327693:HSB327693 IBS327693:IBX327693 ILO327693:ILT327693 IVK327693:IVP327693 JFG327693:JFL327693 JPC327693:JPH327693 JYY327693:JZD327693 KIU327693:KIZ327693 KSQ327693:KSV327693 LCM327693:LCR327693 LMI327693:LMN327693 LWE327693:LWJ327693 MGA327693:MGF327693 MPW327693:MQB327693 MZS327693:MZX327693 NJO327693:NJT327693 NTK327693:NTP327693 ODG327693:ODL327693 ONC327693:ONH327693 OWY327693:OXD327693 PGU327693:PGZ327693 PQQ327693:PQV327693 QAM327693:QAR327693 QKI327693:QKN327693 QUE327693:QUJ327693 REA327693:REF327693 RNW327693:ROB327693 RXS327693:RXX327693 SHO327693:SHT327693 SRK327693:SRP327693 TBG327693:TBL327693 TLC327693:TLH327693 TUY327693:TVD327693 UEU327693:UEZ327693 UOQ327693:UOV327693 UYM327693:UYR327693 VII327693:VIN327693 VSE327693:VSJ327693 WCA327693:WCF327693 WLW327693:WMB327693 WVS327693:WVX327693 J393229:O393229 JG393229:JL393229 TC393229:TH393229 ACY393229:ADD393229 AMU393229:AMZ393229 AWQ393229:AWV393229 BGM393229:BGR393229 BQI393229:BQN393229 CAE393229:CAJ393229 CKA393229:CKF393229 CTW393229:CUB393229 DDS393229:DDX393229 DNO393229:DNT393229 DXK393229:DXP393229 EHG393229:EHL393229 ERC393229:ERH393229 FAY393229:FBD393229 FKU393229:FKZ393229 FUQ393229:FUV393229 GEM393229:GER393229 GOI393229:GON393229 GYE393229:GYJ393229 HIA393229:HIF393229 HRW393229:HSB393229 IBS393229:IBX393229 ILO393229:ILT393229 IVK393229:IVP393229 JFG393229:JFL393229 JPC393229:JPH393229 JYY393229:JZD393229 KIU393229:KIZ393229 KSQ393229:KSV393229 LCM393229:LCR393229 LMI393229:LMN393229 LWE393229:LWJ393229 MGA393229:MGF393229 MPW393229:MQB393229 MZS393229:MZX393229 NJO393229:NJT393229 NTK393229:NTP393229 ODG393229:ODL393229 ONC393229:ONH393229 OWY393229:OXD393229 PGU393229:PGZ393229 PQQ393229:PQV393229 QAM393229:QAR393229 QKI393229:QKN393229 QUE393229:QUJ393229 REA393229:REF393229 RNW393229:ROB393229 RXS393229:RXX393229 SHO393229:SHT393229 SRK393229:SRP393229 TBG393229:TBL393229 TLC393229:TLH393229 TUY393229:TVD393229 UEU393229:UEZ393229 UOQ393229:UOV393229 UYM393229:UYR393229 VII393229:VIN393229 VSE393229:VSJ393229 WCA393229:WCF393229 WLW393229:WMB393229 WVS393229:WVX393229 J458765:O458765 JG458765:JL458765 TC458765:TH458765 ACY458765:ADD458765 AMU458765:AMZ458765 AWQ458765:AWV458765 BGM458765:BGR458765 BQI458765:BQN458765 CAE458765:CAJ458765 CKA458765:CKF458765 CTW458765:CUB458765 DDS458765:DDX458765 DNO458765:DNT458765 DXK458765:DXP458765 EHG458765:EHL458765 ERC458765:ERH458765 FAY458765:FBD458765 FKU458765:FKZ458765 FUQ458765:FUV458765 GEM458765:GER458765 GOI458765:GON458765 GYE458765:GYJ458765 HIA458765:HIF458765 HRW458765:HSB458765 IBS458765:IBX458765 ILO458765:ILT458765 IVK458765:IVP458765 JFG458765:JFL458765 JPC458765:JPH458765 JYY458765:JZD458765 KIU458765:KIZ458765 KSQ458765:KSV458765 LCM458765:LCR458765 LMI458765:LMN458765 LWE458765:LWJ458765 MGA458765:MGF458765 MPW458765:MQB458765 MZS458765:MZX458765 NJO458765:NJT458765 NTK458765:NTP458765 ODG458765:ODL458765 ONC458765:ONH458765 OWY458765:OXD458765 PGU458765:PGZ458765 PQQ458765:PQV458765 QAM458765:QAR458765 QKI458765:QKN458765 QUE458765:QUJ458765 REA458765:REF458765 RNW458765:ROB458765 RXS458765:RXX458765 SHO458765:SHT458765 SRK458765:SRP458765 TBG458765:TBL458765 TLC458765:TLH458765 TUY458765:TVD458765 UEU458765:UEZ458765 UOQ458765:UOV458765 UYM458765:UYR458765 VII458765:VIN458765 VSE458765:VSJ458765 WCA458765:WCF458765 WLW458765:WMB458765 WVS458765:WVX458765 J524301:O524301 JG524301:JL524301 TC524301:TH524301 ACY524301:ADD524301 AMU524301:AMZ524301 AWQ524301:AWV524301 BGM524301:BGR524301 BQI524301:BQN524301 CAE524301:CAJ524301 CKA524301:CKF524301 CTW524301:CUB524301 DDS524301:DDX524301 DNO524301:DNT524301 DXK524301:DXP524301 EHG524301:EHL524301 ERC524301:ERH524301 FAY524301:FBD524301 FKU524301:FKZ524301 FUQ524301:FUV524301 GEM524301:GER524301 GOI524301:GON524301 GYE524301:GYJ524301 HIA524301:HIF524301 HRW524301:HSB524301 IBS524301:IBX524301 ILO524301:ILT524301 IVK524301:IVP524301 JFG524301:JFL524301 JPC524301:JPH524301 JYY524301:JZD524301 KIU524301:KIZ524301 KSQ524301:KSV524301 LCM524301:LCR524301 LMI524301:LMN524301 LWE524301:LWJ524301 MGA524301:MGF524301 MPW524301:MQB524301 MZS524301:MZX524301 NJO524301:NJT524301 NTK524301:NTP524301 ODG524301:ODL524301 ONC524301:ONH524301 OWY524301:OXD524301 PGU524301:PGZ524301 PQQ524301:PQV524301 QAM524301:QAR524301 QKI524301:QKN524301 QUE524301:QUJ524301 REA524301:REF524301 RNW524301:ROB524301 RXS524301:RXX524301 SHO524301:SHT524301 SRK524301:SRP524301 TBG524301:TBL524301 TLC524301:TLH524301 TUY524301:TVD524301 UEU524301:UEZ524301 UOQ524301:UOV524301 UYM524301:UYR524301 VII524301:VIN524301 VSE524301:VSJ524301 WCA524301:WCF524301 WLW524301:WMB524301 WVS524301:WVX524301 J589837:O589837 JG589837:JL589837 TC589837:TH589837 ACY589837:ADD589837 AMU589837:AMZ589837 AWQ589837:AWV589837 BGM589837:BGR589837 BQI589837:BQN589837 CAE589837:CAJ589837 CKA589837:CKF589837 CTW589837:CUB589837 DDS589837:DDX589837 DNO589837:DNT589837 DXK589837:DXP589837 EHG589837:EHL589837 ERC589837:ERH589837 FAY589837:FBD589837 FKU589837:FKZ589837 FUQ589837:FUV589837 GEM589837:GER589837 GOI589837:GON589837 GYE589837:GYJ589837 HIA589837:HIF589837 HRW589837:HSB589837 IBS589837:IBX589837 ILO589837:ILT589837 IVK589837:IVP589837 JFG589837:JFL589837 JPC589837:JPH589837 JYY589837:JZD589837 KIU589837:KIZ589837 KSQ589837:KSV589837 LCM589837:LCR589837 LMI589837:LMN589837 LWE589837:LWJ589837 MGA589837:MGF589837 MPW589837:MQB589837 MZS589837:MZX589837 NJO589837:NJT589837 NTK589837:NTP589837 ODG589837:ODL589837 ONC589837:ONH589837 OWY589837:OXD589837 PGU589837:PGZ589837 PQQ589837:PQV589837 QAM589837:QAR589837 QKI589837:QKN589837 QUE589837:QUJ589837 REA589837:REF589837 RNW589837:ROB589837 RXS589837:RXX589837 SHO589837:SHT589837 SRK589837:SRP589837 TBG589837:TBL589837 TLC589837:TLH589837 TUY589837:TVD589837 UEU589837:UEZ589837 UOQ589837:UOV589837 UYM589837:UYR589837 VII589837:VIN589837 VSE589837:VSJ589837 WCA589837:WCF589837 WLW589837:WMB589837 WVS589837:WVX589837 J655373:O655373 JG655373:JL655373 TC655373:TH655373 ACY655373:ADD655373 AMU655373:AMZ655373 AWQ655373:AWV655373 BGM655373:BGR655373 BQI655373:BQN655373 CAE655373:CAJ655373 CKA655373:CKF655373 CTW655373:CUB655373 DDS655373:DDX655373 DNO655373:DNT655373 DXK655373:DXP655373 EHG655373:EHL655373 ERC655373:ERH655373 FAY655373:FBD655373 FKU655373:FKZ655373 FUQ655373:FUV655373 GEM655373:GER655373 GOI655373:GON655373 GYE655373:GYJ655373 HIA655373:HIF655373 HRW655373:HSB655373 IBS655373:IBX655373 ILO655373:ILT655373 IVK655373:IVP655373 JFG655373:JFL655373 JPC655373:JPH655373 JYY655373:JZD655373 KIU655373:KIZ655373 KSQ655373:KSV655373 LCM655373:LCR655373 LMI655373:LMN655373 LWE655373:LWJ655373 MGA655373:MGF655373 MPW655373:MQB655373 MZS655373:MZX655373 NJO655373:NJT655373 NTK655373:NTP655373 ODG655373:ODL655373 ONC655373:ONH655373 OWY655373:OXD655373 PGU655373:PGZ655373 PQQ655373:PQV655373 QAM655373:QAR655373 QKI655373:QKN655373 QUE655373:QUJ655373 REA655373:REF655373 RNW655373:ROB655373 RXS655373:RXX655373 SHO655373:SHT655373 SRK655373:SRP655373 TBG655373:TBL655373 TLC655373:TLH655373 TUY655373:TVD655373 UEU655373:UEZ655373 UOQ655373:UOV655373 UYM655373:UYR655373 VII655373:VIN655373 VSE655373:VSJ655373 WCA655373:WCF655373 WLW655373:WMB655373 WVS655373:WVX655373 J720909:O720909 JG720909:JL720909 TC720909:TH720909 ACY720909:ADD720909 AMU720909:AMZ720909 AWQ720909:AWV720909 BGM720909:BGR720909 BQI720909:BQN720909 CAE720909:CAJ720909 CKA720909:CKF720909 CTW720909:CUB720909 DDS720909:DDX720909 DNO720909:DNT720909 DXK720909:DXP720909 EHG720909:EHL720909 ERC720909:ERH720909 FAY720909:FBD720909 FKU720909:FKZ720909 FUQ720909:FUV720909 GEM720909:GER720909 GOI720909:GON720909 GYE720909:GYJ720909 HIA720909:HIF720909 HRW720909:HSB720909 IBS720909:IBX720909 ILO720909:ILT720909 IVK720909:IVP720909 JFG720909:JFL720909 JPC720909:JPH720909 JYY720909:JZD720909 KIU720909:KIZ720909 KSQ720909:KSV720909 LCM720909:LCR720909 LMI720909:LMN720909 LWE720909:LWJ720909 MGA720909:MGF720909 MPW720909:MQB720909 MZS720909:MZX720909 NJO720909:NJT720909 NTK720909:NTP720909 ODG720909:ODL720909 ONC720909:ONH720909 OWY720909:OXD720909 PGU720909:PGZ720909 PQQ720909:PQV720909 QAM720909:QAR720909 QKI720909:QKN720909 QUE720909:QUJ720909 REA720909:REF720909 RNW720909:ROB720909 RXS720909:RXX720909 SHO720909:SHT720909 SRK720909:SRP720909 TBG720909:TBL720909 TLC720909:TLH720909 TUY720909:TVD720909 UEU720909:UEZ720909 UOQ720909:UOV720909 UYM720909:UYR720909 VII720909:VIN720909 VSE720909:VSJ720909 WCA720909:WCF720909 WLW720909:WMB720909 WVS720909:WVX720909 J786445:O786445 JG786445:JL786445 TC786445:TH786445 ACY786445:ADD786445 AMU786445:AMZ786445 AWQ786445:AWV786445 BGM786445:BGR786445 BQI786445:BQN786445 CAE786445:CAJ786445 CKA786445:CKF786445 CTW786445:CUB786445 DDS786445:DDX786445 DNO786445:DNT786445 DXK786445:DXP786445 EHG786445:EHL786445 ERC786445:ERH786445 FAY786445:FBD786445 FKU786445:FKZ786445 FUQ786445:FUV786445 GEM786445:GER786445 GOI786445:GON786445 GYE786445:GYJ786445 HIA786445:HIF786445 HRW786445:HSB786445 IBS786445:IBX786445 ILO786445:ILT786445 IVK786445:IVP786445 JFG786445:JFL786445 JPC786445:JPH786445 JYY786445:JZD786445 KIU786445:KIZ786445 KSQ786445:KSV786445 LCM786445:LCR786445 LMI786445:LMN786445 LWE786445:LWJ786445 MGA786445:MGF786445 MPW786445:MQB786445 MZS786445:MZX786445 NJO786445:NJT786445 NTK786445:NTP786445 ODG786445:ODL786445 ONC786445:ONH786445 OWY786445:OXD786445 PGU786445:PGZ786445 PQQ786445:PQV786445 QAM786445:QAR786445 QKI786445:QKN786445 QUE786445:QUJ786445 REA786445:REF786445 RNW786445:ROB786445 RXS786445:RXX786445 SHO786445:SHT786445 SRK786445:SRP786445 TBG786445:TBL786445 TLC786445:TLH786445 TUY786445:TVD786445 UEU786445:UEZ786445 UOQ786445:UOV786445 UYM786445:UYR786445 VII786445:VIN786445 VSE786445:VSJ786445 WCA786445:WCF786445 WLW786445:WMB786445 WVS786445:WVX786445 J851981:O851981 JG851981:JL851981 TC851981:TH851981 ACY851981:ADD851981 AMU851981:AMZ851981 AWQ851981:AWV851981 BGM851981:BGR851981 BQI851981:BQN851981 CAE851981:CAJ851981 CKA851981:CKF851981 CTW851981:CUB851981 DDS851981:DDX851981 DNO851981:DNT851981 DXK851981:DXP851981 EHG851981:EHL851981 ERC851981:ERH851981 FAY851981:FBD851981 FKU851981:FKZ851981 FUQ851981:FUV851981 GEM851981:GER851981 GOI851981:GON851981 GYE851981:GYJ851981 HIA851981:HIF851981 HRW851981:HSB851981 IBS851981:IBX851981 ILO851981:ILT851981 IVK851981:IVP851981 JFG851981:JFL851981 JPC851981:JPH851981 JYY851981:JZD851981 KIU851981:KIZ851981 KSQ851981:KSV851981 LCM851981:LCR851981 LMI851981:LMN851981 LWE851981:LWJ851981 MGA851981:MGF851981 MPW851981:MQB851981 MZS851981:MZX851981 NJO851981:NJT851981 NTK851981:NTP851981 ODG851981:ODL851981 ONC851981:ONH851981 OWY851981:OXD851981 PGU851981:PGZ851981 PQQ851981:PQV851981 QAM851981:QAR851981 QKI851981:QKN851981 QUE851981:QUJ851981 REA851981:REF851981 RNW851981:ROB851981 RXS851981:RXX851981 SHO851981:SHT851981 SRK851981:SRP851981 TBG851981:TBL851981 TLC851981:TLH851981 TUY851981:TVD851981 UEU851981:UEZ851981 UOQ851981:UOV851981 UYM851981:UYR851981 VII851981:VIN851981 VSE851981:VSJ851981 WCA851981:WCF851981 WLW851981:WMB851981 WVS851981:WVX851981 J917517:O917517 JG917517:JL917517 TC917517:TH917517 ACY917517:ADD917517 AMU917517:AMZ917517 AWQ917517:AWV917517 BGM917517:BGR917517 BQI917517:BQN917517 CAE917517:CAJ917517 CKA917517:CKF917517 CTW917517:CUB917517 DDS917517:DDX917517 DNO917517:DNT917517 DXK917517:DXP917517 EHG917517:EHL917517 ERC917517:ERH917517 FAY917517:FBD917517 FKU917517:FKZ917517 FUQ917517:FUV917517 GEM917517:GER917517 GOI917517:GON917517 GYE917517:GYJ917517 HIA917517:HIF917517 HRW917517:HSB917517 IBS917517:IBX917517 ILO917517:ILT917517 IVK917517:IVP917517 JFG917517:JFL917517 JPC917517:JPH917517 JYY917517:JZD917517 KIU917517:KIZ917517 KSQ917517:KSV917517 LCM917517:LCR917517 LMI917517:LMN917517 LWE917517:LWJ917517 MGA917517:MGF917517 MPW917517:MQB917517 MZS917517:MZX917517 NJO917517:NJT917517 NTK917517:NTP917517 ODG917517:ODL917517 ONC917517:ONH917517 OWY917517:OXD917517 PGU917517:PGZ917517 PQQ917517:PQV917517 QAM917517:QAR917517 QKI917517:QKN917517 QUE917517:QUJ917517 REA917517:REF917517 RNW917517:ROB917517 RXS917517:RXX917517 SHO917517:SHT917517 SRK917517:SRP917517 TBG917517:TBL917517 TLC917517:TLH917517 TUY917517:TVD917517 UEU917517:UEZ917517 UOQ917517:UOV917517 UYM917517:UYR917517 VII917517:VIN917517 VSE917517:VSJ917517 WCA917517:WCF917517 WLW917517:WMB917517 WVS917517:WVX917517 J983053:O983053 JG983053:JL983053 TC983053:TH983053 ACY983053:ADD983053 AMU983053:AMZ983053 AWQ983053:AWV983053 BGM983053:BGR983053 BQI983053:BQN983053 CAE983053:CAJ983053 CKA983053:CKF983053 CTW983053:CUB983053 DDS983053:DDX983053 DNO983053:DNT983053 DXK983053:DXP983053 EHG983053:EHL983053 ERC983053:ERH983053 FAY983053:FBD983053 FKU983053:FKZ983053 FUQ983053:FUV983053 GEM983053:GER983053 GOI983053:GON983053 GYE983053:GYJ983053 HIA983053:HIF983053 HRW983053:HSB983053 IBS983053:IBX983053 ILO983053:ILT983053 IVK983053:IVP983053 JFG983053:JFL983053 JPC983053:JPH983053 JYY983053:JZD983053 KIU983053:KIZ983053 KSQ983053:KSV983053 LCM983053:LCR983053 LMI983053:LMN983053 LWE983053:LWJ983053 MGA983053:MGF983053 MPW983053:MQB983053 MZS983053:MZX983053 NJO983053:NJT983053 NTK983053:NTP983053 ODG983053:ODL983053 ONC983053:ONH983053 OWY983053:OXD983053 PGU983053:PGZ983053 PQQ983053:PQV983053 QAM983053:QAR983053 QKI983053:QKN983053 QUE983053:QUJ983053 REA983053:REF983053 RNW983053:ROB983053 RXS983053:RXX983053 SHO983053:SHT983053 SRK983053:SRP983053 TBG983053:TBL983053 TLC983053:TLH983053 TUY983053:TVD983053 UEU983053:UEZ983053 UOQ983053:UOV983053 UYM983053:UYR983053 VII983053:VIN983053 VSE983053:VSJ983053 WCA983053:WCF983053 WLW983053:WMB983053 WVS983053:WVX983053" xr:uid="{89D13A4A-BCF7-41FD-AEFC-3F6D61E8C8EE}">
      <formula1>"合格,条件付き合格,要再レビュー,その他"</formula1>
    </dataValidation>
  </dataValidations>
  <pageMargins left="0.7" right="0.7" top="0.75" bottom="0.75" header="0.3" footer="0.3"/>
  <pageSetup paperSize="9" scale="82" fitToHeight="0" orientation="landscape" horizontalDpi="300" verticalDpi="300" r:id="rId1"/>
  <headerFooter alignWithMargins="0">
    <oddHeader>&amp;L&amp;"ＭＳ ゴシック,太字"&amp;12【&amp;A】&amp;RVer2.0 2010/08/17</oddHead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BI24"/>
  <sheetViews>
    <sheetView showGridLines="0" tabSelected="1" view="pageBreakPreview" zoomScaleNormal="100" zoomScaleSheetLayoutView="100" workbookViewId="0">
      <selection activeCell="C5" sqref="C5:R5"/>
    </sheetView>
  </sheetViews>
  <sheetFormatPr defaultColWidth="2.625" defaultRowHeight="18.75"/>
  <cols>
    <col min="1" max="1" width="2.875" style="51" customWidth="1"/>
    <col min="2" max="4" width="2.625" style="51"/>
    <col min="5" max="8" width="2.625" style="51" customWidth="1"/>
    <col min="9" max="9" width="2.625" style="51"/>
    <col min="10" max="10" width="2.625" style="51" customWidth="1"/>
    <col min="11" max="12" width="2.625" style="51"/>
    <col min="13" max="13" width="4.125" style="51" customWidth="1"/>
    <col min="14" max="14" width="1.625" style="51" customWidth="1"/>
    <col min="15" max="24" width="2.625" style="51"/>
    <col min="25" max="25" width="2.625" style="51" customWidth="1"/>
    <col min="26" max="28" width="2.625" style="51"/>
    <col min="29" max="29" width="2.625" style="51" customWidth="1"/>
    <col min="30" max="33" width="2.625" style="51"/>
    <col min="34" max="34" width="2.625" style="51" customWidth="1"/>
    <col min="35" max="35" width="2.625" style="51"/>
    <col min="36" max="36" width="3.75" style="51" bestFit="1" customWidth="1"/>
    <col min="37" max="37" width="2.625" style="51"/>
    <col min="38" max="38" width="2.625" style="51" customWidth="1"/>
    <col min="39" max="43" width="2.625" style="51"/>
    <col min="44" max="45" width="2.625" style="51" customWidth="1"/>
    <col min="46" max="46" width="2.625" style="51"/>
    <col min="47" max="48" width="2.625" style="51" customWidth="1"/>
    <col min="49" max="260" width="2.625" style="51"/>
    <col min="261" max="264" width="2.625" style="51" customWidth="1"/>
    <col min="265" max="265" width="2.625" style="51"/>
    <col min="266" max="266" width="2.625" style="51" customWidth="1"/>
    <col min="267" max="268" width="2.625" style="51"/>
    <col min="269" max="269" width="2.625" style="51" customWidth="1"/>
    <col min="270" max="280" width="2.625" style="51"/>
    <col min="281" max="281" width="2.625" style="51" customWidth="1"/>
    <col min="282" max="284" width="2.625" style="51"/>
    <col min="285" max="285" width="2.625" style="51" customWidth="1"/>
    <col min="286" max="289" width="2.625" style="51"/>
    <col min="290" max="290" width="2.625" style="51" customWidth="1"/>
    <col min="291" max="291" width="2.625" style="51"/>
    <col min="292" max="292" width="3.75" style="51" bestFit="1" customWidth="1"/>
    <col min="293" max="293" width="2.625" style="51"/>
    <col min="294" max="294" width="2.625" style="51" customWidth="1"/>
    <col min="295" max="299" width="2.625" style="51"/>
    <col min="300" max="301" width="2.625" style="51" customWidth="1"/>
    <col min="302" max="302" width="2.625" style="51"/>
    <col min="303" max="304" width="2.625" style="51" customWidth="1"/>
    <col min="305" max="516" width="2.625" style="51"/>
    <col min="517" max="520" width="2.625" style="51" customWidth="1"/>
    <col min="521" max="521" width="2.625" style="51"/>
    <col min="522" max="522" width="2.625" style="51" customWidth="1"/>
    <col min="523" max="524" width="2.625" style="51"/>
    <col min="525" max="525" width="2.625" style="51" customWidth="1"/>
    <col min="526" max="536" width="2.625" style="51"/>
    <col min="537" max="537" width="2.625" style="51" customWidth="1"/>
    <col min="538" max="540" width="2.625" style="51"/>
    <col min="541" max="541" width="2.625" style="51" customWidth="1"/>
    <col min="542" max="545" width="2.625" style="51"/>
    <col min="546" max="546" width="2.625" style="51" customWidth="1"/>
    <col min="547" max="547" width="2.625" style="51"/>
    <col min="548" max="548" width="3.75" style="51" bestFit="1" customWidth="1"/>
    <col min="549" max="549" width="2.625" style="51"/>
    <col min="550" max="550" width="2.625" style="51" customWidth="1"/>
    <col min="551" max="555" width="2.625" style="51"/>
    <col min="556" max="557" width="2.625" style="51" customWidth="1"/>
    <col min="558" max="558" width="2.625" style="51"/>
    <col min="559" max="560" width="2.625" style="51" customWidth="1"/>
    <col min="561" max="772" width="2.625" style="51"/>
    <col min="773" max="776" width="2.625" style="51" customWidth="1"/>
    <col min="777" max="777" width="2.625" style="51"/>
    <col min="778" max="778" width="2.625" style="51" customWidth="1"/>
    <col min="779" max="780" width="2.625" style="51"/>
    <col min="781" max="781" width="2.625" style="51" customWidth="1"/>
    <col min="782" max="792" width="2.625" style="51"/>
    <col min="793" max="793" width="2.625" style="51" customWidth="1"/>
    <col min="794" max="796" width="2.625" style="51"/>
    <col min="797" max="797" width="2.625" style="51" customWidth="1"/>
    <col min="798" max="801" width="2.625" style="51"/>
    <col min="802" max="802" width="2.625" style="51" customWidth="1"/>
    <col min="803" max="803" width="2.625" style="51"/>
    <col min="804" max="804" width="3.75" style="51" bestFit="1" customWidth="1"/>
    <col min="805" max="805" width="2.625" style="51"/>
    <col min="806" max="806" width="2.625" style="51" customWidth="1"/>
    <col min="807" max="811" width="2.625" style="51"/>
    <col min="812" max="813" width="2.625" style="51" customWidth="1"/>
    <col min="814" max="814" width="2.625" style="51"/>
    <col min="815" max="816" width="2.625" style="51" customWidth="1"/>
    <col min="817" max="1028" width="2.625" style="51"/>
    <col min="1029" max="1032" width="2.625" style="51" customWidth="1"/>
    <col min="1033" max="1033" width="2.625" style="51"/>
    <col min="1034" max="1034" width="2.625" style="51" customWidth="1"/>
    <col min="1035" max="1036" width="2.625" style="51"/>
    <col min="1037" max="1037" width="2.625" style="51" customWidth="1"/>
    <col min="1038" max="1048" width="2.625" style="51"/>
    <col min="1049" max="1049" width="2.625" style="51" customWidth="1"/>
    <col min="1050" max="1052" width="2.625" style="51"/>
    <col min="1053" max="1053" width="2.625" style="51" customWidth="1"/>
    <col min="1054" max="1057" width="2.625" style="51"/>
    <col min="1058" max="1058" width="2.625" style="51" customWidth="1"/>
    <col min="1059" max="1059" width="2.625" style="51"/>
    <col min="1060" max="1060" width="3.75" style="51" bestFit="1" customWidth="1"/>
    <col min="1061" max="1061" width="2.625" style="51"/>
    <col min="1062" max="1062" width="2.625" style="51" customWidth="1"/>
    <col min="1063" max="1067" width="2.625" style="51"/>
    <col min="1068" max="1069" width="2.625" style="51" customWidth="1"/>
    <col min="1070" max="1070" width="2.625" style="51"/>
    <col min="1071" max="1072" width="2.625" style="51" customWidth="1"/>
    <col min="1073" max="1284" width="2.625" style="51"/>
    <col min="1285" max="1288" width="2.625" style="51" customWidth="1"/>
    <col min="1289" max="1289" width="2.625" style="51"/>
    <col min="1290" max="1290" width="2.625" style="51" customWidth="1"/>
    <col min="1291" max="1292" width="2.625" style="51"/>
    <col min="1293" max="1293" width="2.625" style="51" customWidth="1"/>
    <col min="1294" max="1304" width="2.625" style="51"/>
    <col min="1305" max="1305" width="2.625" style="51" customWidth="1"/>
    <col min="1306" max="1308" width="2.625" style="51"/>
    <col min="1309" max="1309" width="2.625" style="51" customWidth="1"/>
    <col min="1310" max="1313" width="2.625" style="51"/>
    <col min="1314" max="1314" width="2.625" style="51" customWidth="1"/>
    <col min="1315" max="1315" width="2.625" style="51"/>
    <col min="1316" max="1316" width="3.75" style="51" bestFit="1" customWidth="1"/>
    <col min="1317" max="1317" width="2.625" style="51"/>
    <col min="1318" max="1318" width="2.625" style="51" customWidth="1"/>
    <col min="1319" max="1323" width="2.625" style="51"/>
    <col min="1324" max="1325" width="2.625" style="51" customWidth="1"/>
    <col min="1326" max="1326" width="2.625" style="51"/>
    <col min="1327" max="1328" width="2.625" style="51" customWidth="1"/>
    <col min="1329" max="1540" width="2.625" style="51"/>
    <col min="1541" max="1544" width="2.625" style="51" customWidth="1"/>
    <col min="1545" max="1545" width="2.625" style="51"/>
    <col min="1546" max="1546" width="2.625" style="51" customWidth="1"/>
    <col min="1547" max="1548" width="2.625" style="51"/>
    <col min="1549" max="1549" width="2.625" style="51" customWidth="1"/>
    <col min="1550" max="1560" width="2.625" style="51"/>
    <col min="1561" max="1561" width="2.625" style="51" customWidth="1"/>
    <col min="1562" max="1564" width="2.625" style="51"/>
    <col min="1565" max="1565" width="2.625" style="51" customWidth="1"/>
    <col min="1566" max="1569" width="2.625" style="51"/>
    <col min="1570" max="1570" width="2.625" style="51" customWidth="1"/>
    <col min="1571" max="1571" width="2.625" style="51"/>
    <col min="1572" max="1572" width="3.75" style="51" bestFit="1" customWidth="1"/>
    <col min="1573" max="1573" width="2.625" style="51"/>
    <col min="1574" max="1574" width="2.625" style="51" customWidth="1"/>
    <col min="1575" max="1579" width="2.625" style="51"/>
    <col min="1580" max="1581" width="2.625" style="51" customWidth="1"/>
    <col min="1582" max="1582" width="2.625" style="51"/>
    <col min="1583" max="1584" width="2.625" style="51" customWidth="1"/>
    <col min="1585" max="1796" width="2.625" style="51"/>
    <col min="1797" max="1800" width="2.625" style="51" customWidth="1"/>
    <col min="1801" max="1801" width="2.625" style="51"/>
    <col min="1802" max="1802" width="2.625" style="51" customWidth="1"/>
    <col min="1803" max="1804" width="2.625" style="51"/>
    <col min="1805" max="1805" width="2.625" style="51" customWidth="1"/>
    <col min="1806" max="1816" width="2.625" style="51"/>
    <col min="1817" max="1817" width="2.625" style="51" customWidth="1"/>
    <col min="1818" max="1820" width="2.625" style="51"/>
    <col min="1821" max="1821" width="2.625" style="51" customWidth="1"/>
    <col min="1822" max="1825" width="2.625" style="51"/>
    <col min="1826" max="1826" width="2.625" style="51" customWidth="1"/>
    <col min="1827" max="1827" width="2.625" style="51"/>
    <col min="1828" max="1828" width="3.75" style="51" bestFit="1" customWidth="1"/>
    <col min="1829" max="1829" width="2.625" style="51"/>
    <col min="1830" max="1830" width="2.625" style="51" customWidth="1"/>
    <col min="1831" max="1835" width="2.625" style="51"/>
    <col min="1836" max="1837" width="2.625" style="51" customWidth="1"/>
    <col min="1838" max="1838" width="2.625" style="51"/>
    <col min="1839" max="1840" width="2.625" style="51" customWidth="1"/>
    <col min="1841" max="2052" width="2.625" style="51"/>
    <col min="2053" max="2056" width="2.625" style="51" customWidth="1"/>
    <col min="2057" max="2057" width="2.625" style="51"/>
    <col min="2058" max="2058" width="2.625" style="51" customWidth="1"/>
    <col min="2059" max="2060" width="2.625" style="51"/>
    <col min="2061" max="2061" width="2.625" style="51" customWidth="1"/>
    <col min="2062" max="2072" width="2.625" style="51"/>
    <col min="2073" max="2073" width="2.625" style="51" customWidth="1"/>
    <col min="2074" max="2076" width="2.625" style="51"/>
    <col min="2077" max="2077" width="2.625" style="51" customWidth="1"/>
    <col min="2078" max="2081" width="2.625" style="51"/>
    <col min="2082" max="2082" width="2.625" style="51" customWidth="1"/>
    <col min="2083" max="2083" width="2.625" style="51"/>
    <col min="2084" max="2084" width="3.75" style="51" bestFit="1" customWidth="1"/>
    <col min="2085" max="2085" width="2.625" style="51"/>
    <col min="2086" max="2086" width="2.625" style="51" customWidth="1"/>
    <col min="2087" max="2091" width="2.625" style="51"/>
    <col min="2092" max="2093" width="2.625" style="51" customWidth="1"/>
    <col min="2094" max="2094" width="2.625" style="51"/>
    <col min="2095" max="2096" width="2.625" style="51" customWidth="1"/>
    <col min="2097" max="2308" width="2.625" style="51"/>
    <col min="2309" max="2312" width="2.625" style="51" customWidth="1"/>
    <col min="2313" max="2313" width="2.625" style="51"/>
    <col min="2314" max="2314" width="2.625" style="51" customWidth="1"/>
    <col min="2315" max="2316" width="2.625" style="51"/>
    <col min="2317" max="2317" width="2.625" style="51" customWidth="1"/>
    <col min="2318" max="2328" width="2.625" style="51"/>
    <col min="2329" max="2329" width="2.625" style="51" customWidth="1"/>
    <col min="2330" max="2332" width="2.625" style="51"/>
    <col min="2333" max="2333" width="2.625" style="51" customWidth="1"/>
    <col min="2334" max="2337" width="2.625" style="51"/>
    <col min="2338" max="2338" width="2.625" style="51" customWidth="1"/>
    <col min="2339" max="2339" width="2.625" style="51"/>
    <col min="2340" max="2340" width="3.75" style="51" bestFit="1" customWidth="1"/>
    <col min="2341" max="2341" width="2.625" style="51"/>
    <col min="2342" max="2342" width="2.625" style="51" customWidth="1"/>
    <col min="2343" max="2347" width="2.625" style="51"/>
    <col min="2348" max="2349" width="2.625" style="51" customWidth="1"/>
    <col min="2350" max="2350" width="2.625" style="51"/>
    <col min="2351" max="2352" width="2.625" style="51" customWidth="1"/>
    <col min="2353" max="2564" width="2.625" style="51"/>
    <col min="2565" max="2568" width="2.625" style="51" customWidth="1"/>
    <col min="2569" max="2569" width="2.625" style="51"/>
    <col min="2570" max="2570" width="2.625" style="51" customWidth="1"/>
    <col min="2571" max="2572" width="2.625" style="51"/>
    <col min="2573" max="2573" width="2.625" style="51" customWidth="1"/>
    <col min="2574" max="2584" width="2.625" style="51"/>
    <col min="2585" max="2585" width="2.625" style="51" customWidth="1"/>
    <col min="2586" max="2588" width="2.625" style="51"/>
    <col min="2589" max="2589" width="2.625" style="51" customWidth="1"/>
    <col min="2590" max="2593" width="2.625" style="51"/>
    <col min="2594" max="2594" width="2.625" style="51" customWidth="1"/>
    <col min="2595" max="2595" width="2.625" style="51"/>
    <col min="2596" max="2596" width="3.75" style="51" bestFit="1" customWidth="1"/>
    <col min="2597" max="2597" width="2.625" style="51"/>
    <col min="2598" max="2598" width="2.625" style="51" customWidth="1"/>
    <col min="2599" max="2603" width="2.625" style="51"/>
    <col min="2604" max="2605" width="2.625" style="51" customWidth="1"/>
    <col min="2606" max="2606" width="2.625" style="51"/>
    <col min="2607" max="2608" width="2.625" style="51" customWidth="1"/>
    <col min="2609" max="2820" width="2.625" style="51"/>
    <col min="2821" max="2824" width="2.625" style="51" customWidth="1"/>
    <col min="2825" max="2825" width="2.625" style="51"/>
    <col min="2826" max="2826" width="2.625" style="51" customWidth="1"/>
    <col min="2827" max="2828" width="2.625" style="51"/>
    <col min="2829" max="2829" width="2.625" style="51" customWidth="1"/>
    <col min="2830" max="2840" width="2.625" style="51"/>
    <col min="2841" max="2841" width="2.625" style="51" customWidth="1"/>
    <col min="2842" max="2844" width="2.625" style="51"/>
    <col min="2845" max="2845" width="2.625" style="51" customWidth="1"/>
    <col min="2846" max="2849" width="2.625" style="51"/>
    <col min="2850" max="2850" width="2.625" style="51" customWidth="1"/>
    <col min="2851" max="2851" width="2.625" style="51"/>
    <col min="2852" max="2852" width="3.75" style="51" bestFit="1" customWidth="1"/>
    <col min="2853" max="2853" width="2.625" style="51"/>
    <col min="2854" max="2854" width="2.625" style="51" customWidth="1"/>
    <col min="2855" max="2859" width="2.625" style="51"/>
    <col min="2860" max="2861" width="2.625" style="51" customWidth="1"/>
    <col min="2862" max="2862" width="2.625" style="51"/>
    <col min="2863" max="2864" width="2.625" style="51" customWidth="1"/>
    <col min="2865" max="3076" width="2.625" style="51"/>
    <col min="3077" max="3080" width="2.625" style="51" customWidth="1"/>
    <col min="3081" max="3081" width="2.625" style="51"/>
    <col min="3082" max="3082" width="2.625" style="51" customWidth="1"/>
    <col min="3083" max="3084" width="2.625" style="51"/>
    <col min="3085" max="3085" width="2.625" style="51" customWidth="1"/>
    <col min="3086" max="3096" width="2.625" style="51"/>
    <col min="3097" max="3097" width="2.625" style="51" customWidth="1"/>
    <col min="3098" max="3100" width="2.625" style="51"/>
    <col min="3101" max="3101" width="2.625" style="51" customWidth="1"/>
    <col min="3102" max="3105" width="2.625" style="51"/>
    <col min="3106" max="3106" width="2.625" style="51" customWidth="1"/>
    <col min="3107" max="3107" width="2.625" style="51"/>
    <col min="3108" max="3108" width="3.75" style="51" bestFit="1" customWidth="1"/>
    <col min="3109" max="3109" width="2.625" style="51"/>
    <col min="3110" max="3110" width="2.625" style="51" customWidth="1"/>
    <col min="3111" max="3115" width="2.625" style="51"/>
    <col min="3116" max="3117" width="2.625" style="51" customWidth="1"/>
    <col min="3118" max="3118" width="2.625" style="51"/>
    <col min="3119" max="3120" width="2.625" style="51" customWidth="1"/>
    <col min="3121" max="3332" width="2.625" style="51"/>
    <col min="3333" max="3336" width="2.625" style="51" customWidth="1"/>
    <col min="3337" max="3337" width="2.625" style="51"/>
    <col min="3338" max="3338" width="2.625" style="51" customWidth="1"/>
    <col min="3339" max="3340" width="2.625" style="51"/>
    <col min="3341" max="3341" width="2.625" style="51" customWidth="1"/>
    <col min="3342" max="3352" width="2.625" style="51"/>
    <col min="3353" max="3353" width="2.625" style="51" customWidth="1"/>
    <col min="3354" max="3356" width="2.625" style="51"/>
    <col min="3357" max="3357" width="2.625" style="51" customWidth="1"/>
    <col min="3358" max="3361" width="2.625" style="51"/>
    <col min="3362" max="3362" width="2.625" style="51" customWidth="1"/>
    <col min="3363" max="3363" width="2.625" style="51"/>
    <col min="3364" max="3364" width="3.75" style="51" bestFit="1" customWidth="1"/>
    <col min="3365" max="3365" width="2.625" style="51"/>
    <col min="3366" max="3366" width="2.625" style="51" customWidth="1"/>
    <col min="3367" max="3371" width="2.625" style="51"/>
    <col min="3372" max="3373" width="2.625" style="51" customWidth="1"/>
    <col min="3374" max="3374" width="2.625" style="51"/>
    <col min="3375" max="3376" width="2.625" style="51" customWidth="1"/>
    <col min="3377" max="3588" width="2.625" style="51"/>
    <col min="3589" max="3592" width="2.625" style="51" customWidth="1"/>
    <col min="3593" max="3593" width="2.625" style="51"/>
    <col min="3594" max="3594" width="2.625" style="51" customWidth="1"/>
    <col min="3595" max="3596" width="2.625" style="51"/>
    <col min="3597" max="3597" width="2.625" style="51" customWidth="1"/>
    <col min="3598" max="3608" width="2.625" style="51"/>
    <col min="3609" max="3609" width="2.625" style="51" customWidth="1"/>
    <col min="3610" max="3612" width="2.625" style="51"/>
    <col min="3613" max="3613" width="2.625" style="51" customWidth="1"/>
    <col min="3614" max="3617" width="2.625" style="51"/>
    <col min="3618" max="3618" width="2.625" style="51" customWidth="1"/>
    <col min="3619" max="3619" width="2.625" style="51"/>
    <col min="3620" max="3620" width="3.75" style="51" bestFit="1" customWidth="1"/>
    <col min="3621" max="3621" width="2.625" style="51"/>
    <col min="3622" max="3622" width="2.625" style="51" customWidth="1"/>
    <col min="3623" max="3627" width="2.625" style="51"/>
    <col min="3628" max="3629" width="2.625" style="51" customWidth="1"/>
    <col min="3630" max="3630" width="2.625" style="51"/>
    <col min="3631" max="3632" width="2.625" style="51" customWidth="1"/>
    <col min="3633" max="3844" width="2.625" style="51"/>
    <col min="3845" max="3848" width="2.625" style="51" customWidth="1"/>
    <col min="3849" max="3849" width="2.625" style="51"/>
    <col min="3850" max="3850" width="2.625" style="51" customWidth="1"/>
    <col min="3851" max="3852" width="2.625" style="51"/>
    <col min="3853" max="3853" width="2.625" style="51" customWidth="1"/>
    <col min="3854" max="3864" width="2.625" style="51"/>
    <col min="3865" max="3865" width="2.625" style="51" customWidth="1"/>
    <col min="3866" max="3868" width="2.625" style="51"/>
    <col min="3869" max="3869" width="2.625" style="51" customWidth="1"/>
    <col min="3870" max="3873" width="2.625" style="51"/>
    <col min="3874" max="3874" width="2.625" style="51" customWidth="1"/>
    <col min="3875" max="3875" width="2.625" style="51"/>
    <col min="3876" max="3876" width="3.75" style="51" bestFit="1" customWidth="1"/>
    <col min="3877" max="3877" width="2.625" style="51"/>
    <col min="3878" max="3878" width="2.625" style="51" customWidth="1"/>
    <col min="3879" max="3883" width="2.625" style="51"/>
    <col min="3884" max="3885" width="2.625" style="51" customWidth="1"/>
    <col min="3886" max="3886" width="2.625" style="51"/>
    <col min="3887" max="3888" width="2.625" style="51" customWidth="1"/>
    <col min="3889" max="4100" width="2.625" style="51"/>
    <col min="4101" max="4104" width="2.625" style="51" customWidth="1"/>
    <col min="4105" max="4105" width="2.625" style="51"/>
    <col min="4106" max="4106" width="2.625" style="51" customWidth="1"/>
    <col min="4107" max="4108" width="2.625" style="51"/>
    <col min="4109" max="4109" width="2.625" style="51" customWidth="1"/>
    <col min="4110" max="4120" width="2.625" style="51"/>
    <col min="4121" max="4121" width="2.625" style="51" customWidth="1"/>
    <col min="4122" max="4124" width="2.625" style="51"/>
    <col min="4125" max="4125" width="2.625" style="51" customWidth="1"/>
    <col min="4126" max="4129" width="2.625" style="51"/>
    <col min="4130" max="4130" width="2.625" style="51" customWidth="1"/>
    <col min="4131" max="4131" width="2.625" style="51"/>
    <col min="4132" max="4132" width="3.75" style="51" bestFit="1" customWidth="1"/>
    <col min="4133" max="4133" width="2.625" style="51"/>
    <col min="4134" max="4134" width="2.625" style="51" customWidth="1"/>
    <col min="4135" max="4139" width="2.625" style="51"/>
    <col min="4140" max="4141" width="2.625" style="51" customWidth="1"/>
    <col min="4142" max="4142" width="2.625" style="51"/>
    <col min="4143" max="4144" width="2.625" style="51" customWidth="1"/>
    <col min="4145" max="4356" width="2.625" style="51"/>
    <col min="4357" max="4360" width="2.625" style="51" customWidth="1"/>
    <col min="4361" max="4361" width="2.625" style="51"/>
    <col min="4362" max="4362" width="2.625" style="51" customWidth="1"/>
    <col min="4363" max="4364" width="2.625" style="51"/>
    <col min="4365" max="4365" width="2.625" style="51" customWidth="1"/>
    <col min="4366" max="4376" width="2.625" style="51"/>
    <col min="4377" max="4377" width="2.625" style="51" customWidth="1"/>
    <col min="4378" max="4380" width="2.625" style="51"/>
    <col min="4381" max="4381" width="2.625" style="51" customWidth="1"/>
    <col min="4382" max="4385" width="2.625" style="51"/>
    <col min="4386" max="4386" width="2.625" style="51" customWidth="1"/>
    <col min="4387" max="4387" width="2.625" style="51"/>
    <col min="4388" max="4388" width="3.75" style="51" bestFit="1" customWidth="1"/>
    <col min="4389" max="4389" width="2.625" style="51"/>
    <col min="4390" max="4390" width="2.625" style="51" customWidth="1"/>
    <col min="4391" max="4395" width="2.625" style="51"/>
    <col min="4396" max="4397" width="2.625" style="51" customWidth="1"/>
    <col min="4398" max="4398" width="2.625" style="51"/>
    <col min="4399" max="4400" width="2.625" style="51" customWidth="1"/>
    <col min="4401" max="4612" width="2.625" style="51"/>
    <col min="4613" max="4616" width="2.625" style="51" customWidth="1"/>
    <col min="4617" max="4617" width="2.625" style="51"/>
    <col min="4618" max="4618" width="2.625" style="51" customWidth="1"/>
    <col min="4619" max="4620" width="2.625" style="51"/>
    <col min="4621" max="4621" width="2.625" style="51" customWidth="1"/>
    <col min="4622" max="4632" width="2.625" style="51"/>
    <col min="4633" max="4633" width="2.625" style="51" customWidth="1"/>
    <col min="4634" max="4636" width="2.625" style="51"/>
    <col min="4637" max="4637" width="2.625" style="51" customWidth="1"/>
    <col min="4638" max="4641" width="2.625" style="51"/>
    <col min="4642" max="4642" width="2.625" style="51" customWidth="1"/>
    <col min="4643" max="4643" width="2.625" style="51"/>
    <col min="4644" max="4644" width="3.75" style="51" bestFit="1" customWidth="1"/>
    <col min="4645" max="4645" width="2.625" style="51"/>
    <col min="4646" max="4646" width="2.625" style="51" customWidth="1"/>
    <col min="4647" max="4651" width="2.625" style="51"/>
    <col min="4652" max="4653" width="2.625" style="51" customWidth="1"/>
    <col min="4654" max="4654" width="2.625" style="51"/>
    <col min="4655" max="4656" width="2.625" style="51" customWidth="1"/>
    <col min="4657" max="4868" width="2.625" style="51"/>
    <col min="4869" max="4872" width="2.625" style="51" customWidth="1"/>
    <col min="4873" max="4873" width="2.625" style="51"/>
    <col min="4874" max="4874" width="2.625" style="51" customWidth="1"/>
    <col min="4875" max="4876" width="2.625" style="51"/>
    <col min="4877" max="4877" width="2.625" style="51" customWidth="1"/>
    <col min="4878" max="4888" width="2.625" style="51"/>
    <col min="4889" max="4889" width="2.625" style="51" customWidth="1"/>
    <col min="4890" max="4892" width="2.625" style="51"/>
    <col min="4893" max="4893" width="2.625" style="51" customWidth="1"/>
    <col min="4894" max="4897" width="2.625" style="51"/>
    <col min="4898" max="4898" width="2.625" style="51" customWidth="1"/>
    <col min="4899" max="4899" width="2.625" style="51"/>
    <col min="4900" max="4900" width="3.75" style="51" bestFit="1" customWidth="1"/>
    <col min="4901" max="4901" width="2.625" style="51"/>
    <col min="4902" max="4902" width="2.625" style="51" customWidth="1"/>
    <col min="4903" max="4907" width="2.625" style="51"/>
    <col min="4908" max="4909" width="2.625" style="51" customWidth="1"/>
    <col min="4910" max="4910" width="2.625" style="51"/>
    <col min="4911" max="4912" width="2.625" style="51" customWidth="1"/>
    <col min="4913" max="5124" width="2.625" style="51"/>
    <col min="5125" max="5128" width="2.625" style="51" customWidth="1"/>
    <col min="5129" max="5129" width="2.625" style="51"/>
    <col min="5130" max="5130" width="2.625" style="51" customWidth="1"/>
    <col min="5131" max="5132" width="2.625" style="51"/>
    <col min="5133" max="5133" width="2.625" style="51" customWidth="1"/>
    <col min="5134" max="5144" width="2.625" style="51"/>
    <col min="5145" max="5145" width="2.625" style="51" customWidth="1"/>
    <col min="5146" max="5148" width="2.625" style="51"/>
    <col min="5149" max="5149" width="2.625" style="51" customWidth="1"/>
    <col min="5150" max="5153" width="2.625" style="51"/>
    <col min="5154" max="5154" width="2.625" style="51" customWidth="1"/>
    <col min="5155" max="5155" width="2.625" style="51"/>
    <col min="5156" max="5156" width="3.75" style="51" bestFit="1" customWidth="1"/>
    <col min="5157" max="5157" width="2.625" style="51"/>
    <col min="5158" max="5158" width="2.625" style="51" customWidth="1"/>
    <col min="5159" max="5163" width="2.625" style="51"/>
    <col min="5164" max="5165" width="2.625" style="51" customWidth="1"/>
    <col min="5166" max="5166" width="2.625" style="51"/>
    <col min="5167" max="5168" width="2.625" style="51" customWidth="1"/>
    <col min="5169" max="5380" width="2.625" style="51"/>
    <col min="5381" max="5384" width="2.625" style="51" customWidth="1"/>
    <col min="5385" max="5385" width="2.625" style="51"/>
    <col min="5386" max="5386" width="2.625" style="51" customWidth="1"/>
    <col min="5387" max="5388" width="2.625" style="51"/>
    <col min="5389" max="5389" width="2.625" style="51" customWidth="1"/>
    <col min="5390" max="5400" width="2.625" style="51"/>
    <col min="5401" max="5401" width="2.625" style="51" customWidth="1"/>
    <col min="5402" max="5404" width="2.625" style="51"/>
    <col min="5405" max="5405" width="2.625" style="51" customWidth="1"/>
    <col min="5406" max="5409" width="2.625" style="51"/>
    <col min="5410" max="5410" width="2.625" style="51" customWidth="1"/>
    <col min="5411" max="5411" width="2.625" style="51"/>
    <col min="5412" max="5412" width="3.75" style="51" bestFit="1" customWidth="1"/>
    <col min="5413" max="5413" width="2.625" style="51"/>
    <col min="5414" max="5414" width="2.625" style="51" customWidth="1"/>
    <col min="5415" max="5419" width="2.625" style="51"/>
    <col min="5420" max="5421" width="2.625" style="51" customWidth="1"/>
    <col min="5422" max="5422" width="2.625" style="51"/>
    <col min="5423" max="5424" width="2.625" style="51" customWidth="1"/>
    <col min="5425" max="5636" width="2.625" style="51"/>
    <col min="5637" max="5640" width="2.625" style="51" customWidth="1"/>
    <col min="5641" max="5641" width="2.625" style="51"/>
    <col min="5642" max="5642" width="2.625" style="51" customWidth="1"/>
    <col min="5643" max="5644" width="2.625" style="51"/>
    <col min="5645" max="5645" width="2.625" style="51" customWidth="1"/>
    <col min="5646" max="5656" width="2.625" style="51"/>
    <col min="5657" max="5657" width="2.625" style="51" customWidth="1"/>
    <col min="5658" max="5660" width="2.625" style="51"/>
    <col min="5661" max="5661" width="2.625" style="51" customWidth="1"/>
    <col min="5662" max="5665" width="2.625" style="51"/>
    <col min="5666" max="5666" width="2.625" style="51" customWidth="1"/>
    <col min="5667" max="5667" width="2.625" style="51"/>
    <col min="5668" max="5668" width="3.75" style="51" bestFit="1" customWidth="1"/>
    <col min="5669" max="5669" width="2.625" style="51"/>
    <col min="5670" max="5670" width="2.625" style="51" customWidth="1"/>
    <col min="5671" max="5675" width="2.625" style="51"/>
    <col min="5676" max="5677" width="2.625" style="51" customWidth="1"/>
    <col min="5678" max="5678" width="2.625" style="51"/>
    <col min="5679" max="5680" width="2.625" style="51" customWidth="1"/>
    <col min="5681" max="5892" width="2.625" style="51"/>
    <col min="5893" max="5896" width="2.625" style="51" customWidth="1"/>
    <col min="5897" max="5897" width="2.625" style="51"/>
    <col min="5898" max="5898" width="2.625" style="51" customWidth="1"/>
    <col min="5899" max="5900" width="2.625" style="51"/>
    <col min="5901" max="5901" width="2.625" style="51" customWidth="1"/>
    <col min="5902" max="5912" width="2.625" style="51"/>
    <col min="5913" max="5913" width="2.625" style="51" customWidth="1"/>
    <col min="5914" max="5916" width="2.625" style="51"/>
    <col min="5917" max="5917" width="2.625" style="51" customWidth="1"/>
    <col min="5918" max="5921" width="2.625" style="51"/>
    <col min="5922" max="5922" width="2.625" style="51" customWidth="1"/>
    <col min="5923" max="5923" width="2.625" style="51"/>
    <col min="5924" max="5924" width="3.75" style="51" bestFit="1" customWidth="1"/>
    <col min="5925" max="5925" width="2.625" style="51"/>
    <col min="5926" max="5926" width="2.625" style="51" customWidth="1"/>
    <col min="5927" max="5931" width="2.625" style="51"/>
    <col min="5932" max="5933" width="2.625" style="51" customWidth="1"/>
    <col min="5934" max="5934" width="2.625" style="51"/>
    <col min="5935" max="5936" width="2.625" style="51" customWidth="1"/>
    <col min="5937" max="6148" width="2.625" style="51"/>
    <col min="6149" max="6152" width="2.625" style="51" customWidth="1"/>
    <col min="6153" max="6153" width="2.625" style="51"/>
    <col min="6154" max="6154" width="2.625" style="51" customWidth="1"/>
    <col min="6155" max="6156" width="2.625" style="51"/>
    <col min="6157" max="6157" width="2.625" style="51" customWidth="1"/>
    <col min="6158" max="6168" width="2.625" style="51"/>
    <col min="6169" max="6169" width="2.625" style="51" customWidth="1"/>
    <col min="6170" max="6172" width="2.625" style="51"/>
    <col min="6173" max="6173" width="2.625" style="51" customWidth="1"/>
    <col min="6174" max="6177" width="2.625" style="51"/>
    <col min="6178" max="6178" width="2.625" style="51" customWidth="1"/>
    <col min="6179" max="6179" width="2.625" style="51"/>
    <col min="6180" max="6180" width="3.75" style="51" bestFit="1" customWidth="1"/>
    <col min="6181" max="6181" width="2.625" style="51"/>
    <col min="6182" max="6182" width="2.625" style="51" customWidth="1"/>
    <col min="6183" max="6187" width="2.625" style="51"/>
    <col min="6188" max="6189" width="2.625" style="51" customWidth="1"/>
    <col min="6190" max="6190" width="2.625" style="51"/>
    <col min="6191" max="6192" width="2.625" style="51" customWidth="1"/>
    <col min="6193" max="6404" width="2.625" style="51"/>
    <col min="6405" max="6408" width="2.625" style="51" customWidth="1"/>
    <col min="6409" max="6409" width="2.625" style="51"/>
    <col min="6410" max="6410" width="2.625" style="51" customWidth="1"/>
    <col min="6411" max="6412" width="2.625" style="51"/>
    <col min="6413" max="6413" width="2.625" style="51" customWidth="1"/>
    <col min="6414" max="6424" width="2.625" style="51"/>
    <col min="6425" max="6425" width="2.625" style="51" customWidth="1"/>
    <col min="6426" max="6428" width="2.625" style="51"/>
    <col min="6429" max="6429" width="2.625" style="51" customWidth="1"/>
    <col min="6430" max="6433" width="2.625" style="51"/>
    <col min="6434" max="6434" width="2.625" style="51" customWidth="1"/>
    <col min="6435" max="6435" width="2.625" style="51"/>
    <col min="6436" max="6436" width="3.75" style="51" bestFit="1" customWidth="1"/>
    <col min="6437" max="6437" width="2.625" style="51"/>
    <col min="6438" max="6438" width="2.625" style="51" customWidth="1"/>
    <col min="6439" max="6443" width="2.625" style="51"/>
    <col min="6444" max="6445" width="2.625" style="51" customWidth="1"/>
    <col min="6446" max="6446" width="2.625" style="51"/>
    <col min="6447" max="6448" width="2.625" style="51" customWidth="1"/>
    <col min="6449" max="6660" width="2.625" style="51"/>
    <col min="6661" max="6664" width="2.625" style="51" customWidth="1"/>
    <col min="6665" max="6665" width="2.625" style="51"/>
    <col min="6666" max="6666" width="2.625" style="51" customWidth="1"/>
    <col min="6667" max="6668" width="2.625" style="51"/>
    <col min="6669" max="6669" width="2.625" style="51" customWidth="1"/>
    <col min="6670" max="6680" width="2.625" style="51"/>
    <col min="6681" max="6681" width="2.625" style="51" customWidth="1"/>
    <col min="6682" max="6684" width="2.625" style="51"/>
    <col min="6685" max="6685" width="2.625" style="51" customWidth="1"/>
    <col min="6686" max="6689" width="2.625" style="51"/>
    <col min="6690" max="6690" width="2.625" style="51" customWidth="1"/>
    <col min="6691" max="6691" width="2.625" style="51"/>
    <col min="6692" max="6692" width="3.75" style="51" bestFit="1" customWidth="1"/>
    <col min="6693" max="6693" width="2.625" style="51"/>
    <col min="6694" max="6694" width="2.625" style="51" customWidth="1"/>
    <col min="6695" max="6699" width="2.625" style="51"/>
    <col min="6700" max="6701" width="2.625" style="51" customWidth="1"/>
    <col min="6702" max="6702" width="2.625" style="51"/>
    <col min="6703" max="6704" width="2.625" style="51" customWidth="1"/>
    <col min="6705" max="6916" width="2.625" style="51"/>
    <col min="6917" max="6920" width="2.625" style="51" customWidth="1"/>
    <col min="6921" max="6921" width="2.625" style="51"/>
    <col min="6922" max="6922" width="2.625" style="51" customWidth="1"/>
    <col min="6923" max="6924" width="2.625" style="51"/>
    <col min="6925" max="6925" width="2.625" style="51" customWidth="1"/>
    <col min="6926" max="6936" width="2.625" style="51"/>
    <col min="6937" max="6937" width="2.625" style="51" customWidth="1"/>
    <col min="6938" max="6940" width="2.625" style="51"/>
    <col min="6941" max="6941" width="2.625" style="51" customWidth="1"/>
    <col min="6942" max="6945" width="2.625" style="51"/>
    <col min="6946" max="6946" width="2.625" style="51" customWidth="1"/>
    <col min="6947" max="6947" width="2.625" style="51"/>
    <col min="6948" max="6948" width="3.75" style="51" bestFit="1" customWidth="1"/>
    <col min="6949" max="6949" width="2.625" style="51"/>
    <col min="6950" max="6950" width="2.625" style="51" customWidth="1"/>
    <col min="6951" max="6955" width="2.625" style="51"/>
    <col min="6956" max="6957" width="2.625" style="51" customWidth="1"/>
    <col min="6958" max="6958" width="2.625" style="51"/>
    <col min="6959" max="6960" width="2.625" style="51" customWidth="1"/>
    <col min="6961" max="7172" width="2.625" style="51"/>
    <col min="7173" max="7176" width="2.625" style="51" customWidth="1"/>
    <col min="7177" max="7177" width="2.625" style="51"/>
    <col min="7178" max="7178" width="2.625" style="51" customWidth="1"/>
    <col min="7179" max="7180" width="2.625" style="51"/>
    <col min="7181" max="7181" width="2.625" style="51" customWidth="1"/>
    <col min="7182" max="7192" width="2.625" style="51"/>
    <col min="7193" max="7193" width="2.625" style="51" customWidth="1"/>
    <col min="7194" max="7196" width="2.625" style="51"/>
    <col min="7197" max="7197" width="2.625" style="51" customWidth="1"/>
    <col min="7198" max="7201" width="2.625" style="51"/>
    <col min="7202" max="7202" width="2.625" style="51" customWidth="1"/>
    <col min="7203" max="7203" width="2.625" style="51"/>
    <col min="7204" max="7204" width="3.75" style="51" bestFit="1" customWidth="1"/>
    <col min="7205" max="7205" width="2.625" style="51"/>
    <col min="7206" max="7206" width="2.625" style="51" customWidth="1"/>
    <col min="7207" max="7211" width="2.625" style="51"/>
    <col min="7212" max="7213" width="2.625" style="51" customWidth="1"/>
    <col min="7214" max="7214" width="2.625" style="51"/>
    <col min="7215" max="7216" width="2.625" style="51" customWidth="1"/>
    <col min="7217" max="7428" width="2.625" style="51"/>
    <col min="7429" max="7432" width="2.625" style="51" customWidth="1"/>
    <col min="7433" max="7433" width="2.625" style="51"/>
    <col min="7434" max="7434" width="2.625" style="51" customWidth="1"/>
    <col min="7435" max="7436" width="2.625" style="51"/>
    <col min="7437" max="7437" width="2.625" style="51" customWidth="1"/>
    <col min="7438" max="7448" width="2.625" style="51"/>
    <col min="7449" max="7449" width="2.625" style="51" customWidth="1"/>
    <col min="7450" max="7452" width="2.625" style="51"/>
    <col min="7453" max="7453" width="2.625" style="51" customWidth="1"/>
    <col min="7454" max="7457" width="2.625" style="51"/>
    <col min="7458" max="7458" width="2.625" style="51" customWidth="1"/>
    <col min="7459" max="7459" width="2.625" style="51"/>
    <col min="7460" max="7460" width="3.75" style="51" bestFit="1" customWidth="1"/>
    <col min="7461" max="7461" width="2.625" style="51"/>
    <col min="7462" max="7462" width="2.625" style="51" customWidth="1"/>
    <col min="7463" max="7467" width="2.625" style="51"/>
    <col min="7468" max="7469" width="2.625" style="51" customWidth="1"/>
    <col min="7470" max="7470" width="2.625" style="51"/>
    <col min="7471" max="7472" width="2.625" style="51" customWidth="1"/>
    <col min="7473" max="7684" width="2.625" style="51"/>
    <col min="7685" max="7688" width="2.625" style="51" customWidth="1"/>
    <col min="7689" max="7689" width="2.625" style="51"/>
    <col min="7690" max="7690" width="2.625" style="51" customWidth="1"/>
    <col min="7691" max="7692" width="2.625" style="51"/>
    <col min="7693" max="7693" width="2.625" style="51" customWidth="1"/>
    <col min="7694" max="7704" width="2.625" style="51"/>
    <col min="7705" max="7705" width="2.625" style="51" customWidth="1"/>
    <col min="7706" max="7708" width="2.625" style="51"/>
    <col min="7709" max="7709" width="2.625" style="51" customWidth="1"/>
    <col min="7710" max="7713" width="2.625" style="51"/>
    <col min="7714" max="7714" width="2.625" style="51" customWidth="1"/>
    <col min="7715" max="7715" width="2.625" style="51"/>
    <col min="7716" max="7716" width="3.75" style="51" bestFit="1" customWidth="1"/>
    <col min="7717" max="7717" width="2.625" style="51"/>
    <col min="7718" max="7718" width="2.625" style="51" customWidth="1"/>
    <col min="7719" max="7723" width="2.625" style="51"/>
    <col min="7724" max="7725" width="2.625" style="51" customWidth="1"/>
    <col min="7726" max="7726" width="2.625" style="51"/>
    <col min="7727" max="7728" width="2.625" style="51" customWidth="1"/>
    <col min="7729" max="7940" width="2.625" style="51"/>
    <col min="7941" max="7944" width="2.625" style="51" customWidth="1"/>
    <col min="7945" max="7945" width="2.625" style="51"/>
    <col min="7946" max="7946" width="2.625" style="51" customWidth="1"/>
    <col min="7947" max="7948" width="2.625" style="51"/>
    <col min="7949" max="7949" width="2.625" style="51" customWidth="1"/>
    <col min="7950" max="7960" width="2.625" style="51"/>
    <col min="7961" max="7961" width="2.625" style="51" customWidth="1"/>
    <col min="7962" max="7964" width="2.625" style="51"/>
    <col min="7965" max="7965" width="2.625" style="51" customWidth="1"/>
    <col min="7966" max="7969" width="2.625" style="51"/>
    <col min="7970" max="7970" width="2.625" style="51" customWidth="1"/>
    <col min="7971" max="7971" width="2.625" style="51"/>
    <col min="7972" max="7972" width="3.75" style="51" bestFit="1" customWidth="1"/>
    <col min="7973" max="7973" width="2.625" style="51"/>
    <col min="7974" max="7974" width="2.625" style="51" customWidth="1"/>
    <col min="7975" max="7979" width="2.625" style="51"/>
    <col min="7980" max="7981" width="2.625" style="51" customWidth="1"/>
    <col min="7982" max="7982" width="2.625" style="51"/>
    <col min="7983" max="7984" width="2.625" style="51" customWidth="1"/>
    <col min="7985" max="8196" width="2.625" style="51"/>
    <col min="8197" max="8200" width="2.625" style="51" customWidth="1"/>
    <col min="8201" max="8201" width="2.625" style="51"/>
    <col min="8202" max="8202" width="2.625" style="51" customWidth="1"/>
    <col min="8203" max="8204" width="2.625" style="51"/>
    <col min="8205" max="8205" width="2.625" style="51" customWidth="1"/>
    <col min="8206" max="8216" width="2.625" style="51"/>
    <col min="8217" max="8217" width="2.625" style="51" customWidth="1"/>
    <col min="8218" max="8220" width="2.625" style="51"/>
    <col min="8221" max="8221" width="2.625" style="51" customWidth="1"/>
    <col min="8222" max="8225" width="2.625" style="51"/>
    <col min="8226" max="8226" width="2.625" style="51" customWidth="1"/>
    <col min="8227" max="8227" width="2.625" style="51"/>
    <col min="8228" max="8228" width="3.75" style="51" bestFit="1" customWidth="1"/>
    <col min="8229" max="8229" width="2.625" style="51"/>
    <col min="8230" max="8230" width="2.625" style="51" customWidth="1"/>
    <col min="8231" max="8235" width="2.625" style="51"/>
    <col min="8236" max="8237" width="2.625" style="51" customWidth="1"/>
    <col min="8238" max="8238" width="2.625" style="51"/>
    <col min="8239" max="8240" width="2.625" style="51" customWidth="1"/>
    <col min="8241" max="8452" width="2.625" style="51"/>
    <col min="8453" max="8456" width="2.625" style="51" customWidth="1"/>
    <col min="8457" max="8457" width="2.625" style="51"/>
    <col min="8458" max="8458" width="2.625" style="51" customWidth="1"/>
    <col min="8459" max="8460" width="2.625" style="51"/>
    <col min="8461" max="8461" width="2.625" style="51" customWidth="1"/>
    <col min="8462" max="8472" width="2.625" style="51"/>
    <col min="8473" max="8473" width="2.625" style="51" customWidth="1"/>
    <col min="8474" max="8476" width="2.625" style="51"/>
    <col min="8477" max="8477" width="2.625" style="51" customWidth="1"/>
    <col min="8478" max="8481" width="2.625" style="51"/>
    <col min="8482" max="8482" width="2.625" style="51" customWidth="1"/>
    <col min="8483" max="8483" width="2.625" style="51"/>
    <col min="8484" max="8484" width="3.75" style="51" bestFit="1" customWidth="1"/>
    <col min="8485" max="8485" width="2.625" style="51"/>
    <col min="8486" max="8486" width="2.625" style="51" customWidth="1"/>
    <col min="8487" max="8491" width="2.625" style="51"/>
    <col min="8492" max="8493" width="2.625" style="51" customWidth="1"/>
    <col min="8494" max="8494" width="2.625" style="51"/>
    <col min="8495" max="8496" width="2.625" style="51" customWidth="1"/>
    <col min="8497" max="8708" width="2.625" style="51"/>
    <col min="8709" max="8712" width="2.625" style="51" customWidth="1"/>
    <col min="8713" max="8713" width="2.625" style="51"/>
    <col min="8714" max="8714" width="2.625" style="51" customWidth="1"/>
    <col min="8715" max="8716" width="2.625" style="51"/>
    <col min="8717" max="8717" width="2.625" style="51" customWidth="1"/>
    <col min="8718" max="8728" width="2.625" style="51"/>
    <col min="8729" max="8729" width="2.625" style="51" customWidth="1"/>
    <col min="8730" max="8732" width="2.625" style="51"/>
    <col min="8733" max="8733" width="2.625" style="51" customWidth="1"/>
    <col min="8734" max="8737" width="2.625" style="51"/>
    <col min="8738" max="8738" width="2.625" style="51" customWidth="1"/>
    <col min="8739" max="8739" width="2.625" style="51"/>
    <col min="8740" max="8740" width="3.75" style="51" bestFit="1" customWidth="1"/>
    <col min="8741" max="8741" width="2.625" style="51"/>
    <col min="8742" max="8742" width="2.625" style="51" customWidth="1"/>
    <col min="8743" max="8747" width="2.625" style="51"/>
    <col min="8748" max="8749" width="2.625" style="51" customWidth="1"/>
    <col min="8750" max="8750" width="2.625" style="51"/>
    <col min="8751" max="8752" width="2.625" style="51" customWidth="1"/>
    <col min="8753" max="8964" width="2.625" style="51"/>
    <col min="8965" max="8968" width="2.625" style="51" customWidth="1"/>
    <col min="8969" max="8969" width="2.625" style="51"/>
    <col min="8970" max="8970" width="2.625" style="51" customWidth="1"/>
    <col min="8971" max="8972" width="2.625" style="51"/>
    <col min="8973" max="8973" width="2.625" style="51" customWidth="1"/>
    <col min="8974" max="8984" width="2.625" style="51"/>
    <col min="8985" max="8985" width="2.625" style="51" customWidth="1"/>
    <col min="8986" max="8988" width="2.625" style="51"/>
    <col min="8989" max="8989" width="2.625" style="51" customWidth="1"/>
    <col min="8990" max="8993" width="2.625" style="51"/>
    <col min="8994" max="8994" width="2.625" style="51" customWidth="1"/>
    <col min="8995" max="8995" width="2.625" style="51"/>
    <col min="8996" max="8996" width="3.75" style="51" bestFit="1" customWidth="1"/>
    <col min="8997" max="8997" width="2.625" style="51"/>
    <col min="8998" max="8998" width="2.625" style="51" customWidth="1"/>
    <col min="8999" max="9003" width="2.625" style="51"/>
    <col min="9004" max="9005" width="2.625" style="51" customWidth="1"/>
    <col min="9006" max="9006" width="2.625" style="51"/>
    <col min="9007" max="9008" width="2.625" style="51" customWidth="1"/>
    <col min="9009" max="9220" width="2.625" style="51"/>
    <col min="9221" max="9224" width="2.625" style="51" customWidth="1"/>
    <col min="9225" max="9225" width="2.625" style="51"/>
    <col min="9226" max="9226" width="2.625" style="51" customWidth="1"/>
    <col min="9227" max="9228" width="2.625" style="51"/>
    <col min="9229" max="9229" width="2.625" style="51" customWidth="1"/>
    <col min="9230" max="9240" width="2.625" style="51"/>
    <col min="9241" max="9241" width="2.625" style="51" customWidth="1"/>
    <col min="9242" max="9244" width="2.625" style="51"/>
    <col min="9245" max="9245" width="2.625" style="51" customWidth="1"/>
    <col min="9246" max="9249" width="2.625" style="51"/>
    <col min="9250" max="9250" width="2.625" style="51" customWidth="1"/>
    <col min="9251" max="9251" width="2.625" style="51"/>
    <col min="9252" max="9252" width="3.75" style="51" bestFit="1" customWidth="1"/>
    <col min="9253" max="9253" width="2.625" style="51"/>
    <col min="9254" max="9254" width="2.625" style="51" customWidth="1"/>
    <col min="9255" max="9259" width="2.625" style="51"/>
    <col min="9260" max="9261" width="2.625" style="51" customWidth="1"/>
    <col min="9262" max="9262" width="2.625" style="51"/>
    <col min="9263" max="9264" width="2.625" style="51" customWidth="1"/>
    <col min="9265" max="9476" width="2.625" style="51"/>
    <col min="9477" max="9480" width="2.625" style="51" customWidth="1"/>
    <col min="9481" max="9481" width="2.625" style="51"/>
    <col min="9482" max="9482" width="2.625" style="51" customWidth="1"/>
    <col min="9483" max="9484" width="2.625" style="51"/>
    <col min="9485" max="9485" width="2.625" style="51" customWidth="1"/>
    <col min="9486" max="9496" width="2.625" style="51"/>
    <col min="9497" max="9497" width="2.625" style="51" customWidth="1"/>
    <col min="9498" max="9500" width="2.625" style="51"/>
    <col min="9501" max="9501" width="2.625" style="51" customWidth="1"/>
    <col min="9502" max="9505" width="2.625" style="51"/>
    <col min="9506" max="9506" width="2.625" style="51" customWidth="1"/>
    <col min="9507" max="9507" width="2.625" style="51"/>
    <col min="9508" max="9508" width="3.75" style="51" bestFit="1" customWidth="1"/>
    <col min="9509" max="9509" width="2.625" style="51"/>
    <col min="9510" max="9510" width="2.625" style="51" customWidth="1"/>
    <col min="9511" max="9515" width="2.625" style="51"/>
    <col min="9516" max="9517" width="2.625" style="51" customWidth="1"/>
    <col min="9518" max="9518" width="2.625" style="51"/>
    <col min="9519" max="9520" width="2.625" style="51" customWidth="1"/>
    <col min="9521" max="9732" width="2.625" style="51"/>
    <col min="9733" max="9736" width="2.625" style="51" customWidth="1"/>
    <col min="9737" max="9737" width="2.625" style="51"/>
    <col min="9738" max="9738" width="2.625" style="51" customWidth="1"/>
    <col min="9739" max="9740" width="2.625" style="51"/>
    <col min="9741" max="9741" width="2.625" style="51" customWidth="1"/>
    <col min="9742" max="9752" width="2.625" style="51"/>
    <col min="9753" max="9753" width="2.625" style="51" customWidth="1"/>
    <col min="9754" max="9756" width="2.625" style="51"/>
    <col min="9757" max="9757" width="2.625" style="51" customWidth="1"/>
    <col min="9758" max="9761" width="2.625" style="51"/>
    <col min="9762" max="9762" width="2.625" style="51" customWidth="1"/>
    <col min="9763" max="9763" width="2.625" style="51"/>
    <col min="9764" max="9764" width="3.75" style="51" bestFit="1" customWidth="1"/>
    <col min="9765" max="9765" width="2.625" style="51"/>
    <col min="9766" max="9766" width="2.625" style="51" customWidth="1"/>
    <col min="9767" max="9771" width="2.625" style="51"/>
    <col min="9772" max="9773" width="2.625" style="51" customWidth="1"/>
    <col min="9774" max="9774" width="2.625" style="51"/>
    <col min="9775" max="9776" width="2.625" style="51" customWidth="1"/>
    <col min="9777" max="9988" width="2.625" style="51"/>
    <col min="9989" max="9992" width="2.625" style="51" customWidth="1"/>
    <col min="9993" max="9993" width="2.625" style="51"/>
    <col min="9994" max="9994" width="2.625" style="51" customWidth="1"/>
    <col min="9995" max="9996" width="2.625" style="51"/>
    <col min="9997" max="9997" width="2.625" style="51" customWidth="1"/>
    <col min="9998" max="10008" width="2.625" style="51"/>
    <col min="10009" max="10009" width="2.625" style="51" customWidth="1"/>
    <col min="10010" max="10012" width="2.625" style="51"/>
    <col min="10013" max="10013" width="2.625" style="51" customWidth="1"/>
    <col min="10014" max="10017" width="2.625" style="51"/>
    <col min="10018" max="10018" width="2.625" style="51" customWidth="1"/>
    <col min="10019" max="10019" width="2.625" style="51"/>
    <col min="10020" max="10020" width="3.75" style="51" bestFit="1" customWidth="1"/>
    <col min="10021" max="10021" width="2.625" style="51"/>
    <col min="10022" max="10022" width="2.625" style="51" customWidth="1"/>
    <col min="10023" max="10027" width="2.625" style="51"/>
    <col min="10028" max="10029" width="2.625" style="51" customWidth="1"/>
    <col min="10030" max="10030" width="2.625" style="51"/>
    <col min="10031" max="10032" width="2.625" style="51" customWidth="1"/>
    <col min="10033" max="10244" width="2.625" style="51"/>
    <col min="10245" max="10248" width="2.625" style="51" customWidth="1"/>
    <col min="10249" max="10249" width="2.625" style="51"/>
    <col min="10250" max="10250" width="2.625" style="51" customWidth="1"/>
    <col min="10251" max="10252" width="2.625" style="51"/>
    <col min="10253" max="10253" width="2.625" style="51" customWidth="1"/>
    <col min="10254" max="10264" width="2.625" style="51"/>
    <col min="10265" max="10265" width="2.625" style="51" customWidth="1"/>
    <col min="10266" max="10268" width="2.625" style="51"/>
    <col min="10269" max="10269" width="2.625" style="51" customWidth="1"/>
    <col min="10270" max="10273" width="2.625" style="51"/>
    <col min="10274" max="10274" width="2.625" style="51" customWidth="1"/>
    <col min="10275" max="10275" width="2.625" style="51"/>
    <col min="10276" max="10276" width="3.75" style="51" bestFit="1" customWidth="1"/>
    <col min="10277" max="10277" width="2.625" style="51"/>
    <col min="10278" max="10278" width="2.625" style="51" customWidth="1"/>
    <col min="10279" max="10283" width="2.625" style="51"/>
    <col min="10284" max="10285" width="2.625" style="51" customWidth="1"/>
    <col min="10286" max="10286" width="2.625" style="51"/>
    <col min="10287" max="10288" width="2.625" style="51" customWidth="1"/>
    <col min="10289" max="10500" width="2.625" style="51"/>
    <col min="10501" max="10504" width="2.625" style="51" customWidth="1"/>
    <col min="10505" max="10505" width="2.625" style="51"/>
    <col min="10506" max="10506" width="2.625" style="51" customWidth="1"/>
    <col min="10507" max="10508" width="2.625" style="51"/>
    <col min="10509" max="10509" width="2.625" style="51" customWidth="1"/>
    <col min="10510" max="10520" width="2.625" style="51"/>
    <col min="10521" max="10521" width="2.625" style="51" customWidth="1"/>
    <col min="10522" max="10524" width="2.625" style="51"/>
    <col min="10525" max="10525" width="2.625" style="51" customWidth="1"/>
    <col min="10526" max="10529" width="2.625" style="51"/>
    <col min="10530" max="10530" width="2.625" style="51" customWidth="1"/>
    <col min="10531" max="10531" width="2.625" style="51"/>
    <col min="10532" max="10532" width="3.75" style="51" bestFit="1" customWidth="1"/>
    <col min="10533" max="10533" width="2.625" style="51"/>
    <col min="10534" max="10534" width="2.625" style="51" customWidth="1"/>
    <col min="10535" max="10539" width="2.625" style="51"/>
    <col min="10540" max="10541" width="2.625" style="51" customWidth="1"/>
    <col min="10542" max="10542" width="2.625" style="51"/>
    <col min="10543" max="10544" width="2.625" style="51" customWidth="1"/>
    <col min="10545" max="10756" width="2.625" style="51"/>
    <col min="10757" max="10760" width="2.625" style="51" customWidth="1"/>
    <col min="10761" max="10761" width="2.625" style="51"/>
    <col min="10762" max="10762" width="2.625" style="51" customWidth="1"/>
    <col min="10763" max="10764" width="2.625" style="51"/>
    <col min="10765" max="10765" width="2.625" style="51" customWidth="1"/>
    <col min="10766" max="10776" width="2.625" style="51"/>
    <col min="10777" max="10777" width="2.625" style="51" customWidth="1"/>
    <col min="10778" max="10780" width="2.625" style="51"/>
    <col min="10781" max="10781" width="2.625" style="51" customWidth="1"/>
    <col min="10782" max="10785" width="2.625" style="51"/>
    <col min="10786" max="10786" width="2.625" style="51" customWidth="1"/>
    <col min="10787" max="10787" width="2.625" style="51"/>
    <col min="10788" max="10788" width="3.75" style="51" bestFit="1" customWidth="1"/>
    <col min="10789" max="10789" width="2.625" style="51"/>
    <col min="10790" max="10790" width="2.625" style="51" customWidth="1"/>
    <col min="10791" max="10795" width="2.625" style="51"/>
    <col min="10796" max="10797" width="2.625" style="51" customWidth="1"/>
    <col min="10798" max="10798" width="2.625" style="51"/>
    <col min="10799" max="10800" width="2.625" style="51" customWidth="1"/>
    <col min="10801" max="11012" width="2.625" style="51"/>
    <col min="11013" max="11016" width="2.625" style="51" customWidth="1"/>
    <col min="11017" max="11017" width="2.625" style="51"/>
    <col min="11018" max="11018" width="2.625" style="51" customWidth="1"/>
    <col min="11019" max="11020" width="2.625" style="51"/>
    <col min="11021" max="11021" width="2.625" style="51" customWidth="1"/>
    <col min="11022" max="11032" width="2.625" style="51"/>
    <col min="11033" max="11033" width="2.625" style="51" customWidth="1"/>
    <col min="11034" max="11036" width="2.625" style="51"/>
    <col min="11037" max="11037" width="2.625" style="51" customWidth="1"/>
    <col min="11038" max="11041" width="2.625" style="51"/>
    <col min="11042" max="11042" width="2.625" style="51" customWidth="1"/>
    <col min="11043" max="11043" width="2.625" style="51"/>
    <col min="11044" max="11044" width="3.75" style="51" bestFit="1" customWidth="1"/>
    <col min="11045" max="11045" width="2.625" style="51"/>
    <col min="11046" max="11046" width="2.625" style="51" customWidth="1"/>
    <col min="11047" max="11051" width="2.625" style="51"/>
    <col min="11052" max="11053" width="2.625" style="51" customWidth="1"/>
    <col min="11054" max="11054" width="2.625" style="51"/>
    <col min="11055" max="11056" width="2.625" style="51" customWidth="1"/>
    <col min="11057" max="11268" width="2.625" style="51"/>
    <col min="11269" max="11272" width="2.625" style="51" customWidth="1"/>
    <col min="11273" max="11273" width="2.625" style="51"/>
    <col min="11274" max="11274" width="2.625" style="51" customWidth="1"/>
    <col min="11275" max="11276" width="2.625" style="51"/>
    <col min="11277" max="11277" width="2.625" style="51" customWidth="1"/>
    <col min="11278" max="11288" width="2.625" style="51"/>
    <col min="11289" max="11289" width="2.625" style="51" customWidth="1"/>
    <col min="11290" max="11292" width="2.625" style="51"/>
    <col min="11293" max="11293" width="2.625" style="51" customWidth="1"/>
    <col min="11294" max="11297" width="2.625" style="51"/>
    <col min="11298" max="11298" width="2.625" style="51" customWidth="1"/>
    <col min="11299" max="11299" width="2.625" style="51"/>
    <col min="11300" max="11300" width="3.75" style="51" bestFit="1" customWidth="1"/>
    <col min="11301" max="11301" width="2.625" style="51"/>
    <col min="11302" max="11302" width="2.625" style="51" customWidth="1"/>
    <col min="11303" max="11307" width="2.625" style="51"/>
    <col min="11308" max="11309" width="2.625" style="51" customWidth="1"/>
    <col min="11310" max="11310" width="2.625" style="51"/>
    <col min="11311" max="11312" width="2.625" style="51" customWidth="1"/>
    <col min="11313" max="11524" width="2.625" style="51"/>
    <col min="11525" max="11528" width="2.625" style="51" customWidth="1"/>
    <col min="11529" max="11529" width="2.625" style="51"/>
    <col min="11530" max="11530" width="2.625" style="51" customWidth="1"/>
    <col min="11531" max="11532" width="2.625" style="51"/>
    <col min="11533" max="11533" width="2.625" style="51" customWidth="1"/>
    <col min="11534" max="11544" width="2.625" style="51"/>
    <col min="11545" max="11545" width="2.625" style="51" customWidth="1"/>
    <col min="11546" max="11548" width="2.625" style="51"/>
    <col min="11549" max="11549" width="2.625" style="51" customWidth="1"/>
    <col min="11550" max="11553" width="2.625" style="51"/>
    <col min="11554" max="11554" width="2.625" style="51" customWidth="1"/>
    <col min="11555" max="11555" width="2.625" style="51"/>
    <col min="11556" max="11556" width="3.75" style="51" bestFit="1" customWidth="1"/>
    <col min="11557" max="11557" width="2.625" style="51"/>
    <col min="11558" max="11558" width="2.625" style="51" customWidth="1"/>
    <col min="11559" max="11563" width="2.625" style="51"/>
    <col min="11564" max="11565" width="2.625" style="51" customWidth="1"/>
    <col min="11566" max="11566" width="2.625" style="51"/>
    <col min="11567" max="11568" width="2.625" style="51" customWidth="1"/>
    <col min="11569" max="11780" width="2.625" style="51"/>
    <col min="11781" max="11784" width="2.625" style="51" customWidth="1"/>
    <col min="11785" max="11785" width="2.625" style="51"/>
    <col min="11786" max="11786" width="2.625" style="51" customWidth="1"/>
    <col min="11787" max="11788" width="2.625" style="51"/>
    <col min="11789" max="11789" width="2.625" style="51" customWidth="1"/>
    <col min="11790" max="11800" width="2.625" style="51"/>
    <col min="11801" max="11801" width="2.625" style="51" customWidth="1"/>
    <col min="11802" max="11804" width="2.625" style="51"/>
    <col min="11805" max="11805" width="2.625" style="51" customWidth="1"/>
    <col min="11806" max="11809" width="2.625" style="51"/>
    <col min="11810" max="11810" width="2.625" style="51" customWidth="1"/>
    <col min="11811" max="11811" width="2.625" style="51"/>
    <col min="11812" max="11812" width="3.75" style="51" bestFit="1" customWidth="1"/>
    <col min="11813" max="11813" width="2.625" style="51"/>
    <col min="11814" max="11814" width="2.625" style="51" customWidth="1"/>
    <col min="11815" max="11819" width="2.625" style="51"/>
    <col min="11820" max="11821" width="2.625" style="51" customWidth="1"/>
    <col min="11822" max="11822" width="2.625" style="51"/>
    <col min="11823" max="11824" width="2.625" style="51" customWidth="1"/>
    <col min="11825" max="12036" width="2.625" style="51"/>
    <col min="12037" max="12040" width="2.625" style="51" customWidth="1"/>
    <col min="12041" max="12041" width="2.625" style="51"/>
    <col min="12042" max="12042" width="2.625" style="51" customWidth="1"/>
    <col min="12043" max="12044" width="2.625" style="51"/>
    <col min="12045" max="12045" width="2.625" style="51" customWidth="1"/>
    <col min="12046" max="12056" width="2.625" style="51"/>
    <col min="12057" max="12057" width="2.625" style="51" customWidth="1"/>
    <col min="12058" max="12060" width="2.625" style="51"/>
    <col min="12061" max="12061" width="2.625" style="51" customWidth="1"/>
    <col min="12062" max="12065" width="2.625" style="51"/>
    <col min="12066" max="12066" width="2.625" style="51" customWidth="1"/>
    <col min="12067" max="12067" width="2.625" style="51"/>
    <col min="12068" max="12068" width="3.75" style="51" bestFit="1" customWidth="1"/>
    <col min="12069" max="12069" width="2.625" style="51"/>
    <col min="12070" max="12070" width="2.625" style="51" customWidth="1"/>
    <col min="12071" max="12075" width="2.625" style="51"/>
    <col min="12076" max="12077" width="2.625" style="51" customWidth="1"/>
    <col min="12078" max="12078" width="2.625" style="51"/>
    <col min="12079" max="12080" width="2.625" style="51" customWidth="1"/>
    <col min="12081" max="12292" width="2.625" style="51"/>
    <col min="12293" max="12296" width="2.625" style="51" customWidth="1"/>
    <col min="12297" max="12297" width="2.625" style="51"/>
    <col min="12298" max="12298" width="2.625" style="51" customWidth="1"/>
    <col min="12299" max="12300" width="2.625" style="51"/>
    <col min="12301" max="12301" width="2.625" style="51" customWidth="1"/>
    <col min="12302" max="12312" width="2.625" style="51"/>
    <col min="12313" max="12313" width="2.625" style="51" customWidth="1"/>
    <col min="12314" max="12316" width="2.625" style="51"/>
    <col min="12317" max="12317" width="2.625" style="51" customWidth="1"/>
    <col min="12318" max="12321" width="2.625" style="51"/>
    <col min="12322" max="12322" width="2.625" style="51" customWidth="1"/>
    <col min="12323" max="12323" width="2.625" style="51"/>
    <col min="12324" max="12324" width="3.75" style="51" bestFit="1" customWidth="1"/>
    <col min="12325" max="12325" width="2.625" style="51"/>
    <col min="12326" max="12326" width="2.625" style="51" customWidth="1"/>
    <col min="12327" max="12331" width="2.625" style="51"/>
    <col min="12332" max="12333" width="2.625" style="51" customWidth="1"/>
    <col min="12334" max="12334" width="2.625" style="51"/>
    <col min="12335" max="12336" width="2.625" style="51" customWidth="1"/>
    <col min="12337" max="12548" width="2.625" style="51"/>
    <col min="12549" max="12552" width="2.625" style="51" customWidth="1"/>
    <col min="12553" max="12553" width="2.625" style="51"/>
    <col min="12554" max="12554" width="2.625" style="51" customWidth="1"/>
    <col min="12555" max="12556" width="2.625" style="51"/>
    <col min="12557" max="12557" width="2.625" style="51" customWidth="1"/>
    <col min="12558" max="12568" width="2.625" style="51"/>
    <col min="12569" max="12569" width="2.625" style="51" customWidth="1"/>
    <col min="12570" max="12572" width="2.625" style="51"/>
    <col min="12573" max="12573" width="2.625" style="51" customWidth="1"/>
    <col min="12574" max="12577" width="2.625" style="51"/>
    <col min="12578" max="12578" width="2.625" style="51" customWidth="1"/>
    <col min="12579" max="12579" width="2.625" style="51"/>
    <col min="12580" max="12580" width="3.75" style="51" bestFit="1" customWidth="1"/>
    <col min="12581" max="12581" width="2.625" style="51"/>
    <col min="12582" max="12582" width="2.625" style="51" customWidth="1"/>
    <col min="12583" max="12587" width="2.625" style="51"/>
    <col min="12588" max="12589" width="2.625" style="51" customWidth="1"/>
    <col min="12590" max="12590" width="2.625" style="51"/>
    <col min="12591" max="12592" width="2.625" style="51" customWidth="1"/>
    <col min="12593" max="12804" width="2.625" style="51"/>
    <col min="12805" max="12808" width="2.625" style="51" customWidth="1"/>
    <col min="12809" max="12809" width="2.625" style="51"/>
    <col min="12810" max="12810" width="2.625" style="51" customWidth="1"/>
    <col min="12811" max="12812" width="2.625" style="51"/>
    <col min="12813" max="12813" width="2.625" style="51" customWidth="1"/>
    <col min="12814" max="12824" width="2.625" style="51"/>
    <col min="12825" max="12825" width="2.625" style="51" customWidth="1"/>
    <col min="12826" max="12828" width="2.625" style="51"/>
    <col min="12829" max="12829" width="2.625" style="51" customWidth="1"/>
    <col min="12830" max="12833" width="2.625" style="51"/>
    <col min="12834" max="12834" width="2.625" style="51" customWidth="1"/>
    <col min="12835" max="12835" width="2.625" style="51"/>
    <col min="12836" max="12836" width="3.75" style="51" bestFit="1" customWidth="1"/>
    <col min="12837" max="12837" width="2.625" style="51"/>
    <col min="12838" max="12838" width="2.625" style="51" customWidth="1"/>
    <col min="12839" max="12843" width="2.625" style="51"/>
    <col min="12844" max="12845" width="2.625" style="51" customWidth="1"/>
    <col min="12846" max="12846" width="2.625" style="51"/>
    <col min="12847" max="12848" width="2.625" style="51" customWidth="1"/>
    <col min="12849" max="13060" width="2.625" style="51"/>
    <col min="13061" max="13064" width="2.625" style="51" customWidth="1"/>
    <col min="13065" max="13065" width="2.625" style="51"/>
    <col min="13066" max="13066" width="2.625" style="51" customWidth="1"/>
    <col min="13067" max="13068" width="2.625" style="51"/>
    <col min="13069" max="13069" width="2.625" style="51" customWidth="1"/>
    <col min="13070" max="13080" width="2.625" style="51"/>
    <col min="13081" max="13081" width="2.625" style="51" customWidth="1"/>
    <col min="13082" max="13084" width="2.625" style="51"/>
    <col min="13085" max="13085" width="2.625" style="51" customWidth="1"/>
    <col min="13086" max="13089" width="2.625" style="51"/>
    <col min="13090" max="13090" width="2.625" style="51" customWidth="1"/>
    <col min="13091" max="13091" width="2.625" style="51"/>
    <col min="13092" max="13092" width="3.75" style="51" bestFit="1" customWidth="1"/>
    <col min="13093" max="13093" width="2.625" style="51"/>
    <col min="13094" max="13094" width="2.625" style="51" customWidth="1"/>
    <col min="13095" max="13099" width="2.625" style="51"/>
    <col min="13100" max="13101" width="2.625" style="51" customWidth="1"/>
    <col min="13102" max="13102" width="2.625" style="51"/>
    <col min="13103" max="13104" width="2.625" style="51" customWidth="1"/>
    <col min="13105" max="13316" width="2.625" style="51"/>
    <col min="13317" max="13320" width="2.625" style="51" customWidth="1"/>
    <col min="13321" max="13321" width="2.625" style="51"/>
    <col min="13322" max="13322" width="2.625" style="51" customWidth="1"/>
    <col min="13323" max="13324" width="2.625" style="51"/>
    <col min="13325" max="13325" width="2.625" style="51" customWidth="1"/>
    <col min="13326" max="13336" width="2.625" style="51"/>
    <col min="13337" max="13337" width="2.625" style="51" customWidth="1"/>
    <col min="13338" max="13340" width="2.625" style="51"/>
    <col min="13341" max="13341" width="2.625" style="51" customWidth="1"/>
    <col min="13342" max="13345" width="2.625" style="51"/>
    <col min="13346" max="13346" width="2.625" style="51" customWidth="1"/>
    <col min="13347" max="13347" width="2.625" style="51"/>
    <col min="13348" max="13348" width="3.75" style="51" bestFit="1" customWidth="1"/>
    <col min="13349" max="13349" width="2.625" style="51"/>
    <col min="13350" max="13350" width="2.625" style="51" customWidth="1"/>
    <col min="13351" max="13355" width="2.625" style="51"/>
    <col min="13356" max="13357" width="2.625" style="51" customWidth="1"/>
    <col min="13358" max="13358" width="2.625" style="51"/>
    <col min="13359" max="13360" width="2.625" style="51" customWidth="1"/>
    <col min="13361" max="13572" width="2.625" style="51"/>
    <col min="13573" max="13576" width="2.625" style="51" customWidth="1"/>
    <col min="13577" max="13577" width="2.625" style="51"/>
    <col min="13578" max="13578" width="2.625" style="51" customWidth="1"/>
    <col min="13579" max="13580" width="2.625" style="51"/>
    <col min="13581" max="13581" width="2.625" style="51" customWidth="1"/>
    <col min="13582" max="13592" width="2.625" style="51"/>
    <col min="13593" max="13593" width="2.625" style="51" customWidth="1"/>
    <col min="13594" max="13596" width="2.625" style="51"/>
    <col min="13597" max="13597" width="2.625" style="51" customWidth="1"/>
    <col min="13598" max="13601" width="2.625" style="51"/>
    <col min="13602" max="13602" width="2.625" style="51" customWidth="1"/>
    <col min="13603" max="13603" width="2.625" style="51"/>
    <col min="13604" max="13604" width="3.75" style="51" bestFit="1" customWidth="1"/>
    <col min="13605" max="13605" width="2.625" style="51"/>
    <col min="13606" max="13606" width="2.625" style="51" customWidth="1"/>
    <col min="13607" max="13611" width="2.625" style="51"/>
    <col min="13612" max="13613" width="2.625" style="51" customWidth="1"/>
    <col min="13614" max="13614" width="2.625" style="51"/>
    <col min="13615" max="13616" width="2.625" style="51" customWidth="1"/>
    <col min="13617" max="13828" width="2.625" style="51"/>
    <col min="13829" max="13832" width="2.625" style="51" customWidth="1"/>
    <col min="13833" max="13833" width="2.625" style="51"/>
    <col min="13834" max="13834" width="2.625" style="51" customWidth="1"/>
    <col min="13835" max="13836" width="2.625" style="51"/>
    <col min="13837" max="13837" width="2.625" style="51" customWidth="1"/>
    <col min="13838" max="13848" width="2.625" style="51"/>
    <col min="13849" max="13849" width="2.625" style="51" customWidth="1"/>
    <col min="13850" max="13852" width="2.625" style="51"/>
    <col min="13853" max="13853" width="2.625" style="51" customWidth="1"/>
    <col min="13854" max="13857" width="2.625" style="51"/>
    <col min="13858" max="13858" width="2.625" style="51" customWidth="1"/>
    <col min="13859" max="13859" width="2.625" style="51"/>
    <col min="13860" max="13860" width="3.75" style="51" bestFit="1" customWidth="1"/>
    <col min="13861" max="13861" width="2.625" style="51"/>
    <col min="13862" max="13862" width="2.625" style="51" customWidth="1"/>
    <col min="13863" max="13867" width="2.625" style="51"/>
    <col min="13868" max="13869" width="2.625" style="51" customWidth="1"/>
    <col min="13870" max="13870" width="2.625" style="51"/>
    <col min="13871" max="13872" width="2.625" style="51" customWidth="1"/>
    <col min="13873" max="14084" width="2.625" style="51"/>
    <col min="14085" max="14088" width="2.625" style="51" customWidth="1"/>
    <col min="14089" max="14089" width="2.625" style="51"/>
    <col min="14090" max="14090" width="2.625" style="51" customWidth="1"/>
    <col min="14091" max="14092" width="2.625" style="51"/>
    <col min="14093" max="14093" width="2.625" style="51" customWidth="1"/>
    <col min="14094" max="14104" width="2.625" style="51"/>
    <col min="14105" max="14105" width="2.625" style="51" customWidth="1"/>
    <col min="14106" max="14108" width="2.625" style="51"/>
    <col min="14109" max="14109" width="2.625" style="51" customWidth="1"/>
    <col min="14110" max="14113" width="2.625" style="51"/>
    <col min="14114" max="14114" width="2.625" style="51" customWidth="1"/>
    <col min="14115" max="14115" width="2.625" style="51"/>
    <col min="14116" max="14116" width="3.75" style="51" bestFit="1" customWidth="1"/>
    <col min="14117" max="14117" width="2.625" style="51"/>
    <col min="14118" max="14118" width="2.625" style="51" customWidth="1"/>
    <col min="14119" max="14123" width="2.625" style="51"/>
    <col min="14124" max="14125" width="2.625" style="51" customWidth="1"/>
    <col min="14126" max="14126" width="2.625" style="51"/>
    <col min="14127" max="14128" width="2.625" style="51" customWidth="1"/>
    <col min="14129" max="14340" width="2.625" style="51"/>
    <col min="14341" max="14344" width="2.625" style="51" customWidth="1"/>
    <col min="14345" max="14345" width="2.625" style="51"/>
    <col min="14346" max="14346" width="2.625" style="51" customWidth="1"/>
    <col min="14347" max="14348" width="2.625" style="51"/>
    <col min="14349" max="14349" width="2.625" style="51" customWidth="1"/>
    <col min="14350" max="14360" width="2.625" style="51"/>
    <col min="14361" max="14361" width="2.625" style="51" customWidth="1"/>
    <col min="14362" max="14364" width="2.625" style="51"/>
    <col min="14365" max="14365" width="2.625" style="51" customWidth="1"/>
    <col min="14366" max="14369" width="2.625" style="51"/>
    <col min="14370" max="14370" width="2.625" style="51" customWidth="1"/>
    <col min="14371" max="14371" width="2.625" style="51"/>
    <col min="14372" max="14372" width="3.75" style="51" bestFit="1" customWidth="1"/>
    <col min="14373" max="14373" width="2.625" style="51"/>
    <col min="14374" max="14374" width="2.625" style="51" customWidth="1"/>
    <col min="14375" max="14379" width="2.625" style="51"/>
    <col min="14380" max="14381" width="2.625" style="51" customWidth="1"/>
    <col min="14382" max="14382" width="2.625" style="51"/>
    <col min="14383" max="14384" width="2.625" style="51" customWidth="1"/>
    <col min="14385" max="14596" width="2.625" style="51"/>
    <col min="14597" max="14600" width="2.625" style="51" customWidth="1"/>
    <col min="14601" max="14601" width="2.625" style="51"/>
    <col min="14602" max="14602" width="2.625" style="51" customWidth="1"/>
    <col min="14603" max="14604" width="2.625" style="51"/>
    <col min="14605" max="14605" width="2.625" style="51" customWidth="1"/>
    <col min="14606" max="14616" width="2.625" style="51"/>
    <col min="14617" max="14617" width="2.625" style="51" customWidth="1"/>
    <col min="14618" max="14620" width="2.625" style="51"/>
    <col min="14621" max="14621" width="2.625" style="51" customWidth="1"/>
    <col min="14622" max="14625" width="2.625" style="51"/>
    <col min="14626" max="14626" width="2.625" style="51" customWidth="1"/>
    <col min="14627" max="14627" width="2.625" style="51"/>
    <col min="14628" max="14628" width="3.75" style="51" bestFit="1" customWidth="1"/>
    <col min="14629" max="14629" width="2.625" style="51"/>
    <col min="14630" max="14630" width="2.625" style="51" customWidth="1"/>
    <col min="14631" max="14635" width="2.625" style="51"/>
    <col min="14636" max="14637" width="2.625" style="51" customWidth="1"/>
    <col min="14638" max="14638" width="2.625" style="51"/>
    <col min="14639" max="14640" width="2.625" style="51" customWidth="1"/>
    <col min="14641" max="14852" width="2.625" style="51"/>
    <col min="14853" max="14856" width="2.625" style="51" customWidth="1"/>
    <col min="14857" max="14857" width="2.625" style="51"/>
    <col min="14858" max="14858" width="2.625" style="51" customWidth="1"/>
    <col min="14859" max="14860" width="2.625" style="51"/>
    <col min="14861" max="14861" width="2.625" style="51" customWidth="1"/>
    <col min="14862" max="14872" width="2.625" style="51"/>
    <col min="14873" max="14873" width="2.625" style="51" customWidth="1"/>
    <col min="14874" max="14876" width="2.625" style="51"/>
    <col min="14877" max="14877" width="2.625" style="51" customWidth="1"/>
    <col min="14878" max="14881" width="2.625" style="51"/>
    <col min="14882" max="14882" width="2.625" style="51" customWidth="1"/>
    <col min="14883" max="14883" width="2.625" style="51"/>
    <col min="14884" max="14884" width="3.75" style="51" bestFit="1" customWidth="1"/>
    <col min="14885" max="14885" width="2.625" style="51"/>
    <col min="14886" max="14886" width="2.625" style="51" customWidth="1"/>
    <col min="14887" max="14891" width="2.625" style="51"/>
    <col min="14892" max="14893" width="2.625" style="51" customWidth="1"/>
    <col min="14894" max="14894" width="2.625" style="51"/>
    <col min="14895" max="14896" width="2.625" style="51" customWidth="1"/>
    <col min="14897" max="15108" width="2.625" style="51"/>
    <col min="15109" max="15112" width="2.625" style="51" customWidth="1"/>
    <col min="15113" max="15113" width="2.625" style="51"/>
    <col min="15114" max="15114" width="2.625" style="51" customWidth="1"/>
    <col min="15115" max="15116" width="2.625" style="51"/>
    <col min="15117" max="15117" width="2.625" style="51" customWidth="1"/>
    <col min="15118" max="15128" width="2.625" style="51"/>
    <col min="15129" max="15129" width="2.625" style="51" customWidth="1"/>
    <col min="15130" max="15132" width="2.625" style="51"/>
    <col min="15133" max="15133" width="2.625" style="51" customWidth="1"/>
    <col min="15134" max="15137" width="2.625" style="51"/>
    <col min="15138" max="15138" width="2.625" style="51" customWidth="1"/>
    <col min="15139" max="15139" width="2.625" style="51"/>
    <col min="15140" max="15140" width="3.75" style="51" bestFit="1" customWidth="1"/>
    <col min="15141" max="15141" width="2.625" style="51"/>
    <col min="15142" max="15142" width="2.625" style="51" customWidth="1"/>
    <col min="15143" max="15147" width="2.625" style="51"/>
    <col min="15148" max="15149" width="2.625" style="51" customWidth="1"/>
    <col min="15150" max="15150" width="2.625" style="51"/>
    <col min="15151" max="15152" width="2.625" style="51" customWidth="1"/>
    <col min="15153" max="15364" width="2.625" style="51"/>
    <col min="15365" max="15368" width="2.625" style="51" customWidth="1"/>
    <col min="15369" max="15369" width="2.625" style="51"/>
    <col min="15370" max="15370" width="2.625" style="51" customWidth="1"/>
    <col min="15371" max="15372" width="2.625" style="51"/>
    <col min="15373" max="15373" width="2.625" style="51" customWidth="1"/>
    <col min="15374" max="15384" width="2.625" style="51"/>
    <col min="15385" max="15385" width="2.625" style="51" customWidth="1"/>
    <col min="15386" max="15388" width="2.625" style="51"/>
    <col min="15389" max="15389" width="2.625" style="51" customWidth="1"/>
    <col min="15390" max="15393" width="2.625" style="51"/>
    <col min="15394" max="15394" width="2.625" style="51" customWidth="1"/>
    <col min="15395" max="15395" width="2.625" style="51"/>
    <col min="15396" max="15396" width="3.75" style="51" bestFit="1" customWidth="1"/>
    <col min="15397" max="15397" width="2.625" style="51"/>
    <col min="15398" max="15398" width="2.625" style="51" customWidth="1"/>
    <col min="15399" max="15403" width="2.625" style="51"/>
    <col min="15404" max="15405" width="2.625" style="51" customWidth="1"/>
    <col min="15406" max="15406" width="2.625" style="51"/>
    <col min="15407" max="15408" width="2.625" style="51" customWidth="1"/>
    <col min="15409" max="15620" width="2.625" style="51"/>
    <col min="15621" max="15624" width="2.625" style="51" customWidth="1"/>
    <col min="15625" max="15625" width="2.625" style="51"/>
    <col min="15626" max="15626" width="2.625" style="51" customWidth="1"/>
    <col min="15627" max="15628" width="2.625" style="51"/>
    <col min="15629" max="15629" width="2.625" style="51" customWidth="1"/>
    <col min="15630" max="15640" width="2.625" style="51"/>
    <col min="15641" max="15641" width="2.625" style="51" customWidth="1"/>
    <col min="15642" max="15644" width="2.625" style="51"/>
    <col min="15645" max="15645" width="2.625" style="51" customWidth="1"/>
    <col min="15646" max="15649" width="2.625" style="51"/>
    <col min="15650" max="15650" width="2.625" style="51" customWidth="1"/>
    <col min="15651" max="15651" width="2.625" style="51"/>
    <col min="15652" max="15652" width="3.75" style="51" bestFit="1" customWidth="1"/>
    <col min="15653" max="15653" width="2.625" style="51"/>
    <col min="15654" max="15654" width="2.625" style="51" customWidth="1"/>
    <col min="15655" max="15659" width="2.625" style="51"/>
    <col min="15660" max="15661" width="2.625" style="51" customWidth="1"/>
    <col min="15662" max="15662" width="2.625" style="51"/>
    <col min="15663" max="15664" width="2.625" style="51" customWidth="1"/>
    <col min="15665" max="15876" width="2.625" style="51"/>
    <col min="15877" max="15880" width="2.625" style="51" customWidth="1"/>
    <col min="15881" max="15881" width="2.625" style="51"/>
    <col min="15882" max="15882" width="2.625" style="51" customWidth="1"/>
    <col min="15883" max="15884" width="2.625" style="51"/>
    <col min="15885" max="15885" width="2.625" style="51" customWidth="1"/>
    <col min="15886" max="15896" width="2.625" style="51"/>
    <col min="15897" max="15897" width="2.625" style="51" customWidth="1"/>
    <col min="15898" max="15900" width="2.625" style="51"/>
    <col min="15901" max="15901" width="2.625" style="51" customWidth="1"/>
    <col min="15902" max="15905" width="2.625" style="51"/>
    <col min="15906" max="15906" width="2.625" style="51" customWidth="1"/>
    <col min="15907" max="15907" width="2.625" style="51"/>
    <col min="15908" max="15908" width="3.75" style="51" bestFit="1" customWidth="1"/>
    <col min="15909" max="15909" width="2.625" style="51"/>
    <col min="15910" max="15910" width="2.625" style="51" customWidth="1"/>
    <col min="15911" max="15915" width="2.625" style="51"/>
    <col min="15916" max="15917" width="2.625" style="51" customWidth="1"/>
    <col min="15918" max="15918" width="2.625" style="51"/>
    <col min="15919" max="15920" width="2.625" style="51" customWidth="1"/>
    <col min="15921" max="16132" width="2.625" style="51"/>
    <col min="16133" max="16136" width="2.625" style="51" customWidth="1"/>
    <col min="16137" max="16137" width="2.625" style="51"/>
    <col min="16138" max="16138" width="2.625" style="51" customWidth="1"/>
    <col min="16139" max="16140" width="2.625" style="51"/>
    <col min="16141" max="16141" width="2.625" style="51" customWidth="1"/>
    <col min="16142" max="16152" width="2.625" style="51"/>
    <col min="16153" max="16153" width="2.625" style="51" customWidth="1"/>
    <col min="16154" max="16156" width="2.625" style="51"/>
    <col min="16157" max="16157" width="2.625" style="51" customWidth="1"/>
    <col min="16158" max="16161" width="2.625" style="51"/>
    <col min="16162" max="16162" width="2.625" style="51" customWidth="1"/>
    <col min="16163" max="16163" width="2.625" style="51"/>
    <col min="16164" max="16164" width="3.75" style="51" bestFit="1" customWidth="1"/>
    <col min="16165" max="16165" width="2.625" style="51"/>
    <col min="16166" max="16166" width="2.625" style="51" customWidth="1"/>
    <col min="16167" max="16171" width="2.625" style="51"/>
    <col min="16172" max="16173" width="2.625" style="51" customWidth="1"/>
    <col min="16174" max="16174" width="2.625" style="51"/>
    <col min="16175" max="16176" width="2.625" style="51" customWidth="1"/>
    <col min="16177" max="16384" width="2.625" style="51"/>
  </cols>
  <sheetData>
    <row r="1" spans="1:61" s="50" customFormat="1" ht="18.75" customHeight="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43130</v>
      </c>
      <c r="BB1" s="374"/>
      <c r="BC1" s="374"/>
      <c r="BD1" s="374"/>
      <c r="BE1" s="374"/>
      <c r="BF1" s="374"/>
      <c r="BG1" s="374"/>
      <c r="BH1" s="374"/>
      <c r="BI1" s="374"/>
    </row>
    <row r="2" spans="1:61" s="50" customFormat="1" ht="18.75" customHeight="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223</v>
      </c>
      <c r="AN2" s="375"/>
      <c r="AO2" s="375"/>
      <c r="AP2" s="375"/>
      <c r="AQ2" s="375"/>
      <c r="AR2" s="375"/>
      <c r="AS2" s="375"/>
      <c r="AT2" s="375"/>
      <c r="AU2" s="375"/>
      <c r="AV2" s="375"/>
      <c r="AW2" s="375"/>
      <c r="AX2" s="371" t="s">
        <v>38</v>
      </c>
      <c r="AY2" s="371"/>
      <c r="AZ2" s="371"/>
      <c r="BA2" s="375" t="s">
        <v>200</v>
      </c>
      <c r="BB2" s="375"/>
      <c r="BC2" s="375"/>
      <c r="BD2" s="375"/>
      <c r="BE2" s="375"/>
      <c r="BF2" s="375"/>
      <c r="BG2" s="375"/>
      <c r="BH2" s="375"/>
      <c r="BI2" s="375"/>
    </row>
    <row r="3" spans="1:61"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row>
    <row r="4" spans="1:61">
      <c r="A4" s="212"/>
      <c r="B4" s="40"/>
      <c r="C4" s="353" t="s">
        <v>32</v>
      </c>
      <c r="D4" s="354"/>
      <c r="E4" s="354"/>
      <c r="F4" s="354"/>
      <c r="G4" s="355"/>
      <c r="H4" s="353" t="s">
        <v>31</v>
      </c>
      <c r="I4" s="354"/>
      <c r="J4" s="354"/>
      <c r="K4" s="354"/>
      <c r="L4" s="354"/>
      <c r="M4" s="354"/>
      <c r="N4" s="354"/>
      <c r="O4" s="354"/>
      <c r="P4" s="354"/>
      <c r="Q4" s="354"/>
      <c r="R4" s="355"/>
      <c r="S4" s="356" t="s">
        <v>42</v>
      </c>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8"/>
      <c r="AX4" s="40"/>
      <c r="AY4" s="40"/>
      <c r="AZ4" s="40"/>
      <c r="BA4" s="40"/>
      <c r="BB4" s="40"/>
      <c r="BC4" s="53"/>
      <c r="BD4" s="53"/>
      <c r="BE4" s="53"/>
      <c r="BF4" s="53"/>
      <c r="BG4" s="53"/>
      <c r="BH4" s="53"/>
    </row>
    <row r="5" spans="1:61" ht="20.25" customHeight="1">
      <c r="A5" s="212"/>
      <c r="B5" s="213"/>
      <c r="C5" s="359" t="s">
        <v>225</v>
      </c>
      <c r="D5" s="360"/>
      <c r="E5" s="360"/>
      <c r="F5" s="360"/>
      <c r="G5" s="361"/>
      <c r="H5" s="359" t="s">
        <v>226</v>
      </c>
      <c r="I5" s="360"/>
      <c r="J5" s="360"/>
      <c r="K5" s="360"/>
      <c r="L5" s="360"/>
      <c r="M5" s="360"/>
      <c r="N5" s="360"/>
      <c r="O5" s="360"/>
      <c r="P5" s="360"/>
      <c r="Q5" s="360"/>
      <c r="R5" s="361"/>
      <c r="S5" s="362" t="s">
        <v>228</v>
      </c>
      <c r="T5" s="363"/>
      <c r="U5" s="363"/>
      <c r="V5" s="363"/>
      <c r="W5" s="363"/>
      <c r="X5" s="363"/>
      <c r="Y5" s="363"/>
      <c r="Z5" s="363"/>
      <c r="AA5" s="363"/>
      <c r="AB5" s="363"/>
      <c r="AC5" s="363"/>
      <c r="AD5" s="363"/>
      <c r="AE5" s="363"/>
      <c r="AF5" s="363"/>
      <c r="AG5" s="363"/>
      <c r="AH5" s="363"/>
      <c r="AI5" s="363"/>
      <c r="AJ5" s="363"/>
      <c r="AK5" s="363"/>
      <c r="AL5" s="363"/>
      <c r="AM5" s="363"/>
      <c r="AN5" s="363"/>
      <c r="AO5" s="363"/>
      <c r="AP5" s="363"/>
      <c r="AQ5" s="363"/>
      <c r="AR5" s="363"/>
      <c r="AS5" s="363"/>
      <c r="AT5" s="363"/>
      <c r="AU5" s="363"/>
      <c r="AV5" s="363"/>
      <c r="AW5" s="364"/>
      <c r="AX5" s="40"/>
      <c r="AY5" s="40"/>
      <c r="AZ5" s="40"/>
      <c r="BA5" s="40"/>
      <c r="BB5" s="40"/>
      <c r="BC5" s="53"/>
      <c r="BD5" s="54"/>
      <c r="BE5" s="52"/>
      <c r="BF5" s="52"/>
      <c r="BG5" s="52"/>
      <c r="BH5" s="52"/>
    </row>
    <row r="6" spans="1:61" ht="22.5" customHeight="1">
      <c r="A6" s="212"/>
      <c r="B6" s="213"/>
      <c r="C6" s="213"/>
      <c r="D6" s="213"/>
      <c r="E6" s="213"/>
      <c r="F6" s="213"/>
      <c r="G6" s="213"/>
      <c r="H6" s="213"/>
      <c r="I6" s="213"/>
      <c r="J6" s="213"/>
      <c r="K6" s="213"/>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53"/>
      <c r="BD6" s="52"/>
      <c r="BE6" s="52"/>
      <c r="BF6" s="52"/>
      <c r="BG6" s="52"/>
      <c r="BH6" s="52"/>
    </row>
    <row r="7" spans="1:61" ht="22.5" customHeight="1">
      <c r="B7" s="52"/>
      <c r="C7" s="52"/>
      <c r="D7" s="52"/>
      <c r="E7" s="52"/>
      <c r="F7" s="52"/>
      <c r="G7" s="52"/>
      <c r="H7" s="52"/>
      <c r="I7" s="52"/>
      <c r="J7" s="52"/>
      <c r="K7" s="52"/>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2"/>
      <c r="BE7" s="52"/>
      <c r="BF7" s="52"/>
      <c r="BG7" s="52"/>
      <c r="BH7" s="52"/>
    </row>
    <row r="8" spans="1:61" ht="22.5" customHeight="1">
      <c r="B8" s="52"/>
      <c r="C8" s="52"/>
      <c r="D8" s="52"/>
      <c r="E8" s="52"/>
      <c r="F8" s="52"/>
      <c r="G8" s="52"/>
      <c r="H8" s="52"/>
      <c r="I8" s="52"/>
      <c r="J8" s="52"/>
      <c r="K8" s="52"/>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2"/>
      <c r="BE8" s="52"/>
      <c r="BF8" s="52"/>
      <c r="BG8" s="52"/>
      <c r="BH8" s="52"/>
    </row>
    <row r="9" spans="1:61" ht="22.5" customHeight="1">
      <c r="B9" s="52"/>
      <c r="C9" s="52"/>
      <c r="D9" s="52"/>
      <c r="E9" s="52"/>
      <c r="F9" s="52"/>
      <c r="G9" s="52"/>
      <c r="H9" s="52"/>
      <c r="I9" s="52"/>
      <c r="J9" s="52"/>
      <c r="K9" s="52"/>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2"/>
      <c r="BE9" s="52"/>
      <c r="BF9" s="52"/>
      <c r="BG9" s="52"/>
      <c r="BH9" s="52"/>
    </row>
    <row r="10" spans="1:61" ht="22.5" customHeight="1">
      <c r="B10" s="52"/>
      <c r="C10" s="52"/>
      <c r="D10" s="52"/>
      <c r="E10" s="52"/>
      <c r="F10" s="52"/>
      <c r="G10" s="52"/>
      <c r="H10" s="52"/>
      <c r="I10" s="52"/>
      <c r="J10" s="52"/>
      <c r="K10" s="52"/>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2"/>
      <c r="BE10" s="52"/>
      <c r="BF10" s="52"/>
      <c r="BG10" s="52"/>
      <c r="BH10" s="52"/>
    </row>
    <row r="11" spans="1:61" ht="22.5" customHeight="1">
      <c r="B11" s="52"/>
      <c r="C11" s="52"/>
      <c r="D11" s="52"/>
      <c r="E11" s="52"/>
      <c r="F11" s="52"/>
      <c r="G11" s="52"/>
      <c r="H11" s="52"/>
      <c r="I11" s="52"/>
      <c r="J11" s="52"/>
      <c r="K11" s="52"/>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2"/>
      <c r="BE11" s="52"/>
      <c r="BF11" s="52"/>
      <c r="BG11" s="52"/>
      <c r="BH11" s="52"/>
    </row>
    <row r="12" spans="1:61" ht="22.5" customHeight="1">
      <c r="B12" s="52"/>
      <c r="C12" s="52"/>
      <c r="D12" s="52"/>
      <c r="E12" s="52"/>
      <c r="F12" s="52"/>
      <c r="G12" s="52"/>
      <c r="H12" s="52"/>
      <c r="I12" s="52"/>
      <c r="J12" s="52"/>
      <c r="K12" s="52"/>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2"/>
      <c r="BE12" s="52"/>
      <c r="BF12" s="52"/>
      <c r="BG12" s="52"/>
      <c r="BH12" s="52"/>
    </row>
    <row r="13" spans="1:61" ht="22.5" customHeight="1">
      <c r="B13" s="52"/>
      <c r="C13" s="52"/>
      <c r="D13" s="52"/>
      <c r="E13" s="52"/>
      <c r="F13" s="52"/>
      <c r="G13" s="52"/>
      <c r="H13" s="52"/>
      <c r="I13" s="52"/>
      <c r="J13" s="52"/>
      <c r="K13" s="52"/>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2"/>
      <c r="BE13" s="52"/>
      <c r="BF13" s="52"/>
      <c r="BG13" s="52"/>
      <c r="BH13" s="52"/>
    </row>
    <row r="14" spans="1:61" ht="22.5" customHeight="1">
      <c r="B14" s="52"/>
      <c r="C14" s="52"/>
      <c r="D14" s="52"/>
      <c r="E14" s="52"/>
      <c r="F14" s="52"/>
      <c r="G14" s="52"/>
      <c r="H14" s="52"/>
      <c r="I14" s="52"/>
      <c r="J14" s="52"/>
      <c r="K14" s="52"/>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2"/>
      <c r="BE14" s="52"/>
      <c r="BF14" s="52"/>
      <c r="BG14" s="52"/>
      <c r="BH14" s="52"/>
    </row>
    <row r="15" spans="1:61" ht="22.5" customHeight="1">
      <c r="B15" s="52"/>
      <c r="C15" s="52"/>
      <c r="D15" s="52"/>
      <c r="E15" s="52"/>
      <c r="F15" s="52"/>
      <c r="G15" s="52"/>
      <c r="H15" s="52"/>
      <c r="I15" s="52"/>
      <c r="J15" s="52"/>
      <c r="K15" s="52"/>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2"/>
      <c r="BE15" s="52"/>
      <c r="BF15" s="52"/>
      <c r="BG15" s="52"/>
      <c r="BH15" s="52"/>
    </row>
    <row r="16" spans="1:61" ht="22.5" customHeight="1">
      <c r="B16" s="52"/>
      <c r="C16" s="52"/>
      <c r="D16" s="52"/>
      <c r="E16" s="52"/>
      <c r="F16" s="52"/>
      <c r="G16" s="52"/>
      <c r="H16" s="52"/>
      <c r="I16" s="52"/>
      <c r="J16" s="52"/>
      <c r="K16" s="52"/>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2"/>
      <c r="BE16" s="52"/>
      <c r="BF16" s="52"/>
      <c r="BG16" s="52"/>
      <c r="BH16" s="52"/>
    </row>
    <row r="17" spans="2:60" ht="22.5" customHeight="1">
      <c r="B17" s="52"/>
      <c r="C17" s="52"/>
      <c r="D17" s="52"/>
      <c r="E17" s="52"/>
      <c r="F17" s="52"/>
      <c r="G17" s="52"/>
      <c r="H17" s="52"/>
      <c r="I17" s="52"/>
      <c r="J17" s="52"/>
      <c r="K17" s="52"/>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2"/>
      <c r="BE17" s="52"/>
      <c r="BF17" s="52"/>
      <c r="BG17" s="52"/>
      <c r="BH17" s="52"/>
    </row>
    <row r="18" spans="2:60" ht="22.5" customHeight="1">
      <c r="B18" s="52"/>
      <c r="C18" s="52"/>
      <c r="D18" s="52"/>
      <c r="E18" s="52"/>
      <c r="F18" s="52"/>
      <c r="G18" s="52"/>
      <c r="H18" s="52"/>
      <c r="I18" s="52"/>
      <c r="J18" s="52"/>
      <c r="K18" s="52"/>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2"/>
      <c r="BE18" s="52"/>
      <c r="BF18" s="52"/>
      <c r="BG18" s="52"/>
      <c r="BH18" s="52"/>
    </row>
    <row r="19" spans="2:60" ht="22.5" customHeight="1">
      <c r="B19" s="52"/>
      <c r="C19" s="52"/>
      <c r="D19" s="52"/>
      <c r="E19" s="52"/>
      <c r="F19" s="52"/>
      <c r="G19" s="52"/>
      <c r="H19" s="52"/>
      <c r="I19" s="52"/>
      <c r="J19" s="52"/>
      <c r="K19" s="52"/>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2"/>
      <c r="BE19" s="52"/>
      <c r="BF19" s="52"/>
      <c r="BG19" s="52"/>
      <c r="BH19" s="52"/>
    </row>
    <row r="20" spans="2:60" ht="22.5" customHeight="1">
      <c r="B20" s="52"/>
      <c r="C20" s="52"/>
      <c r="D20" s="52"/>
      <c r="E20" s="52"/>
      <c r="F20" s="52"/>
      <c r="G20" s="52"/>
      <c r="H20" s="52"/>
      <c r="I20" s="52"/>
      <c r="J20" s="52"/>
      <c r="K20" s="52"/>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2"/>
      <c r="BE20" s="52"/>
      <c r="BF20" s="52"/>
      <c r="BG20" s="52"/>
      <c r="BH20" s="52"/>
    </row>
    <row r="21" spans="2:60" ht="22.5" customHeight="1">
      <c r="B21" s="52"/>
      <c r="C21" s="52"/>
      <c r="D21" s="52"/>
      <c r="E21" s="52"/>
      <c r="F21" s="52"/>
      <c r="G21" s="52"/>
      <c r="H21" s="52"/>
      <c r="I21" s="52"/>
      <c r="J21" s="52"/>
      <c r="K21" s="52"/>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2"/>
      <c r="BE21" s="52"/>
      <c r="BF21" s="52"/>
      <c r="BG21" s="52"/>
      <c r="BH21" s="52"/>
    </row>
    <row r="22" spans="2:60" ht="22.5" customHeight="1">
      <c r="B22" s="52"/>
      <c r="C22" s="52"/>
      <c r="D22" s="52"/>
      <c r="E22" s="52"/>
      <c r="F22" s="52"/>
      <c r="G22" s="52"/>
      <c r="H22" s="52"/>
      <c r="I22" s="52"/>
      <c r="J22" s="52"/>
      <c r="K22" s="52"/>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2"/>
      <c r="BE22" s="52"/>
      <c r="BF22" s="52"/>
      <c r="BG22" s="52"/>
      <c r="BH22" s="52"/>
    </row>
    <row r="23" spans="2:60" ht="22.5" customHeight="1">
      <c r="B23" s="52"/>
      <c r="C23" s="52"/>
      <c r="D23" s="52"/>
      <c r="E23" s="52"/>
      <c r="F23" s="52"/>
      <c r="G23" s="52"/>
      <c r="H23" s="52"/>
      <c r="I23" s="52"/>
      <c r="J23" s="52"/>
      <c r="K23" s="52"/>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2"/>
      <c r="BE23" s="52"/>
      <c r="BF23" s="52"/>
      <c r="BG23" s="52"/>
      <c r="BH23" s="52"/>
    </row>
    <row r="24" spans="2:60" ht="22.5" customHeight="1">
      <c r="B24" s="52"/>
      <c r="C24" s="52"/>
      <c r="D24" s="52"/>
      <c r="E24" s="52"/>
      <c r="F24" s="52"/>
      <c r="G24" s="52"/>
      <c r="H24" s="52"/>
      <c r="I24" s="52"/>
      <c r="J24" s="52"/>
      <c r="K24" s="52"/>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2"/>
      <c r="BE24" s="52"/>
      <c r="BF24" s="52"/>
      <c r="BG24" s="52"/>
      <c r="BH24" s="52"/>
    </row>
  </sheetData>
  <mergeCells count="20">
    <mergeCell ref="AX1:AZ1"/>
    <mergeCell ref="BA1:BI1"/>
    <mergeCell ref="U2:X2"/>
    <mergeCell ref="Y2:AI2"/>
    <mergeCell ref="AJ2:AL2"/>
    <mergeCell ref="AM2:AW2"/>
    <mergeCell ref="AX2:AZ2"/>
    <mergeCell ref="BA2:BI2"/>
    <mergeCell ref="AM1:AW1"/>
    <mergeCell ref="A1:F2"/>
    <mergeCell ref="G1:T2"/>
    <mergeCell ref="U1:X1"/>
    <mergeCell ref="Y1:AI1"/>
    <mergeCell ref="AJ1:AL1"/>
    <mergeCell ref="C4:G4"/>
    <mergeCell ref="H4:R4"/>
    <mergeCell ref="S4:AW4"/>
    <mergeCell ref="C5:G5"/>
    <mergeCell ref="H5:R5"/>
    <mergeCell ref="S5:AW5"/>
  </mergeCells>
  <phoneticPr fontId="5"/>
  <pageMargins left="0.70866141732283472" right="0.70866141732283472" top="0.74803149606299213" bottom="0.74803149606299213" header="0.31496062992125984" footer="0.31496062992125984"/>
  <pageSetup paperSize="9" scale="62" orientation="landscape" blackAndWhite="1" r:id="rId1"/>
  <headerFooter>
    <oddFooter>&amp;P / &amp;N ページ</oddFooter>
  </headerFooter>
  <rowBreaks count="1" manualBreakCount="1">
    <brk id="25" max="60" man="1"/>
  </rowBreaks>
  <colBreaks count="1" manualBreakCount="1">
    <brk id="15" max="2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DQ10"/>
  <sheetViews>
    <sheetView showGridLines="0" view="pageBreakPreview" zoomScaleNormal="55" zoomScaleSheetLayoutView="100" workbookViewId="0">
      <selection activeCell="B5" sqref="B5:Q5"/>
    </sheetView>
  </sheetViews>
  <sheetFormatPr defaultColWidth="2.625" defaultRowHeight="16.5"/>
  <cols>
    <col min="1" max="1" width="2.625" style="46" customWidth="1"/>
    <col min="2" max="6" width="2.625" style="46"/>
    <col min="7" max="7" width="3.5" style="46" bestFit="1" customWidth="1"/>
    <col min="8" max="27" width="2.625" style="46"/>
    <col min="28" max="28" width="6.375" style="46" bestFit="1" customWidth="1"/>
    <col min="29" max="63" width="2.625" style="46"/>
    <col min="64" max="64" width="5.5" style="46" bestFit="1" customWidth="1"/>
    <col min="65" max="65" width="3.5" style="46" bestFit="1" customWidth="1"/>
    <col min="66" max="66" width="8.5" style="46" bestFit="1" customWidth="1"/>
    <col min="67" max="16384" width="2.625" style="46"/>
  </cols>
  <sheetData>
    <row r="1" spans="1:121" s="1" customFormat="1" ht="18" customHeight="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43155</v>
      </c>
      <c r="BB1" s="374"/>
      <c r="BC1" s="374"/>
      <c r="BD1" s="374"/>
      <c r="BE1" s="374"/>
      <c r="BF1" s="374"/>
      <c r="BG1" s="374"/>
      <c r="BH1" s="374"/>
      <c r="BI1" s="374"/>
      <c r="BJ1" s="2"/>
      <c r="BK1" s="2"/>
      <c r="BL1" s="2"/>
      <c r="BM1" s="2"/>
      <c r="BN1" s="2"/>
      <c r="BO1" s="2"/>
      <c r="BP1" s="2"/>
      <c r="BQ1" s="2"/>
      <c r="BR1" s="2"/>
      <c r="BS1" s="2"/>
      <c r="BT1" s="2"/>
      <c r="BU1" s="2"/>
      <c r="BV1" s="2"/>
      <c r="BW1" s="2"/>
      <c r="BX1" s="2"/>
      <c r="CA1" s="35"/>
      <c r="CB1" s="36"/>
      <c r="CC1" s="36"/>
      <c r="CD1" s="36"/>
      <c r="CE1" s="36"/>
      <c r="CF1" s="36"/>
      <c r="CG1" s="37"/>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row>
    <row r="2" spans="1:121" s="1" customFormat="1" ht="18" customHeight="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223</v>
      </c>
      <c r="AN2" s="375"/>
      <c r="AO2" s="375"/>
      <c r="AP2" s="375"/>
      <c r="AQ2" s="375"/>
      <c r="AR2" s="375"/>
      <c r="AS2" s="375"/>
      <c r="AT2" s="375"/>
      <c r="AU2" s="375"/>
      <c r="AV2" s="375"/>
      <c r="AW2" s="375"/>
      <c r="AX2" s="371" t="s">
        <v>38</v>
      </c>
      <c r="AY2" s="371"/>
      <c r="AZ2" s="371"/>
      <c r="BA2" s="375" t="s">
        <v>200</v>
      </c>
      <c r="BB2" s="375"/>
      <c r="BC2" s="375"/>
      <c r="BD2" s="375"/>
      <c r="BE2" s="375"/>
      <c r="BF2" s="375"/>
      <c r="BG2" s="375"/>
      <c r="BH2" s="375"/>
      <c r="BI2" s="375"/>
      <c r="BJ2" s="2"/>
      <c r="BK2" s="2"/>
      <c r="BL2" s="53"/>
      <c r="BM2" s="10"/>
      <c r="BN2" s="2"/>
      <c r="BO2" s="2"/>
      <c r="BP2" s="2"/>
      <c r="BQ2" s="2"/>
      <c r="BR2" s="148"/>
      <c r="BS2" s="215"/>
      <c r="BT2" s="215"/>
      <c r="BU2" s="215"/>
      <c r="BV2" s="215"/>
      <c r="BW2" s="216"/>
      <c r="BX2" s="216"/>
      <c r="BY2" s="216"/>
      <c r="BZ2" s="216"/>
      <c r="CA2" s="35"/>
      <c r="CB2" s="35"/>
      <c r="CC2" s="35"/>
      <c r="CD2" s="35"/>
      <c r="CE2" s="35"/>
      <c r="CF2" s="35"/>
      <c r="CG2" s="35"/>
      <c r="CH2" s="35"/>
      <c r="CI2" s="35"/>
      <c r="CJ2" s="35"/>
      <c r="CK2" s="35"/>
      <c r="CL2" s="38"/>
      <c r="CM2" s="39"/>
      <c r="CN2" s="39"/>
      <c r="CO2" s="39"/>
      <c r="CP2" s="39"/>
      <c r="CQ2" s="38"/>
      <c r="CR2" s="39"/>
      <c r="CS2" s="39"/>
      <c r="CT2" s="39"/>
      <c r="CU2" s="39"/>
      <c r="CV2" s="39"/>
      <c r="CW2" s="39"/>
      <c r="CX2" s="39"/>
      <c r="CY2" s="39"/>
      <c r="CZ2" s="39"/>
      <c r="DA2" s="39"/>
      <c r="DB2" s="38"/>
      <c r="DC2" s="34"/>
      <c r="DD2" s="34"/>
      <c r="DE2" s="34"/>
      <c r="DF2" s="34"/>
      <c r="DG2" s="34"/>
      <c r="DH2" s="34"/>
      <c r="DI2" s="34"/>
      <c r="DJ2" s="34"/>
      <c r="DK2" s="34"/>
      <c r="DL2" s="34"/>
      <c r="DM2" s="34"/>
      <c r="DN2" s="34"/>
      <c r="DO2" s="35"/>
      <c r="DP2" s="35"/>
    </row>
    <row r="3" spans="1:121" s="11" customFormat="1" ht="18.75">
      <c r="A3" s="102"/>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9"/>
      <c r="BG3" s="9"/>
      <c r="BH3" s="9"/>
      <c r="BI3" s="10"/>
      <c r="BJ3" s="10"/>
      <c r="BK3" s="10"/>
      <c r="BL3" s="51"/>
      <c r="BM3" s="46"/>
      <c r="BN3" s="10"/>
      <c r="BO3" s="10"/>
      <c r="BS3" s="10"/>
      <c r="BT3" s="10"/>
      <c r="BU3" s="10"/>
      <c r="CS3" s="40"/>
      <c r="CT3" s="40"/>
      <c r="CU3" s="40"/>
      <c r="CV3" s="38"/>
      <c r="CW3" s="38"/>
      <c r="CX3" s="38"/>
      <c r="CY3" s="38"/>
      <c r="CZ3" s="38"/>
      <c r="DA3" s="38"/>
      <c r="DB3" s="39"/>
      <c r="DC3" s="39"/>
      <c r="DD3" s="39"/>
      <c r="DE3" s="39"/>
      <c r="DF3" s="39"/>
      <c r="DG3" s="39"/>
      <c r="DH3" s="39"/>
      <c r="DI3" s="39"/>
      <c r="DJ3" s="39"/>
      <c r="DK3" s="39"/>
      <c r="DL3" s="39"/>
      <c r="DM3" s="39"/>
      <c r="DN3" s="34"/>
      <c r="DO3" s="40"/>
      <c r="DP3" s="40"/>
    </row>
    <row r="4" spans="1:121" s="11" customFormat="1" ht="18.75">
      <c r="A4" s="10"/>
      <c r="B4" s="353" t="s">
        <v>32</v>
      </c>
      <c r="C4" s="354"/>
      <c r="D4" s="354"/>
      <c r="E4" s="354"/>
      <c r="F4" s="355"/>
      <c r="G4" s="353" t="s">
        <v>31</v>
      </c>
      <c r="H4" s="354"/>
      <c r="I4" s="354"/>
      <c r="J4" s="354"/>
      <c r="K4" s="354"/>
      <c r="L4" s="354"/>
      <c r="M4" s="354"/>
      <c r="N4" s="354"/>
      <c r="O4" s="354"/>
      <c r="P4" s="354"/>
      <c r="Q4" s="355"/>
      <c r="R4" s="61"/>
      <c r="S4" s="61"/>
      <c r="T4" s="147"/>
      <c r="U4" s="147"/>
      <c r="V4" s="211"/>
      <c r="W4" s="211"/>
      <c r="X4" s="211"/>
      <c r="Y4" s="211"/>
      <c r="Z4" s="211"/>
      <c r="AA4" s="211"/>
      <c r="AB4" s="161"/>
      <c r="AC4" s="61"/>
      <c r="AD4" s="161"/>
      <c r="AE4" s="161"/>
      <c r="AF4" s="161"/>
      <c r="AG4" s="161"/>
      <c r="AH4" s="161"/>
      <c r="AI4" s="161"/>
      <c r="AJ4" s="161"/>
      <c r="AK4" s="84"/>
      <c r="AL4" s="38"/>
      <c r="AM4" s="39"/>
      <c r="AN4" s="34"/>
      <c r="AO4" s="34"/>
      <c r="AP4" s="34"/>
      <c r="AQ4" s="34"/>
      <c r="AR4" s="34"/>
      <c r="AS4" s="38"/>
      <c r="AT4" s="38"/>
      <c r="AU4" s="40"/>
      <c r="AV4" s="38"/>
      <c r="AW4" s="38"/>
      <c r="BJ4" s="10"/>
      <c r="BK4" s="10"/>
      <c r="BL4" s="51"/>
      <c r="BM4" s="46"/>
      <c r="BO4" s="10"/>
      <c r="BS4" s="10"/>
      <c r="BT4" s="46"/>
      <c r="BU4" s="46"/>
      <c r="BV4" s="46"/>
      <c r="CS4" s="40"/>
      <c r="DB4" s="51"/>
      <c r="DC4" s="46"/>
      <c r="DD4" s="46"/>
      <c r="DE4" s="46"/>
      <c r="DF4" s="46"/>
      <c r="DG4" s="46"/>
      <c r="DH4" s="46"/>
      <c r="DI4" s="40"/>
      <c r="DJ4" s="40"/>
      <c r="DK4" s="40"/>
      <c r="DL4" s="40"/>
      <c r="DM4" s="40"/>
      <c r="DN4" s="34"/>
      <c r="DO4" s="40"/>
      <c r="DP4" s="40"/>
    </row>
    <row r="5" spans="1:121" s="11" customFormat="1" ht="18.75">
      <c r="A5" s="10"/>
      <c r="B5" s="359" t="s">
        <v>225</v>
      </c>
      <c r="C5" s="360"/>
      <c r="D5" s="360"/>
      <c r="E5" s="360"/>
      <c r="F5" s="361"/>
      <c r="G5" s="359" t="s">
        <v>226</v>
      </c>
      <c r="H5" s="360"/>
      <c r="I5" s="360"/>
      <c r="J5" s="360"/>
      <c r="K5" s="360"/>
      <c r="L5" s="360"/>
      <c r="M5" s="360"/>
      <c r="N5" s="360"/>
      <c r="O5" s="360"/>
      <c r="P5" s="360"/>
      <c r="Q5" s="361"/>
      <c r="R5" s="61"/>
      <c r="S5" s="61"/>
      <c r="T5" s="147"/>
      <c r="U5" s="147"/>
      <c r="V5" s="147"/>
      <c r="W5" s="147"/>
      <c r="X5" s="147"/>
      <c r="Y5" s="147"/>
      <c r="Z5" s="147"/>
      <c r="AA5" s="147"/>
      <c r="AB5" s="61"/>
      <c r="AC5" s="61"/>
      <c r="AD5" s="61"/>
      <c r="AE5" s="61"/>
      <c r="AF5" s="61"/>
      <c r="AG5" s="61"/>
      <c r="AH5" s="61"/>
      <c r="AI5" s="61"/>
      <c r="AJ5" s="61"/>
      <c r="AK5" s="84"/>
      <c r="AL5" s="38"/>
      <c r="AM5" s="38"/>
      <c r="AN5" s="38"/>
      <c r="AO5" s="38"/>
      <c r="AP5" s="38"/>
      <c r="AQ5" s="38"/>
      <c r="AR5" s="38"/>
      <c r="AS5" s="38"/>
      <c r="AT5" s="38"/>
      <c r="AU5" s="38"/>
      <c r="AV5" s="84"/>
      <c r="AW5" s="38"/>
      <c r="BJ5" s="10"/>
      <c r="BK5" s="10"/>
      <c r="BL5" s="51"/>
      <c r="BM5" s="46"/>
      <c r="BO5" s="10"/>
      <c r="BS5" s="10"/>
      <c r="BT5" s="46"/>
      <c r="BU5" s="46"/>
      <c r="BV5" s="46"/>
      <c r="CC5" s="40"/>
      <c r="CD5" s="40"/>
      <c r="CE5" s="40"/>
      <c r="CF5" s="40"/>
      <c r="CG5" s="40"/>
      <c r="CH5" s="40"/>
      <c r="CI5" s="40"/>
      <c r="CJ5" s="40"/>
      <c r="CK5" s="40"/>
      <c r="CL5" s="217"/>
      <c r="CM5" s="217"/>
      <c r="CN5" s="217"/>
      <c r="CO5" s="217"/>
      <c r="CP5" s="34"/>
      <c r="CR5" s="34"/>
      <c r="CS5" s="34"/>
      <c r="DB5" s="51"/>
      <c r="DC5" s="46"/>
      <c r="DD5" s="46"/>
      <c r="DE5" s="46"/>
      <c r="DF5" s="46"/>
      <c r="DG5" s="46"/>
      <c r="DH5" s="46"/>
      <c r="DI5" s="34"/>
      <c r="DJ5" s="34"/>
      <c r="DK5" s="34"/>
      <c r="DL5" s="34"/>
      <c r="DM5" s="34"/>
      <c r="DN5" s="34"/>
      <c r="DO5" s="34"/>
      <c r="DP5" s="34"/>
      <c r="DQ5" s="34"/>
    </row>
    <row r="6" spans="1:121" s="11" customFormat="1" ht="18.75">
      <c r="A6" s="10"/>
      <c r="B6" s="218"/>
      <c r="C6" s="218"/>
      <c r="D6" s="218"/>
      <c r="E6" s="218"/>
      <c r="F6" s="218"/>
      <c r="G6" s="218"/>
      <c r="H6" s="218"/>
      <c r="I6" s="218"/>
      <c r="J6" s="218"/>
      <c r="K6" s="218"/>
      <c r="L6" s="218"/>
      <c r="M6" s="218"/>
      <c r="N6" s="218"/>
      <c r="O6" s="218"/>
      <c r="P6" s="218"/>
      <c r="Q6" s="218"/>
      <c r="R6" s="61"/>
      <c r="S6" s="61"/>
      <c r="T6" s="147"/>
      <c r="U6" s="147"/>
      <c r="V6" s="147"/>
      <c r="W6" s="147"/>
      <c r="X6" s="147"/>
      <c r="Y6" s="147"/>
      <c r="Z6" s="147"/>
      <c r="AA6" s="147"/>
      <c r="AB6" s="61"/>
      <c r="AC6" s="61"/>
      <c r="AD6" s="61"/>
      <c r="AE6" s="61"/>
      <c r="AF6" s="61"/>
      <c r="AG6" s="61"/>
      <c r="AH6" s="61"/>
      <c r="AI6" s="61"/>
      <c r="AJ6" s="61"/>
      <c r="AK6" s="84"/>
      <c r="AL6" s="38"/>
      <c r="AM6" s="38"/>
      <c r="AN6" s="38"/>
      <c r="AO6" s="38"/>
      <c r="AP6" s="38"/>
      <c r="AQ6" s="38"/>
      <c r="AR6" s="38"/>
      <c r="AS6" s="38"/>
      <c r="AT6" s="38"/>
      <c r="AU6" s="38"/>
      <c r="AV6" s="84"/>
      <c r="AW6" s="38"/>
      <c r="BJ6" s="10"/>
      <c r="BK6" s="10"/>
      <c r="BL6" s="51"/>
      <c r="BM6" s="46"/>
      <c r="BO6" s="10"/>
      <c r="BS6" s="10"/>
      <c r="BT6" s="46"/>
      <c r="BU6" s="46"/>
      <c r="BV6" s="46"/>
      <c r="CC6" s="40"/>
      <c r="CD6" s="40"/>
      <c r="CE6" s="40"/>
      <c r="CF6" s="40"/>
      <c r="CG6" s="40"/>
      <c r="CH6" s="40"/>
      <c r="CI6" s="40"/>
      <c r="CJ6" s="40"/>
      <c r="CK6" s="40"/>
      <c r="CL6" s="217"/>
      <c r="CM6" s="217"/>
      <c r="CN6" s="217"/>
      <c r="CO6" s="217"/>
      <c r="CP6" s="34"/>
      <c r="CR6" s="34"/>
      <c r="CS6" s="34"/>
      <c r="DB6" s="51"/>
      <c r="DC6" s="46"/>
      <c r="DD6" s="46"/>
      <c r="DE6" s="46"/>
      <c r="DF6" s="46"/>
      <c r="DG6" s="46"/>
      <c r="DH6" s="46"/>
      <c r="DI6" s="34"/>
      <c r="DJ6" s="34"/>
      <c r="DK6" s="34"/>
      <c r="DL6" s="34"/>
      <c r="DM6" s="34"/>
      <c r="DN6" s="34"/>
      <c r="DO6" s="34"/>
      <c r="DP6" s="34"/>
      <c r="DQ6" s="34"/>
    </row>
    <row r="7" spans="1:121" s="11" customFormat="1">
      <c r="A7" s="10"/>
      <c r="B7" s="376" t="s">
        <v>43</v>
      </c>
      <c r="C7" s="377"/>
      <c r="D7" s="377"/>
      <c r="E7" s="378"/>
      <c r="F7" s="234" t="s">
        <v>35</v>
      </c>
      <c r="G7" s="235"/>
      <c r="H7" s="235"/>
      <c r="I7" s="235"/>
      <c r="J7" s="235"/>
      <c r="K7" s="235"/>
      <c r="L7" s="235"/>
      <c r="M7" s="236" t="s">
        <v>33</v>
      </c>
      <c r="N7" s="235"/>
      <c r="O7" s="234" t="s">
        <v>34</v>
      </c>
      <c r="P7" s="237"/>
      <c r="Q7" s="234" t="s">
        <v>36</v>
      </c>
      <c r="R7" s="235"/>
      <c r="S7" s="235"/>
      <c r="T7" s="235"/>
      <c r="U7" s="235"/>
      <c r="V7" s="235"/>
      <c r="W7" s="234" t="s">
        <v>49</v>
      </c>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8"/>
      <c r="AW7" s="234" t="s">
        <v>103</v>
      </c>
      <c r="AX7" s="235"/>
      <c r="AY7" s="235"/>
      <c r="AZ7" s="235"/>
      <c r="BA7" s="235"/>
      <c r="BB7" s="235"/>
      <c r="BC7" s="235"/>
      <c r="BD7" s="235"/>
      <c r="BE7" s="235"/>
      <c r="BF7" s="235"/>
      <c r="BG7" s="235"/>
      <c r="BH7" s="238"/>
      <c r="BJ7" s="10"/>
      <c r="BK7" s="10"/>
      <c r="BL7" s="10"/>
      <c r="DB7" s="34"/>
      <c r="DC7" s="34"/>
      <c r="DD7" s="34"/>
      <c r="DE7" s="34"/>
      <c r="DF7" s="34"/>
      <c r="DG7" s="34"/>
      <c r="DH7" s="34"/>
      <c r="DI7" s="34"/>
      <c r="DJ7" s="34"/>
      <c r="DK7" s="34"/>
      <c r="DL7" s="34"/>
      <c r="DM7" s="34"/>
      <c r="DN7" s="34"/>
      <c r="DO7" s="34"/>
      <c r="DP7" s="34"/>
      <c r="DQ7" s="34"/>
    </row>
    <row r="8" spans="1:121" s="11" customFormat="1">
      <c r="A8" s="10"/>
      <c r="B8" s="27"/>
      <c r="C8" s="28"/>
      <c r="D8" s="28"/>
      <c r="E8" s="28"/>
      <c r="F8" s="29"/>
      <c r="G8" s="30"/>
      <c r="H8" s="30"/>
      <c r="I8" s="30"/>
      <c r="J8" s="30"/>
      <c r="K8" s="30"/>
      <c r="L8" s="30"/>
      <c r="M8" s="31"/>
      <c r="N8" s="30"/>
      <c r="O8" s="29"/>
      <c r="P8" s="33"/>
      <c r="Q8" s="29"/>
      <c r="R8" s="30"/>
      <c r="S8" s="30"/>
      <c r="T8" s="30"/>
      <c r="U8" s="30"/>
      <c r="V8" s="30"/>
      <c r="W8" s="29"/>
      <c r="X8" s="30"/>
      <c r="Y8" s="30"/>
      <c r="Z8" s="30"/>
      <c r="AA8" s="30"/>
      <c r="AB8" s="49"/>
      <c r="AC8" s="30"/>
      <c r="AD8" s="30"/>
      <c r="AE8" s="30"/>
      <c r="AF8" s="30"/>
      <c r="AG8" s="30"/>
      <c r="AH8" s="30"/>
      <c r="AI8" s="30"/>
      <c r="AJ8" s="30"/>
      <c r="AK8" s="30"/>
      <c r="AL8" s="30"/>
      <c r="AM8" s="30"/>
      <c r="AN8" s="30"/>
      <c r="AO8" s="30"/>
      <c r="AP8" s="30"/>
      <c r="AQ8" s="30"/>
      <c r="AR8" s="30"/>
      <c r="AS8" s="30"/>
      <c r="AT8" s="30"/>
      <c r="AU8" s="30"/>
      <c r="AV8" s="32"/>
      <c r="AW8" s="29"/>
      <c r="AX8" s="30"/>
      <c r="AY8" s="30"/>
      <c r="AZ8" s="30"/>
      <c r="BA8" s="30"/>
      <c r="BB8" s="49"/>
      <c r="BC8" s="30"/>
      <c r="BD8" s="30"/>
      <c r="BE8" s="30"/>
      <c r="BF8" s="30"/>
      <c r="BG8" s="30"/>
      <c r="BH8" s="32"/>
      <c r="BJ8" s="10"/>
      <c r="BK8" s="10"/>
      <c r="BL8" s="10"/>
      <c r="DB8" s="34"/>
      <c r="DC8" s="34"/>
      <c r="DD8" s="34"/>
      <c r="DE8" s="34"/>
      <c r="DF8" s="34"/>
      <c r="DG8" s="34"/>
      <c r="DH8" s="34"/>
      <c r="DI8" s="34"/>
      <c r="DJ8" s="34"/>
      <c r="DK8" s="34"/>
      <c r="DL8" s="34"/>
      <c r="DM8" s="34"/>
      <c r="DN8" s="225"/>
      <c r="DO8" s="225"/>
      <c r="DP8" s="225"/>
      <c r="DQ8" s="225"/>
    </row>
    <row r="9" spans="1:121" s="11" customFormat="1">
      <c r="A9" s="10"/>
      <c r="B9" s="27"/>
      <c r="C9" s="28"/>
      <c r="D9" s="28"/>
      <c r="E9" s="28"/>
      <c r="F9" s="29"/>
      <c r="G9" s="30"/>
      <c r="H9" s="30"/>
      <c r="I9" s="30"/>
      <c r="J9" s="30"/>
      <c r="K9" s="30"/>
      <c r="L9" s="30"/>
      <c r="M9" s="31"/>
      <c r="N9" s="30"/>
      <c r="O9" s="29"/>
      <c r="P9" s="33"/>
      <c r="Q9" s="29"/>
      <c r="R9" s="30"/>
      <c r="S9" s="30"/>
      <c r="T9" s="30"/>
      <c r="U9" s="30"/>
      <c r="V9" s="30"/>
      <c r="W9" s="23"/>
      <c r="X9" s="24"/>
      <c r="Y9" s="24"/>
      <c r="Z9" s="24"/>
      <c r="AA9" s="24"/>
      <c r="AB9" s="24"/>
      <c r="AC9" s="24"/>
      <c r="AD9" s="24"/>
      <c r="AE9" s="24"/>
      <c r="AF9" s="24"/>
      <c r="AG9" s="24"/>
      <c r="AH9" s="24"/>
      <c r="AI9" s="24"/>
      <c r="AJ9" s="24"/>
      <c r="AK9" s="24"/>
      <c r="AL9" s="24"/>
      <c r="AM9" s="24"/>
      <c r="AN9" s="24"/>
      <c r="AO9" s="24"/>
      <c r="AP9" s="24"/>
      <c r="AQ9" s="24"/>
      <c r="AR9" s="24"/>
      <c r="AS9" s="24"/>
      <c r="AT9" s="24"/>
      <c r="AU9" s="24"/>
      <c r="AV9" s="25"/>
      <c r="AW9" s="29"/>
      <c r="AX9" s="30"/>
      <c r="AY9" s="30"/>
      <c r="AZ9" s="30"/>
      <c r="BA9" s="30"/>
      <c r="BB9" s="30"/>
      <c r="BC9" s="30"/>
      <c r="BD9" s="30"/>
      <c r="BE9" s="30"/>
      <c r="BF9" s="30"/>
      <c r="BG9" s="30"/>
      <c r="BH9" s="32"/>
      <c r="BJ9" s="10"/>
      <c r="BK9" s="10"/>
      <c r="BL9" s="10"/>
      <c r="DB9" s="34"/>
      <c r="DC9" s="34"/>
      <c r="DD9" s="34"/>
      <c r="DE9" s="34"/>
      <c r="DF9" s="34"/>
      <c r="DG9" s="34"/>
      <c r="DH9" s="34"/>
      <c r="DI9" s="34"/>
      <c r="DJ9" s="34"/>
      <c r="DK9" s="34"/>
      <c r="DL9" s="34"/>
      <c r="DM9" s="34"/>
      <c r="DN9" s="225"/>
      <c r="DO9" s="225"/>
      <c r="DP9" s="225"/>
      <c r="DQ9" s="225"/>
    </row>
    <row r="10" spans="1:121" s="55" customFormat="1" ht="19.5" customHeight="1">
      <c r="A10" s="103"/>
      <c r="B10" s="48" t="s">
        <v>202</v>
      </c>
      <c r="C10" s="223"/>
      <c r="D10" s="223"/>
      <c r="E10" s="224"/>
      <c r="F10" s="226" t="s">
        <v>229</v>
      </c>
      <c r="G10" s="223"/>
      <c r="H10" s="223"/>
      <c r="I10" s="223"/>
      <c r="J10" s="223"/>
      <c r="K10" s="223"/>
      <c r="L10" s="224"/>
      <c r="M10" s="229"/>
      <c r="N10" s="227"/>
      <c r="O10" s="226"/>
      <c r="P10" s="228"/>
      <c r="Q10" s="222" t="s">
        <v>212</v>
      </c>
      <c r="R10" s="223"/>
      <c r="S10" s="223"/>
      <c r="T10" s="223"/>
      <c r="U10" s="223"/>
      <c r="V10" s="224"/>
      <c r="W10" s="222" t="s">
        <v>201</v>
      </c>
      <c r="X10" s="223"/>
      <c r="Y10" s="223"/>
      <c r="Z10" s="223"/>
      <c r="AA10" s="224"/>
      <c r="AB10" s="226" t="s">
        <v>229</v>
      </c>
      <c r="AC10" s="239"/>
      <c r="AD10" s="239"/>
      <c r="AE10" s="239"/>
      <c r="AF10" s="239"/>
      <c r="AG10" s="239"/>
      <c r="AH10" s="239"/>
      <c r="AI10" s="239"/>
      <c r="AJ10" s="239"/>
      <c r="AK10" s="239"/>
      <c r="AL10" s="239"/>
      <c r="AM10" s="239"/>
      <c r="AN10" s="239"/>
      <c r="AO10" s="239"/>
      <c r="AP10" s="239"/>
      <c r="AQ10" s="239"/>
      <c r="AR10" s="239"/>
      <c r="AS10" s="239"/>
      <c r="AT10" s="239"/>
      <c r="AU10" s="239"/>
      <c r="AV10" s="230"/>
      <c r="AW10" s="239"/>
      <c r="AX10" s="239"/>
      <c r="AY10" s="239"/>
      <c r="AZ10" s="239"/>
      <c r="BA10" s="239"/>
      <c r="BB10" s="239"/>
      <c r="BC10" s="239"/>
      <c r="BD10" s="239"/>
      <c r="BE10" s="239"/>
      <c r="BF10" s="239"/>
      <c r="BG10" s="239"/>
      <c r="BH10" s="230"/>
      <c r="CY10" s="46"/>
      <c r="DM10" s="34"/>
      <c r="DN10" s="225"/>
      <c r="DO10" s="225"/>
      <c r="DP10" s="225"/>
    </row>
  </sheetData>
  <mergeCells count="19">
    <mergeCell ref="B7:E7"/>
    <mergeCell ref="A1:F2"/>
    <mergeCell ref="G1:T2"/>
    <mergeCell ref="B4:F4"/>
    <mergeCell ref="G4:Q4"/>
    <mergeCell ref="B5:F5"/>
    <mergeCell ref="G5:Q5"/>
    <mergeCell ref="BA1:BI1"/>
    <mergeCell ref="U2:X2"/>
    <mergeCell ref="Y2:AI2"/>
    <mergeCell ref="AJ2:AL2"/>
    <mergeCell ref="AM2:AW2"/>
    <mergeCell ref="AX2:AZ2"/>
    <mergeCell ref="BA2:BI2"/>
    <mergeCell ref="U1:X1"/>
    <mergeCell ref="Y1:AI1"/>
    <mergeCell ref="AJ1:AL1"/>
    <mergeCell ref="AM1:AW1"/>
    <mergeCell ref="AX1:AZ1"/>
  </mergeCells>
  <phoneticPr fontId="5"/>
  <pageMargins left="0.70866141732283472" right="0.70866141732283472" top="0.74803149606299213" bottom="0.74803149606299213" header="0.31496062992125984" footer="0.31496062992125984"/>
  <pageSetup paperSize="9" scale="81" fitToHeight="0" orientation="landscape" blackAndWhite="1" copies="3" r:id="rId1"/>
  <headerFooter>
    <oddFooter>&amp;P / &amp;N ページ</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EW8"/>
  <sheetViews>
    <sheetView showGridLines="0" view="pageBreakPreview" zoomScaleNormal="70" zoomScaleSheetLayoutView="100" workbookViewId="0">
      <selection activeCell="C5" sqref="C5:R5"/>
    </sheetView>
  </sheetViews>
  <sheetFormatPr defaultColWidth="2.625" defaultRowHeight="18.75"/>
  <cols>
    <col min="1" max="1" width="2.625" style="5" customWidth="1"/>
    <col min="2" max="2" width="2.625" style="6"/>
    <col min="3" max="4" width="2.625" style="7"/>
    <col min="5" max="61" width="2.625" style="7" customWidth="1"/>
    <col min="62" max="62" width="2.625" style="6" customWidth="1"/>
    <col min="63" max="119" width="2.625" style="6"/>
    <col min="120" max="261" width="2.625" style="7"/>
    <col min="262" max="265" width="2.625" style="7" customWidth="1"/>
    <col min="266" max="266" width="2.625" style="7"/>
    <col min="267" max="267" width="2.625" style="7" customWidth="1"/>
    <col min="268" max="269" width="2.625" style="7"/>
    <col min="270" max="270" width="2.625" style="7" customWidth="1"/>
    <col min="271" max="271" width="2.625" style="7"/>
    <col min="272" max="273" width="2.625" style="7" customWidth="1"/>
    <col min="274" max="280" width="2.625" style="7"/>
    <col min="281" max="282" width="2.625" style="7" customWidth="1"/>
    <col min="283" max="285" width="2.625" style="7"/>
    <col min="286" max="286" width="2.625" style="7" customWidth="1"/>
    <col min="287" max="290" width="2.625" style="7"/>
    <col min="291" max="291" width="2.625" style="7" customWidth="1"/>
    <col min="292" max="294" width="2.625" style="7"/>
    <col min="295" max="295" width="2.625" style="7" customWidth="1"/>
    <col min="296" max="300" width="2.625" style="7"/>
    <col min="301" max="302" width="2.625" style="7" customWidth="1"/>
    <col min="303" max="303" width="2.625" style="7"/>
    <col min="304" max="305" width="2.625" style="7" customWidth="1"/>
    <col min="306" max="517" width="2.625" style="7"/>
    <col min="518" max="521" width="2.625" style="7" customWidth="1"/>
    <col min="522" max="522" width="2.625" style="7"/>
    <col min="523" max="523" width="2.625" style="7" customWidth="1"/>
    <col min="524" max="525" width="2.625" style="7"/>
    <col min="526" max="526" width="2.625" style="7" customWidth="1"/>
    <col min="527" max="527" width="2.625" style="7"/>
    <col min="528" max="529" width="2.625" style="7" customWidth="1"/>
    <col min="530" max="536" width="2.625" style="7"/>
    <col min="537" max="538" width="2.625" style="7" customWidth="1"/>
    <col min="539" max="541" width="2.625" style="7"/>
    <col min="542" max="542" width="2.625" style="7" customWidth="1"/>
    <col min="543" max="546" width="2.625" style="7"/>
    <col min="547" max="547" width="2.625" style="7" customWidth="1"/>
    <col min="548" max="550" width="2.625" style="7"/>
    <col min="551" max="551" width="2.625" style="7" customWidth="1"/>
    <col min="552" max="556" width="2.625" style="7"/>
    <col min="557" max="558" width="2.625" style="7" customWidth="1"/>
    <col min="559" max="559" width="2.625" style="7"/>
    <col min="560" max="561" width="2.625" style="7" customWidth="1"/>
    <col min="562" max="773" width="2.625" style="7"/>
    <col min="774" max="777" width="2.625" style="7" customWidth="1"/>
    <col min="778" max="778" width="2.625" style="7"/>
    <col min="779" max="779" width="2.625" style="7" customWidth="1"/>
    <col min="780" max="781" width="2.625" style="7"/>
    <col min="782" max="782" width="2.625" style="7" customWidth="1"/>
    <col min="783" max="783" width="2.625" style="7"/>
    <col min="784" max="785" width="2.625" style="7" customWidth="1"/>
    <col min="786" max="792" width="2.625" style="7"/>
    <col min="793" max="794" width="2.625" style="7" customWidth="1"/>
    <col min="795" max="797" width="2.625" style="7"/>
    <col min="798" max="798" width="2.625" style="7" customWidth="1"/>
    <col min="799" max="802" width="2.625" style="7"/>
    <col min="803" max="803" width="2.625" style="7" customWidth="1"/>
    <col min="804" max="806" width="2.625" style="7"/>
    <col min="807" max="807" width="2.625" style="7" customWidth="1"/>
    <col min="808" max="812" width="2.625" style="7"/>
    <col min="813" max="814" width="2.625" style="7" customWidth="1"/>
    <col min="815" max="815" width="2.625" style="7"/>
    <col min="816" max="817" width="2.625" style="7" customWidth="1"/>
    <col min="818" max="1029" width="2.625" style="7"/>
    <col min="1030" max="1033" width="2.625" style="7" customWidth="1"/>
    <col min="1034" max="1034" width="2.625" style="7"/>
    <col min="1035" max="1035" width="2.625" style="7" customWidth="1"/>
    <col min="1036" max="1037" width="2.625" style="7"/>
    <col min="1038" max="1038" width="2.625" style="7" customWidth="1"/>
    <col min="1039" max="1039" width="2.625" style="7"/>
    <col min="1040" max="1041" width="2.625" style="7" customWidth="1"/>
    <col min="1042" max="1048" width="2.625" style="7"/>
    <col min="1049" max="1050" width="2.625" style="7" customWidth="1"/>
    <col min="1051" max="1053" width="2.625" style="7"/>
    <col min="1054" max="1054" width="2.625" style="7" customWidth="1"/>
    <col min="1055" max="1058" width="2.625" style="7"/>
    <col min="1059" max="1059" width="2.625" style="7" customWidth="1"/>
    <col min="1060" max="1062" width="2.625" style="7"/>
    <col min="1063" max="1063" width="2.625" style="7" customWidth="1"/>
    <col min="1064" max="1068" width="2.625" style="7"/>
    <col min="1069" max="1070" width="2.625" style="7" customWidth="1"/>
    <col min="1071" max="1071" width="2.625" style="7"/>
    <col min="1072" max="1073" width="2.625" style="7" customWidth="1"/>
    <col min="1074" max="1285" width="2.625" style="7"/>
    <col min="1286" max="1289" width="2.625" style="7" customWidth="1"/>
    <col min="1290" max="1290" width="2.625" style="7"/>
    <col min="1291" max="1291" width="2.625" style="7" customWidth="1"/>
    <col min="1292" max="1293" width="2.625" style="7"/>
    <col min="1294" max="1294" width="2.625" style="7" customWidth="1"/>
    <col min="1295" max="1295" width="2.625" style="7"/>
    <col min="1296" max="1297" width="2.625" style="7" customWidth="1"/>
    <col min="1298" max="1304" width="2.625" style="7"/>
    <col min="1305" max="1306" width="2.625" style="7" customWidth="1"/>
    <col min="1307" max="1309" width="2.625" style="7"/>
    <col min="1310" max="1310" width="2.625" style="7" customWidth="1"/>
    <col min="1311" max="1314" width="2.625" style="7"/>
    <col min="1315" max="1315" width="2.625" style="7" customWidth="1"/>
    <col min="1316" max="1318" width="2.625" style="7"/>
    <col min="1319" max="1319" width="2.625" style="7" customWidth="1"/>
    <col min="1320" max="1324" width="2.625" style="7"/>
    <col min="1325" max="1326" width="2.625" style="7" customWidth="1"/>
    <col min="1327" max="1327" width="2.625" style="7"/>
    <col min="1328" max="1329" width="2.625" style="7" customWidth="1"/>
    <col min="1330" max="1541" width="2.625" style="7"/>
    <col min="1542" max="1545" width="2.625" style="7" customWidth="1"/>
    <col min="1546" max="1546" width="2.625" style="7"/>
    <col min="1547" max="1547" width="2.625" style="7" customWidth="1"/>
    <col min="1548" max="1549" width="2.625" style="7"/>
    <col min="1550" max="1550" width="2.625" style="7" customWidth="1"/>
    <col min="1551" max="1551" width="2.625" style="7"/>
    <col min="1552" max="1553" width="2.625" style="7" customWidth="1"/>
    <col min="1554" max="1560" width="2.625" style="7"/>
    <col min="1561" max="1562" width="2.625" style="7" customWidth="1"/>
    <col min="1563" max="1565" width="2.625" style="7"/>
    <col min="1566" max="1566" width="2.625" style="7" customWidth="1"/>
    <col min="1567" max="1570" width="2.625" style="7"/>
    <col min="1571" max="1571" width="2.625" style="7" customWidth="1"/>
    <col min="1572" max="1574" width="2.625" style="7"/>
    <col min="1575" max="1575" width="2.625" style="7" customWidth="1"/>
    <col min="1576" max="1580" width="2.625" style="7"/>
    <col min="1581" max="1582" width="2.625" style="7" customWidth="1"/>
    <col min="1583" max="1583" width="2.625" style="7"/>
    <col min="1584" max="1585" width="2.625" style="7" customWidth="1"/>
    <col min="1586" max="1797" width="2.625" style="7"/>
    <col min="1798" max="1801" width="2.625" style="7" customWidth="1"/>
    <col min="1802" max="1802" width="2.625" style="7"/>
    <col min="1803" max="1803" width="2.625" style="7" customWidth="1"/>
    <col min="1804" max="1805" width="2.625" style="7"/>
    <col min="1806" max="1806" width="2.625" style="7" customWidth="1"/>
    <col min="1807" max="1807" width="2.625" style="7"/>
    <col min="1808" max="1809" width="2.625" style="7" customWidth="1"/>
    <col min="1810" max="1816" width="2.625" style="7"/>
    <col min="1817" max="1818" width="2.625" style="7" customWidth="1"/>
    <col min="1819" max="1821" width="2.625" style="7"/>
    <col min="1822" max="1822" width="2.625" style="7" customWidth="1"/>
    <col min="1823" max="1826" width="2.625" style="7"/>
    <col min="1827" max="1827" width="2.625" style="7" customWidth="1"/>
    <col min="1828" max="1830" width="2.625" style="7"/>
    <col min="1831" max="1831" width="2.625" style="7" customWidth="1"/>
    <col min="1832" max="1836" width="2.625" style="7"/>
    <col min="1837" max="1838" width="2.625" style="7" customWidth="1"/>
    <col min="1839" max="1839" width="2.625" style="7"/>
    <col min="1840" max="1841" width="2.625" style="7" customWidth="1"/>
    <col min="1842" max="2053" width="2.625" style="7"/>
    <col min="2054" max="2057" width="2.625" style="7" customWidth="1"/>
    <col min="2058" max="2058" width="2.625" style="7"/>
    <col min="2059" max="2059" width="2.625" style="7" customWidth="1"/>
    <col min="2060" max="2061" width="2.625" style="7"/>
    <col min="2062" max="2062" width="2.625" style="7" customWidth="1"/>
    <col min="2063" max="2063" width="2.625" style="7"/>
    <col min="2064" max="2065" width="2.625" style="7" customWidth="1"/>
    <col min="2066" max="2072" width="2.625" style="7"/>
    <col min="2073" max="2074" width="2.625" style="7" customWidth="1"/>
    <col min="2075" max="2077" width="2.625" style="7"/>
    <col min="2078" max="2078" width="2.625" style="7" customWidth="1"/>
    <col min="2079" max="2082" width="2.625" style="7"/>
    <col min="2083" max="2083" width="2.625" style="7" customWidth="1"/>
    <col min="2084" max="2086" width="2.625" style="7"/>
    <col min="2087" max="2087" width="2.625" style="7" customWidth="1"/>
    <col min="2088" max="2092" width="2.625" style="7"/>
    <col min="2093" max="2094" width="2.625" style="7" customWidth="1"/>
    <col min="2095" max="2095" width="2.625" style="7"/>
    <col min="2096" max="2097" width="2.625" style="7" customWidth="1"/>
    <col min="2098" max="2309" width="2.625" style="7"/>
    <col min="2310" max="2313" width="2.625" style="7" customWidth="1"/>
    <col min="2314" max="2314" width="2.625" style="7"/>
    <col min="2315" max="2315" width="2.625" style="7" customWidth="1"/>
    <col min="2316" max="2317" width="2.625" style="7"/>
    <col min="2318" max="2318" width="2.625" style="7" customWidth="1"/>
    <col min="2319" max="2319" width="2.625" style="7"/>
    <col min="2320" max="2321" width="2.625" style="7" customWidth="1"/>
    <col min="2322" max="2328" width="2.625" style="7"/>
    <col min="2329" max="2330" width="2.625" style="7" customWidth="1"/>
    <col min="2331" max="2333" width="2.625" style="7"/>
    <col min="2334" max="2334" width="2.625" style="7" customWidth="1"/>
    <col min="2335" max="2338" width="2.625" style="7"/>
    <col min="2339" max="2339" width="2.625" style="7" customWidth="1"/>
    <col min="2340" max="2342" width="2.625" style="7"/>
    <col min="2343" max="2343" width="2.625" style="7" customWidth="1"/>
    <col min="2344" max="2348" width="2.625" style="7"/>
    <col min="2349" max="2350" width="2.625" style="7" customWidth="1"/>
    <col min="2351" max="2351" width="2.625" style="7"/>
    <col min="2352" max="2353" width="2.625" style="7" customWidth="1"/>
    <col min="2354" max="2565" width="2.625" style="7"/>
    <col min="2566" max="2569" width="2.625" style="7" customWidth="1"/>
    <col min="2570" max="2570" width="2.625" style="7"/>
    <col min="2571" max="2571" width="2.625" style="7" customWidth="1"/>
    <col min="2572" max="2573" width="2.625" style="7"/>
    <col min="2574" max="2574" width="2.625" style="7" customWidth="1"/>
    <col min="2575" max="2575" width="2.625" style="7"/>
    <col min="2576" max="2577" width="2.625" style="7" customWidth="1"/>
    <col min="2578" max="2584" width="2.625" style="7"/>
    <col min="2585" max="2586" width="2.625" style="7" customWidth="1"/>
    <col min="2587" max="2589" width="2.625" style="7"/>
    <col min="2590" max="2590" width="2.625" style="7" customWidth="1"/>
    <col min="2591" max="2594" width="2.625" style="7"/>
    <col min="2595" max="2595" width="2.625" style="7" customWidth="1"/>
    <col min="2596" max="2598" width="2.625" style="7"/>
    <col min="2599" max="2599" width="2.625" style="7" customWidth="1"/>
    <col min="2600" max="2604" width="2.625" style="7"/>
    <col min="2605" max="2606" width="2.625" style="7" customWidth="1"/>
    <col min="2607" max="2607" width="2.625" style="7"/>
    <col min="2608" max="2609" width="2.625" style="7" customWidth="1"/>
    <col min="2610" max="2821" width="2.625" style="7"/>
    <col min="2822" max="2825" width="2.625" style="7" customWidth="1"/>
    <col min="2826" max="2826" width="2.625" style="7"/>
    <col min="2827" max="2827" width="2.625" style="7" customWidth="1"/>
    <col min="2828" max="2829" width="2.625" style="7"/>
    <col min="2830" max="2830" width="2.625" style="7" customWidth="1"/>
    <col min="2831" max="2831" width="2.625" style="7"/>
    <col min="2832" max="2833" width="2.625" style="7" customWidth="1"/>
    <col min="2834" max="2840" width="2.625" style="7"/>
    <col min="2841" max="2842" width="2.625" style="7" customWidth="1"/>
    <col min="2843" max="2845" width="2.625" style="7"/>
    <col min="2846" max="2846" width="2.625" style="7" customWidth="1"/>
    <col min="2847" max="2850" width="2.625" style="7"/>
    <col min="2851" max="2851" width="2.625" style="7" customWidth="1"/>
    <col min="2852" max="2854" width="2.625" style="7"/>
    <col min="2855" max="2855" width="2.625" style="7" customWidth="1"/>
    <col min="2856" max="2860" width="2.625" style="7"/>
    <col min="2861" max="2862" width="2.625" style="7" customWidth="1"/>
    <col min="2863" max="2863" width="2.625" style="7"/>
    <col min="2864" max="2865" width="2.625" style="7" customWidth="1"/>
    <col min="2866" max="3077" width="2.625" style="7"/>
    <col min="3078" max="3081" width="2.625" style="7" customWidth="1"/>
    <col min="3082" max="3082" width="2.625" style="7"/>
    <col min="3083" max="3083" width="2.625" style="7" customWidth="1"/>
    <col min="3084" max="3085" width="2.625" style="7"/>
    <col min="3086" max="3086" width="2.625" style="7" customWidth="1"/>
    <col min="3087" max="3087" width="2.625" style="7"/>
    <col min="3088" max="3089" width="2.625" style="7" customWidth="1"/>
    <col min="3090" max="3096" width="2.625" style="7"/>
    <col min="3097" max="3098" width="2.625" style="7" customWidth="1"/>
    <col min="3099" max="3101" width="2.625" style="7"/>
    <col min="3102" max="3102" width="2.625" style="7" customWidth="1"/>
    <col min="3103" max="3106" width="2.625" style="7"/>
    <col min="3107" max="3107" width="2.625" style="7" customWidth="1"/>
    <col min="3108" max="3110" width="2.625" style="7"/>
    <col min="3111" max="3111" width="2.625" style="7" customWidth="1"/>
    <col min="3112" max="3116" width="2.625" style="7"/>
    <col min="3117" max="3118" width="2.625" style="7" customWidth="1"/>
    <col min="3119" max="3119" width="2.625" style="7"/>
    <col min="3120" max="3121" width="2.625" style="7" customWidth="1"/>
    <col min="3122" max="3333" width="2.625" style="7"/>
    <col min="3334" max="3337" width="2.625" style="7" customWidth="1"/>
    <col min="3338" max="3338" width="2.625" style="7"/>
    <col min="3339" max="3339" width="2.625" style="7" customWidth="1"/>
    <col min="3340" max="3341" width="2.625" style="7"/>
    <col min="3342" max="3342" width="2.625" style="7" customWidth="1"/>
    <col min="3343" max="3343" width="2.625" style="7"/>
    <col min="3344" max="3345" width="2.625" style="7" customWidth="1"/>
    <col min="3346" max="3352" width="2.625" style="7"/>
    <col min="3353" max="3354" width="2.625" style="7" customWidth="1"/>
    <col min="3355" max="3357" width="2.625" style="7"/>
    <col min="3358" max="3358" width="2.625" style="7" customWidth="1"/>
    <col min="3359" max="3362" width="2.625" style="7"/>
    <col min="3363" max="3363" width="2.625" style="7" customWidth="1"/>
    <col min="3364" max="3366" width="2.625" style="7"/>
    <col min="3367" max="3367" width="2.625" style="7" customWidth="1"/>
    <col min="3368" max="3372" width="2.625" style="7"/>
    <col min="3373" max="3374" width="2.625" style="7" customWidth="1"/>
    <col min="3375" max="3375" width="2.625" style="7"/>
    <col min="3376" max="3377" width="2.625" style="7" customWidth="1"/>
    <col min="3378" max="3589" width="2.625" style="7"/>
    <col min="3590" max="3593" width="2.625" style="7" customWidth="1"/>
    <col min="3594" max="3594" width="2.625" style="7"/>
    <col min="3595" max="3595" width="2.625" style="7" customWidth="1"/>
    <col min="3596" max="3597" width="2.625" style="7"/>
    <col min="3598" max="3598" width="2.625" style="7" customWidth="1"/>
    <col min="3599" max="3599" width="2.625" style="7"/>
    <col min="3600" max="3601" width="2.625" style="7" customWidth="1"/>
    <col min="3602" max="3608" width="2.625" style="7"/>
    <col min="3609" max="3610" width="2.625" style="7" customWidth="1"/>
    <col min="3611" max="3613" width="2.625" style="7"/>
    <col min="3614" max="3614" width="2.625" style="7" customWidth="1"/>
    <col min="3615" max="3618" width="2.625" style="7"/>
    <col min="3619" max="3619" width="2.625" style="7" customWidth="1"/>
    <col min="3620" max="3622" width="2.625" style="7"/>
    <col min="3623" max="3623" width="2.625" style="7" customWidth="1"/>
    <col min="3624" max="3628" width="2.625" style="7"/>
    <col min="3629" max="3630" width="2.625" style="7" customWidth="1"/>
    <col min="3631" max="3631" width="2.625" style="7"/>
    <col min="3632" max="3633" width="2.625" style="7" customWidth="1"/>
    <col min="3634" max="3845" width="2.625" style="7"/>
    <col min="3846" max="3849" width="2.625" style="7" customWidth="1"/>
    <col min="3850" max="3850" width="2.625" style="7"/>
    <col min="3851" max="3851" width="2.625" style="7" customWidth="1"/>
    <col min="3852" max="3853" width="2.625" style="7"/>
    <col min="3854" max="3854" width="2.625" style="7" customWidth="1"/>
    <col min="3855" max="3855" width="2.625" style="7"/>
    <col min="3856" max="3857" width="2.625" style="7" customWidth="1"/>
    <col min="3858" max="3864" width="2.625" style="7"/>
    <col min="3865" max="3866" width="2.625" style="7" customWidth="1"/>
    <col min="3867" max="3869" width="2.625" style="7"/>
    <col min="3870" max="3870" width="2.625" style="7" customWidth="1"/>
    <col min="3871" max="3874" width="2.625" style="7"/>
    <col min="3875" max="3875" width="2.625" style="7" customWidth="1"/>
    <col min="3876" max="3878" width="2.625" style="7"/>
    <col min="3879" max="3879" width="2.625" style="7" customWidth="1"/>
    <col min="3880" max="3884" width="2.625" style="7"/>
    <col min="3885" max="3886" width="2.625" style="7" customWidth="1"/>
    <col min="3887" max="3887" width="2.625" style="7"/>
    <col min="3888" max="3889" width="2.625" style="7" customWidth="1"/>
    <col min="3890" max="4101" width="2.625" style="7"/>
    <col min="4102" max="4105" width="2.625" style="7" customWidth="1"/>
    <col min="4106" max="4106" width="2.625" style="7"/>
    <col min="4107" max="4107" width="2.625" style="7" customWidth="1"/>
    <col min="4108" max="4109" width="2.625" style="7"/>
    <col min="4110" max="4110" width="2.625" style="7" customWidth="1"/>
    <col min="4111" max="4111" width="2.625" style="7"/>
    <col min="4112" max="4113" width="2.625" style="7" customWidth="1"/>
    <col min="4114" max="4120" width="2.625" style="7"/>
    <col min="4121" max="4122" width="2.625" style="7" customWidth="1"/>
    <col min="4123" max="4125" width="2.625" style="7"/>
    <col min="4126" max="4126" width="2.625" style="7" customWidth="1"/>
    <col min="4127" max="4130" width="2.625" style="7"/>
    <col min="4131" max="4131" width="2.625" style="7" customWidth="1"/>
    <col min="4132" max="4134" width="2.625" style="7"/>
    <col min="4135" max="4135" width="2.625" style="7" customWidth="1"/>
    <col min="4136" max="4140" width="2.625" style="7"/>
    <col min="4141" max="4142" width="2.625" style="7" customWidth="1"/>
    <col min="4143" max="4143" width="2.625" style="7"/>
    <col min="4144" max="4145" width="2.625" style="7" customWidth="1"/>
    <col min="4146" max="4357" width="2.625" style="7"/>
    <col min="4358" max="4361" width="2.625" style="7" customWidth="1"/>
    <col min="4362" max="4362" width="2.625" style="7"/>
    <col min="4363" max="4363" width="2.625" style="7" customWidth="1"/>
    <col min="4364" max="4365" width="2.625" style="7"/>
    <col min="4366" max="4366" width="2.625" style="7" customWidth="1"/>
    <col min="4367" max="4367" width="2.625" style="7"/>
    <col min="4368" max="4369" width="2.625" style="7" customWidth="1"/>
    <col min="4370" max="4376" width="2.625" style="7"/>
    <col min="4377" max="4378" width="2.625" style="7" customWidth="1"/>
    <col min="4379" max="4381" width="2.625" style="7"/>
    <col min="4382" max="4382" width="2.625" style="7" customWidth="1"/>
    <col min="4383" max="4386" width="2.625" style="7"/>
    <col min="4387" max="4387" width="2.625" style="7" customWidth="1"/>
    <col min="4388" max="4390" width="2.625" style="7"/>
    <col min="4391" max="4391" width="2.625" style="7" customWidth="1"/>
    <col min="4392" max="4396" width="2.625" style="7"/>
    <col min="4397" max="4398" width="2.625" style="7" customWidth="1"/>
    <col min="4399" max="4399" width="2.625" style="7"/>
    <col min="4400" max="4401" width="2.625" style="7" customWidth="1"/>
    <col min="4402" max="4613" width="2.625" style="7"/>
    <col min="4614" max="4617" width="2.625" style="7" customWidth="1"/>
    <col min="4618" max="4618" width="2.625" style="7"/>
    <col min="4619" max="4619" width="2.625" style="7" customWidth="1"/>
    <col min="4620" max="4621" width="2.625" style="7"/>
    <col min="4622" max="4622" width="2.625" style="7" customWidth="1"/>
    <col min="4623" max="4623" width="2.625" style="7"/>
    <col min="4624" max="4625" width="2.625" style="7" customWidth="1"/>
    <col min="4626" max="4632" width="2.625" style="7"/>
    <col min="4633" max="4634" width="2.625" style="7" customWidth="1"/>
    <col min="4635" max="4637" width="2.625" style="7"/>
    <col min="4638" max="4638" width="2.625" style="7" customWidth="1"/>
    <col min="4639" max="4642" width="2.625" style="7"/>
    <col min="4643" max="4643" width="2.625" style="7" customWidth="1"/>
    <col min="4644" max="4646" width="2.625" style="7"/>
    <col min="4647" max="4647" width="2.625" style="7" customWidth="1"/>
    <col min="4648" max="4652" width="2.625" style="7"/>
    <col min="4653" max="4654" width="2.625" style="7" customWidth="1"/>
    <col min="4655" max="4655" width="2.625" style="7"/>
    <col min="4656" max="4657" width="2.625" style="7" customWidth="1"/>
    <col min="4658" max="4869" width="2.625" style="7"/>
    <col min="4870" max="4873" width="2.625" style="7" customWidth="1"/>
    <col min="4874" max="4874" width="2.625" style="7"/>
    <col min="4875" max="4875" width="2.625" style="7" customWidth="1"/>
    <col min="4876" max="4877" width="2.625" style="7"/>
    <col min="4878" max="4878" width="2.625" style="7" customWidth="1"/>
    <col min="4879" max="4879" width="2.625" style="7"/>
    <col min="4880" max="4881" width="2.625" style="7" customWidth="1"/>
    <col min="4882" max="4888" width="2.625" style="7"/>
    <col min="4889" max="4890" width="2.625" style="7" customWidth="1"/>
    <col min="4891" max="4893" width="2.625" style="7"/>
    <col min="4894" max="4894" width="2.625" style="7" customWidth="1"/>
    <col min="4895" max="4898" width="2.625" style="7"/>
    <col min="4899" max="4899" width="2.625" style="7" customWidth="1"/>
    <col min="4900" max="4902" width="2.625" style="7"/>
    <col min="4903" max="4903" width="2.625" style="7" customWidth="1"/>
    <col min="4904" max="4908" width="2.625" style="7"/>
    <col min="4909" max="4910" width="2.625" style="7" customWidth="1"/>
    <col min="4911" max="4911" width="2.625" style="7"/>
    <col min="4912" max="4913" width="2.625" style="7" customWidth="1"/>
    <col min="4914" max="5125" width="2.625" style="7"/>
    <col min="5126" max="5129" width="2.625" style="7" customWidth="1"/>
    <col min="5130" max="5130" width="2.625" style="7"/>
    <col min="5131" max="5131" width="2.625" style="7" customWidth="1"/>
    <col min="5132" max="5133" width="2.625" style="7"/>
    <col min="5134" max="5134" width="2.625" style="7" customWidth="1"/>
    <col min="5135" max="5135" width="2.625" style="7"/>
    <col min="5136" max="5137" width="2.625" style="7" customWidth="1"/>
    <col min="5138" max="5144" width="2.625" style="7"/>
    <col min="5145" max="5146" width="2.625" style="7" customWidth="1"/>
    <col min="5147" max="5149" width="2.625" style="7"/>
    <col min="5150" max="5150" width="2.625" style="7" customWidth="1"/>
    <col min="5151" max="5154" width="2.625" style="7"/>
    <col min="5155" max="5155" width="2.625" style="7" customWidth="1"/>
    <col min="5156" max="5158" width="2.625" style="7"/>
    <col min="5159" max="5159" width="2.625" style="7" customWidth="1"/>
    <col min="5160" max="5164" width="2.625" style="7"/>
    <col min="5165" max="5166" width="2.625" style="7" customWidth="1"/>
    <col min="5167" max="5167" width="2.625" style="7"/>
    <col min="5168" max="5169" width="2.625" style="7" customWidth="1"/>
    <col min="5170" max="5381" width="2.625" style="7"/>
    <col min="5382" max="5385" width="2.625" style="7" customWidth="1"/>
    <col min="5386" max="5386" width="2.625" style="7"/>
    <col min="5387" max="5387" width="2.625" style="7" customWidth="1"/>
    <col min="5388" max="5389" width="2.625" style="7"/>
    <col min="5390" max="5390" width="2.625" style="7" customWidth="1"/>
    <col min="5391" max="5391" width="2.625" style="7"/>
    <col min="5392" max="5393" width="2.625" style="7" customWidth="1"/>
    <col min="5394" max="5400" width="2.625" style="7"/>
    <col min="5401" max="5402" width="2.625" style="7" customWidth="1"/>
    <col min="5403" max="5405" width="2.625" style="7"/>
    <col min="5406" max="5406" width="2.625" style="7" customWidth="1"/>
    <col min="5407" max="5410" width="2.625" style="7"/>
    <col min="5411" max="5411" width="2.625" style="7" customWidth="1"/>
    <col min="5412" max="5414" width="2.625" style="7"/>
    <col min="5415" max="5415" width="2.625" style="7" customWidth="1"/>
    <col min="5416" max="5420" width="2.625" style="7"/>
    <col min="5421" max="5422" width="2.625" style="7" customWidth="1"/>
    <col min="5423" max="5423" width="2.625" style="7"/>
    <col min="5424" max="5425" width="2.625" style="7" customWidth="1"/>
    <col min="5426" max="5637" width="2.625" style="7"/>
    <col min="5638" max="5641" width="2.625" style="7" customWidth="1"/>
    <col min="5642" max="5642" width="2.625" style="7"/>
    <col min="5643" max="5643" width="2.625" style="7" customWidth="1"/>
    <col min="5644" max="5645" width="2.625" style="7"/>
    <col min="5646" max="5646" width="2.625" style="7" customWidth="1"/>
    <col min="5647" max="5647" width="2.625" style="7"/>
    <col min="5648" max="5649" width="2.625" style="7" customWidth="1"/>
    <col min="5650" max="5656" width="2.625" style="7"/>
    <col min="5657" max="5658" width="2.625" style="7" customWidth="1"/>
    <col min="5659" max="5661" width="2.625" style="7"/>
    <col min="5662" max="5662" width="2.625" style="7" customWidth="1"/>
    <col min="5663" max="5666" width="2.625" style="7"/>
    <col min="5667" max="5667" width="2.625" style="7" customWidth="1"/>
    <col min="5668" max="5670" width="2.625" style="7"/>
    <col min="5671" max="5671" width="2.625" style="7" customWidth="1"/>
    <col min="5672" max="5676" width="2.625" style="7"/>
    <col min="5677" max="5678" width="2.625" style="7" customWidth="1"/>
    <col min="5679" max="5679" width="2.625" style="7"/>
    <col min="5680" max="5681" width="2.625" style="7" customWidth="1"/>
    <col min="5682" max="5893" width="2.625" style="7"/>
    <col min="5894" max="5897" width="2.625" style="7" customWidth="1"/>
    <col min="5898" max="5898" width="2.625" style="7"/>
    <col min="5899" max="5899" width="2.625" style="7" customWidth="1"/>
    <col min="5900" max="5901" width="2.625" style="7"/>
    <col min="5902" max="5902" width="2.625" style="7" customWidth="1"/>
    <col min="5903" max="5903" width="2.625" style="7"/>
    <col min="5904" max="5905" width="2.625" style="7" customWidth="1"/>
    <col min="5906" max="5912" width="2.625" style="7"/>
    <col min="5913" max="5914" width="2.625" style="7" customWidth="1"/>
    <col min="5915" max="5917" width="2.625" style="7"/>
    <col min="5918" max="5918" width="2.625" style="7" customWidth="1"/>
    <col min="5919" max="5922" width="2.625" style="7"/>
    <col min="5923" max="5923" width="2.625" style="7" customWidth="1"/>
    <col min="5924" max="5926" width="2.625" style="7"/>
    <col min="5927" max="5927" width="2.625" style="7" customWidth="1"/>
    <col min="5928" max="5932" width="2.625" style="7"/>
    <col min="5933" max="5934" width="2.625" style="7" customWidth="1"/>
    <col min="5935" max="5935" width="2.625" style="7"/>
    <col min="5936" max="5937" width="2.625" style="7" customWidth="1"/>
    <col min="5938" max="6149" width="2.625" style="7"/>
    <col min="6150" max="6153" width="2.625" style="7" customWidth="1"/>
    <col min="6154" max="6154" width="2.625" style="7"/>
    <col min="6155" max="6155" width="2.625" style="7" customWidth="1"/>
    <col min="6156" max="6157" width="2.625" style="7"/>
    <col min="6158" max="6158" width="2.625" style="7" customWidth="1"/>
    <col min="6159" max="6159" width="2.625" style="7"/>
    <col min="6160" max="6161" width="2.625" style="7" customWidth="1"/>
    <col min="6162" max="6168" width="2.625" style="7"/>
    <col min="6169" max="6170" width="2.625" style="7" customWidth="1"/>
    <col min="6171" max="6173" width="2.625" style="7"/>
    <col min="6174" max="6174" width="2.625" style="7" customWidth="1"/>
    <col min="6175" max="6178" width="2.625" style="7"/>
    <col min="6179" max="6179" width="2.625" style="7" customWidth="1"/>
    <col min="6180" max="6182" width="2.625" style="7"/>
    <col min="6183" max="6183" width="2.625" style="7" customWidth="1"/>
    <col min="6184" max="6188" width="2.625" style="7"/>
    <col min="6189" max="6190" width="2.625" style="7" customWidth="1"/>
    <col min="6191" max="6191" width="2.625" style="7"/>
    <col min="6192" max="6193" width="2.625" style="7" customWidth="1"/>
    <col min="6194" max="6405" width="2.625" style="7"/>
    <col min="6406" max="6409" width="2.625" style="7" customWidth="1"/>
    <col min="6410" max="6410" width="2.625" style="7"/>
    <col min="6411" max="6411" width="2.625" style="7" customWidth="1"/>
    <col min="6412" max="6413" width="2.625" style="7"/>
    <col min="6414" max="6414" width="2.625" style="7" customWidth="1"/>
    <col min="6415" max="6415" width="2.625" style="7"/>
    <col min="6416" max="6417" width="2.625" style="7" customWidth="1"/>
    <col min="6418" max="6424" width="2.625" style="7"/>
    <col min="6425" max="6426" width="2.625" style="7" customWidth="1"/>
    <col min="6427" max="6429" width="2.625" style="7"/>
    <col min="6430" max="6430" width="2.625" style="7" customWidth="1"/>
    <col min="6431" max="6434" width="2.625" style="7"/>
    <col min="6435" max="6435" width="2.625" style="7" customWidth="1"/>
    <col min="6436" max="6438" width="2.625" style="7"/>
    <col min="6439" max="6439" width="2.625" style="7" customWidth="1"/>
    <col min="6440" max="6444" width="2.625" style="7"/>
    <col min="6445" max="6446" width="2.625" style="7" customWidth="1"/>
    <col min="6447" max="6447" width="2.625" style="7"/>
    <col min="6448" max="6449" width="2.625" style="7" customWidth="1"/>
    <col min="6450" max="6661" width="2.625" style="7"/>
    <col min="6662" max="6665" width="2.625" style="7" customWidth="1"/>
    <col min="6666" max="6666" width="2.625" style="7"/>
    <col min="6667" max="6667" width="2.625" style="7" customWidth="1"/>
    <col min="6668" max="6669" width="2.625" style="7"/>
    <col min="6670" max="6670" width="2.625" style="7" customWidth="1"/>
    <col min="6671" max="6671" width="2.625" style="7"/>
    <col min="6672" max="6673" width="2.625" style="7" customWidth="1"/>
    <col min="6674" max="6680" width="2.625" style="7"/>
    <col min="6681" max="6682" width="2.625" style="7" customWidth="1"/>
    <col min="6683" max="6685" width="2.625" style="7"/>
    <col min="6686" max="6686" width="2.625" style="7" customWidth="1"/>
    <col min="6687" max="6690" width="2.625" style="7"/>
    <col min="6691" max="6691" width="2.625" style="7" customWidth="1"/>
    <col min="6692" max="6694" width="2.625" style="7"/>
    <col min="6695" max="6695" width="2.625" style="7" customWidth="1"/>
    <col min="6696" max="6700" width="2.625" style="7"/>
    <col min="6701" max="6702" width="2.625" style="7" customWidth="1"/>
    <col min="6703" max="6703" width="2.625" style="7"/>
    <col min="6704" max="6705" width="2.625" style="7" customWidth="1"/>
    <col min="6706" max="6917" width="2.625" style="7"/>
    <col min="6918" max="6921" width="2.625" style="7" customWidth="1"/>
    <col min="6922" max="6922" width="2.625" style="7"/>
    <col min="6923" max="6923" width="2.625" style="7" customWidth="1"/>
    <col min="6924" max="6925" width="2.625" style="7"/>
    <col min="6926" max="6926" width="2.625" style="7" customWidth="1"/>
    <col min="6927" max="6927" width="2.625" style="7"/>
    <col min="6928" max="6929" width="2.625" style="7" customWidth="1"/>
    <col min="6930" max="6936" width="2.625" style="7"/>
    <col min="6937" max="6938" width="2.625" style="7" customWidth="1"/>
    <col min="6939" max="6941" width="2.625" style="7"/>
    <col min="6942" max="6942" width="2.625" style="7" customWidth="1"/>
    <col min="6943" max="6946" width="2.625" style="7"/>
    <col min="6947" max="6947" width="2.625" style="7" customWidth="1"/>
    <col min="6948" max="6950" width="2.625" style="7"/>
    <col min="6951" max="6951" width="2.625" style="7" customWidth="1"/>
    <col min="6952" max="6956" width="2.625" style="7"/>
    <col min="6957" max="6958" width="2.625" style="7" customWidth="1"/>
    <col min="6959" max="6959" width="2.625" style="7"/>
    <col min="6960" max="6961" width="2.625" style="7" customWidth="1"/>
    <col min="6962" max="7173" width="2.625" style="7"/>
    <col min="7174" max="7177" width="2.625" style="7" customWidth="1"/>
    <col min="7178" max="7178" width="2.625" style="7"/>
    <col min="7179" max="7179" width="2.625" style="7" customWidth="1"/>
    <col min="7180" max="7181" width="2.625" style="7"/>
    <col min="7182" max="7182" width="2.625" style="7" customWidth="1"/>
    <col min="7183" max="7183" width="2.625" style="7"/>
    <col min="7184" max="7185" width="2.625" style="7" customWidth="1"/>
    <col min="7186" max="7192" width="2.625" style="7"/>
    <col min="7193" max="7194" width="2.625" style="7" customWidth="1"/>
    <col min="7195" max="7197" width="2.625" style="7"/>
    <col min="7198" max="7198" width="2.625" style="7" customWidth="1"/>
    <col min="7199" max="7202" width="2.625" style="7"/>
    <col min="7203" max="7203" width="2.625" style="7" customWidth="1"/>
    <col min="7204" max="7206" width="2.625" style="7"/>
    <col min="7207" max="7207" width="2.625" style="7" customWidth="1"/>
    <col min="7208" max="7212" width="2.625" style="7"/>
    <col min="7213" max="7214" width="2.625" style="7" customWidth="1"/>
    <col min="7215" max="7215" width="2.625" style="7"/>
    <col min="7216" max="7217" width="2.625" style="7" customWidth="1"/>
    <col min="7218" max="7429" width="2.625" style="7"/>
    <col min="7430" max="7433" width="2.625" style="7" customWidth="1"/>
    <col min="7434" max="7434" width="2.625" style="7"/>
    <col min="7435" max="7435" width="2.625" style="7" customWidth="1"/>
    <col min="7436" max="7437" width="2.625" style="7"/>
    <col min="7438" max="7438" width="2.625" style="7" customWidth="1"/>
    <col min="7439" max="7439" width="2.625" style="7"/>
    <col min="7440" max="7441" width="2.625" style="7" customWidth="1"/>
    <col min="7442" max="7448" width="2.625" style="7"/>
    <col min="7449" max="7450" width="2.625" style="7" customWidth="1"/>
    <col min="7451" max="7453" width="2.625" style="7"/>
    <col min="7454" max="7454" width="2.625" style="7" customWidth="1"/>
    <col min="7455" max="7458" width="2.625" style="7"/>
    <col min="7459" max="7459" width="2.625" style="7" customWidth="1"/>
    <col min="7460" max="7462" width="2.625" style="7"/>
    <col min="7463" max="7463" width="2.625" style="7" customWidth="1"/>
    <col min="7464" max="7468" width="2.625" style="7"/>
    <col min="7469" max="7470" width="2.625" style="7" customWidth="1"/>
    <col min="7471" max="7471" width="2.625" style="7"/>
    <col min="7472" max="7473" width="2.625" style="7" customWidth="1"/>
    <col min="7474" max="7685" width="2.625" style="7"/>
    <col min="7686" max="7689" width="2.625" style="7" customWidth="1"/>
    <col min="7690" max="7690" width="2.625" style="7"/>
    <col min="7691" max="7691" width="2.625" style="7" customWidth="1"/>
    <col min="7692" max="7693" width="2.625" style="7"/>
    <col min="7694" max="7694" width="2.625" style="7" customWidth="1"/>
    <col min="7695" max="7695" width="2.625" style="7"/>
    <col min="7696" max="7697" width="2.625" style="7" customWidth="1"/>
    <col min="7698" max="7704" width="2.625" style="7"/>
    <col min="7705" max="7706" width="2.625" style="7" customWidth="1"/>
    <col min="7707" max="7709" width="2.625" style="7"/>
    <col min="7710" max="7710" width="2.625" style="7" customWidth="1"/>
    <col min="7711" max="7714" width="2.625" style="7"/>
    <col min="7715" max="7715" width="2.625" style="7" customWidth="1"/>
    <col min="7716" max="7718" width="2.625" style="7"/>
    <col min="7719" max="7719" width="2.625" style="7" customWidth="1"/>
    <col min="7720" max="7724" width="2.625" style="7"/>
    <col min="7725" max="7726" width="2.625" style="7" customWidth="1"/>
    <col min="7727" max="7727" width="2.625" style="7"/>
    <col min="7728" max="7729" width="2.625" style="7" customWidth="1"/>
    <col min="7730" max="7941" width="2.625" style="7"/>
    <col min="7942" max="7945" width="2.625" style="7" customWidth="1"/>
    <col min="7946" max="7946" width="2.625" style="7"/>
    <col min="7947" max="7947" width="2.625" style="7" customWidth="1"/>
    <col min="7948" max="7949" width="2.625" style="7"/>
    <col min="7950" max="7950" width="2.625" style="7" customWidth="1"/>
    <col min="7951" max="7951" width="2.625" style="7"/>
    <col min="7952" max="7953" width="2.625" style="7" customWidth="1"/>
    <col min="7954" max="7960" width="2.625" style="7"/>
    <col min="7961" max="7962" width="2.625" style="7" customWidth="1"/>
    <col min="7963" max="7965" width="2.625" style="7"/>
    <col min="7966" max="7966" width="2.625" style="7" customWidth="1"/>
    <col min="7967" max="7970" width="2.625" style="7"/>
    <col min="7971" max="7971" width="2.625" style="7" customWidth="1"/>
    <col min="7972" max="7974" width="2.625" style="7"/>
    <col min="7975" max="7975" width="2.625" style="7" customWidth="1"/>
    <col min="7976" max="7980" width="2.625" style="7"/>
    <col min="7981" max="7982" width="2.625" style="7" customWidth="1"/>
    <col min="7983" max="7983" width="2.625" style="7"/>
    <col min="7984" max="7985" width="2.625" style="7" customWidth="1"/>
    <col min="7986" max="8197" width="2.625" style="7"/>
    <col min="8198" max="8201" width="2.625" style="7" customWidth="1"/>
    <col min="8202" max="8202" width="2.625" style="7"/>
    <col min="8203" max="8203" width="2.625" style="7" customWidth="1"/>
    <col min="8204" max="8205" width="2.625" style="7"/>
    <col min="8206" max="8206" width="2.625" style="7" customWidth="1"/>
    <col min="8207" max="8207" width="2.625" style="7"/>
    <col min="8208" max="8209" width="2.625" style="7" customWidth="1"/>
    <col min="8210" max="8216" width="2.625" style="7"/>
    <col min="8217" max="8218" width="2.625" style="7" customWidth="1"/>
    <col min="8219" max="8221" width="2.625" style="7"/>
    <col min="8222" max="8222" width="2.625" style="7" customWidth="1"/>
    <col min="8223" max="8226" width="2.625" style="7"/>
    <col min="8227" max="8227" width="2.625" style="7" customWidth="1"/>
    <col min="8228" max="8230" width="2.625" style="7"/>
    <col min="8231" max="8231" width="2.625" style="7" customWidth="1"/>
    <col min="8232" max="8236" width="2.625" style="7"/>
    <col min="8237" max="8238" width="2.625" style="7" customWidth="1"/>
    <col min="8239" max="8239" width="2.625" style="7"/>
    <col min="8240" max="8241" width="2.625" style="7" customWidth="1"/>
    <col min="8242" max="8453" width="2.625" style="7"/>
    <col min="8454" max="8457" width="2.625" style="7" customWidth="1"/>
    <col min="8458" max="8458" width="2.625" style="7"/>
    <col min="8459" max="8459" width="2.625" style="7" customWidth="1"/>
    <col min="8460" max="8461" width="2.625" style="7"/>
    <col min="8462" max="8462" width="2.625" style="7" customWidth="1"/>
    <col min="8463" max="8463" width="2.625" style="7"/>
    <col min="8464" max="8465" width="2.625" style="7" customWidth="1"/>
    <col min="8466" max="8472" width="2.625" style="7"/>
    <col min="8473" max="8474" width="2.625" style="7" customWidth="1"/>
    <col min="8475" max="8477" width="2.625" style="7"/>
    <col min="8478" max="8478" width="2.625" style="7" customWidth="1"/>
    <col min="8479" max="8482" width="2.625" style="7"/>
    <col min="8483" max="8483" width="2.625" style="7" customWidth="1"/>
    <col min="8484" max="8486" width="2.625" style="7"/>
    <col min="8487" max="8487" width="2.625" style="7" customWidth="1"/>
    <col min="8488" max="8492" width="2.625" style="7"/>
    <col min="8493" max="8494" width="2.625" style="7" customWidth="1"/>
    <col min="8495" max="8495" width="2.625" style="7"/>
    <col min="8496" max="8497" width="2.625" style="7" customWidth="1"/>
    <col min="8498" max="8709" width="2.625" style="7"/>
    <col min="8710" max="8713" width="2.625" style="7" customWidth="1"/>
    <col min="8714" max="8714" width="2.625" style="7"/>
    <col min="8715" max="8715" width="2.625" style="7" customWidth="1"/>
    <col min="8716" max="8717" width="2.625" style="7"/>
    <col min="8718" max="8718" width="2.625" style="7" customWidth="1"/>
    <col min="8719" max="8719" width="2.625" style="7"/>
    <col min="8720" max="8721" width="2.625" style="7" customWidth="1"/>
    <col min="8722" max="8728" width="2.625" style="7"/>
    <col min="8729" max="8730" width="2.625" style="7" customWidth="1"/>
    <col min="8731" max="8733" width="2.625" style="7"/>
    <col min="8734" max="8734" width="2.625" style="7" customWidth="1"/>
    <col min="8735" max="8738" width="2.625" style="7"/>
    <col min="8739" max="8739" width="2.625" style="7" customWidth="1"/>
    <col min="8740" max="8742" width="2.625" style="7"/>
    <col min="8743" max="8743" width="2.625" style="7" customWidth="1"/>
    <col min="8744" max="8748" width="2.625" style="7"/>
    <col min="8749" max="8750" width="2.625" style="7" customWidth="1"/>
    <col min="8751" max="8751" width="2.625" style="7"/>
    <col min="8752" max="8753" width="2.625" style="7" customWidth="1"/>
    <col min="8754" max="8965" width="2.625" style="7"/>
    <col min="8966" max="8969" width="2.625" style="7" customWidth="1"/>
    <col min="8970" max="8970" width="2.625" style="7"/>
    <col min="8971" max="8971" width="2.625" style="7" customWidth="1"/>
    <col min="8972" max="8973" width="2.625" style="7"/>
    <col min="8974" max="8974" width="2.625" style="7" customWidth="1"/>
    <col min="8975" max="8975" width="2.625" style="7"/>
    <col min="8976" max="8977" width="2.625" style="7" customWidth="1"/>
    <col min="8978" max="8984" width="2.625" style="7"/>
    <col min="8985" max="8986" width="2.625" style="7" customWidth="1"/>
    <col min="8987" max="8989" width="2.625" style="7"/>
    <col min="8990" max="8990" width="2.625" style="7" customWidth="1"/>
    <col min="8991" max="8994" width="2.625" style="7"/>
    <col min="8995" max="8995" width="2.625" style="7" customWidth="1"/>
    <col min="8996" max="8998" width="2.625" style="7"/>
    <col min="8999" max="8999" width="2.625" style="7" customWidth="1"/>
    <col min="9000" max="9004" width="2.625" style="7"/>
    <col min="9005" max="9006" width="2.625" style="7" customWidth="1"/>
    <col min="9007" max="9007" width="2.625" style="7"/>
    <col min="9008" max="9009" width="2.625" style="7" customWidth="1"/>
    <col min="9010" max="9221" width="2.625" style="7"/>
    <col min="9222" max="9225" width="2.625" style="7" customWidth="1"/>
    <col min="9226" max="9226" width="2.625" style="7"/>
    <col min="9227" max="9227" width="2.625" style="7" customWidth="1"/>
    <col min="9228" max="9229" width="2.625" style="7"/>
    <col min="9230" max="9230" width="2.625" style="7" customWidth="1"/>
    <col min="9231" max="9231" width="2.625" style="7"/>
    <col min="9232" max="9233" width="2.625" style="7" customWidth="1"/>
    <col min="9234" max="9240" width="2.625" style="7"/>
    <col min="9241" max="9242" width="2.625" style="7" customWidth="1"/>
    <col min="9243" max="9245" width="2.625" style="7"/>
    <col min="9246" max="9246" width="2.625" style="7" customWidth="1"/>
    <col min="9247" max="9250" width="2.625" style="7"/>
    <col min="9251" max="9251" width="2.625" style="7" customWidth="1"/>
    <col min="9252" max="9254" width="2.625" style="7"/>
    <col min="9255" max="9255" width="2.625" style="7" customWidth="1"/>
    <col min="9256" max="9260" width="2.625" style="7"/>
    <col min="9261" max="9262" width="2.625" style="7" customWidth="1"/>
    <col min="9263" max="9263" width="2.625" style="7"/>
    <col min="9264" max="9265" width="2.625" style="7" customWidth="1"/>
    <col min="9266" max="9477" width="2.625" style="7"/>
    <col min="9478" max="9481" width="2.625" style="7" customWidth="1"/>
    <col min="9482" max="9482" width="2.625" style="7"/>
    <col min="9483" max="9483" width="2.625" style="7" customWidth="1"/>
    <col min="9484" max="9485" width="2.625" style="7"/>
    <col min="9486" max="9486" width="2.625" style="7" customWidth="1"/>
    <col min="9487" max="9487" width="2.625" style="7"/>
    <col min="9488" max="9489" width="2.625" style="7" customWidth="1"/>
    <col min="9490" max="9496" width="2.625" style="7"/>
    <col min="9497" max="9498" width="2.625" style="7" customWidth="1"/>
    <col min="9499" max="9501" width="2.625" style="7"/>
    <col min="9502" max="9502" width="2.625" style="7" customWidth="1"/>
    <col min="9503" max="9506" width="2.625" style="7"/>
    <col min="9507" max="9507" width="2.625" style="7" customWidth="1"/>
    <col min="9508" max="9510" width="2.625" style="7"/>
    <col min="9511" max="9511" width="2.625" style="7" customWidth="1"/>
    <col min="9512" max="9516" width="2.625" style="7"/>
    <col min="9517" max="9518" width="2.625" style="7" customWidth="1"/>
    <col min="9519" max="9519" width="2.625" style="7"/>
    <col min="9520" max="9521" width="2.625" style="7" customWidth="1"/>
    <col min="9522" max="9733" width="2.625" style="7"/>
    <col min="9734" max="9737" width="2.625" style="7" customWidth="1"/>
    <col min="9738" max="9738" width="2.625" style="7"/>
    <col min="9739" max="9739" width="2.625" style="7" customWidth="1"/>
    <col min="9740" max="9741" width="2.625" style="7"/>
    <col min="9742" max="9742" width="2.625" style="7" customWidth="1"/>
    <col min="9743" max="9743" width="2.625" style="7"/>
    <col min="9744" max="9745" width="2.625" style="7" customWidth="1"/>
    <col min="9746" max="9752" width="2.625" style="7"/>
    <col min="9753" max="9754" width="2.625" style="7" customWidth="1"/>
    <col min="9755" max="9757" width="2.625" style="7"/>
    <col min="9758" max="9758" width="2.625" style="7" customWidth="1"/>
    <col min="9759" max="9762" width="2.625" style="7"/>
    <col min="9763" max="9763" width="2.625" style="7" customWidth="1"/>
    <col min="9764" max="9766" width="2.625" style="7"/>
    <col min="9767" max="9767" width="2.625" style="7" customWidth="1"/>
    <col min="9768" max="9772" width="2.625" style="7"/>
    <col min="9773" max="9774" width="2.625" style="7" customWidth="1"/>
    <col min="9775" max="9775" width="2.625" style="7"/>
    <col min="9776" max="9777" width="2.625" style="7" customWidth="1"/>
    <col min="9778" max="9989" width="2.625" style="7"/>
    <col min="9990" max="9993" width="2.625" style="7" customWidth="1"/>
    <col min="9994" max="9994" width="2.625" style="7"/>
    <col min="9995" max="9995" width="2.625" style="7" customWidth="1"/>
    <col min="9996" max="9997" width="2.625" style="7"/>
    <col min="9998" max="9998" width="2.625" style="7" customWidth="1"/>
    <col min="9999" max="9999" width="2.625" style="7"/>
    <col min="10000" max="10001" width="2.625" style="7" customWidth="1"/>
    <col min="10002" max="10008" width="2.625" style="7"/>
    <col min="10009" max="10010" width="2.625" style="7" customWidth="1"/>
    <col min="10011" max="10013" width="2.625" style="7"/>
    <col min="10014" max="10014" width="2.625" style="7" customWidth="1"/>
    <col min="10015" max="10018" width="2.625" style="7"/>
    <col min="10019" max="10019" width="2.625" style="7" customWidth="1"/>
    <col min="10020" max="10022" width="2.625" style="7"/>
    <col min="10023" max="10023" width="2.625" style="7" customWidth="1"/>
    <col min="10024" max="10028" width="2.625" style="7"/>
    <col min="10029" max="10030" width="2.625" style="7" customWidth="1"/>
    <col min="10031" max="10031" width="2.625" style="7"/>
    <col min="10032" max="10033" width="2.625" style="7" customWidth="1"/>
    <col min="10034" max="10245" width="2.625" style="7"/>
    <col min="10246" max="10249" width="2.625" style="7" customWidth="1"/>
    <col min="10250" max="10250" width="2.625" style="7"/>
    <col min="10251" max="10251" width="2.625" style="7" customWidth="1"/>
    <col min="10252" max="10253" width="2.625" style="7"/>
    <col min="10254" max="10254" width="2.625" style="7" customWidth="1"/>
    <col min="10255" max="10255" width="2.625" style="7"/>
    <col min="10256" max="10257" width="2.625" style="7" customWidth="1"/>
    <col min="10258" max="10264" width="2.625" style="7"/>
    <col min="10265" max="10266" width="2.625" style="7" customWidth="1"/>
    <col min="10267" max="10269" width="2.625" style="7"/>
    <col min="10270" max="10270" width="2.625" style="7" customWidth="1"/>
    <col min="10271" max="10274" width="2.625" style="7"/>
    <col min="10275" max="10275" width="2.625" style="7" customWidth="1"/>
    <col min="10276" max="10278" width="2.625" style="7"/>
    <col min="10279" max="10279" width="2.625" style="7" customWidth="1"/>
    <col min="10280" max="10284" width="2.625" style="7"/>
    <col min="10285" max="10286" width="2.625" style="7" customWidth="1"/>
    <col min="10287" max="10287" width="2.625" style="7"/>
    <col min="10288" max="10289" width="2.625" style="7" customWidth="1"/>
    <col min="10290" max="10501" width="2.625" style="7"/>
    <col min="10502" max="10505" width="2.625" style="7" customWidth="1"/>
    <col min="10506" max="10506" width="2.625" style="7"/>
    <col min="10507" max="10507" width="2.625" style="7" customWidth="1"/>
    <col min="10508" max="10509" width="2.625" style="7"/>
    <col min="10510" max="10510" width="2.625" style="7" customWidth="1"/>
    <col min="10511" max="10511" width="2.625" style="7"/>
    <col min="10512" max="10513" width="2.625" style="7" customWidth="1"/>
    <col min="10514" max="10520" width="2.625" style="7"/>
    <col min="10521" max="10522" width="2.625" style="7" customWidth="1"/>
    <col min="10523" max="10525" width="2.625" style="7"/>
    <col min="10526" max="10526" width="2.625" style="7" customWidth="1"/>
    <col min="10527" max="10530" width="2.625" style="7"/>
    <col min="10531" max="10531" width="2.625" style="7" customWidth="1"/>
    <col min="10532" max="10534" width="2.625" style="7"/>
    <col min="10535" max="10535" width="2.625" style="7" customWidth="1"/>
    <col min="10536" max="10540" width="2.625" style="7"/>
    <col min="10541" max="10542" width="2.625" style="7" customWidth="1"/>
    <col min="10543" max="10543" width="2.625" style="7"/>
    <col min="10544" max="10545" width="2.625" style="7" customWidth="1"/>
    <col min="10546" max="10757" width="2.625" style="7"/>
    <col min="10758" max="10761" width="2.625" style="7" customWidth="1"/>
    <col min="10762" max="10762" width="2.625" style="7"/>
    <col min="10763" max="10763" width="2.625" style="7" customWidth="1"/>
    <col min="10764" max="10765" width="2.625" style="7"/>
    <col min="10766" max="10766" width="2.625" style="7" customWidth="1"/>
    <col min="10767" max="10767" width="2.625" style="7"/>
    <col min="10768" max="10769" width="2.625" style="7" customWidth="1"/>
    <col min="10770" max="10776" width="2.625" style="7"/>
    <col min="10777" max="10778" width="2.625" style="7" customWidth="1"/>
    <col min="10779" max="10781" width="2.625" style="7"/>
    <col min="10782" max="10782" width="2.625" style="7" customWidth="1"/>
    <col min="10783" max="10786" width="2.625" style="7"/>
    <col min="10787" max="10787" width="2.625" style="7" customWidth="1"/>
    <col min="10788" max="10790" width="2.625" style="7"/>
    <col min="10791" max="10791" width="2.625" style="7" customWidth="1"/>
    <col min="10792" max="10796" width="2.625" style="7"/>
    <col min="10797" max="10798" width="2.625" style="7" customWidth="1"/>
    <col min="10799" max="10799" width="2.625" style="7"/>
    <col min="10800" max="10801" width="2.625" style="7" customWidth="1"/>
    <col min="10802" max="11013" width="2.625" style="7"/>
    <col min="11014" max="11017" width="2.625" style="7" customWidth="1"/>
    <col min="11018" max="11018" width="2.625" style="7"/>
    <col min="11019" max="11019" width="2.625" style="7" customWidth="1"/>
    <col min="11020" max="11021" width="2.625" style="7"/>
    <col min="11022" max="11022" width="2.625" style="7" customWidth="1"/>
    <col min="11023" max="11023" width="2.625" style="7"/>
    <col min="11024" max="11025" width="2.625" style="7" customWidth="1"/>
    <col min="11026" max="11032" width="2.625" style="7"/>
    <col min="11033" max="11034" width="2.625" style="7" customWidth="1"/>
    <col min="11035" max="11037" width="2.625" style="7"/>
    <col min="11038" max="11038" width="2.625" style="7" customWidth="1"/>
    <col min="11039" max="11042" width="2.625" style="7"/>
    <col min="11043" max="11043" width="2.625" style="7" customWidth="1"/>
    <col min="11044" max="11046" width="2.625" style="7"/>
    <col min="11047" max="11047" width="2.625" style="7" customWidth="1"/>
    <col min="11048" max="11052" width="2.625" style="7"/>
    <col min="11053" max="11054" width="2.625" style="7" customWidth="1"/>
    <col min="11055" max="11055" width="2.625" style="7"/>
    <col min="11056" max="11057" width="2.625" style="7" customWidth="1"/>
    <col min="11058" max="11269" width="2.625" style="7"/>
    <col min="11270" max="11273" width="2.625" style="7" customWidth="1"/>
    <col min="11274" max="11274" width="2.625" style="7"/>
    <col min="11275" max="11275" width="2.625" style="7" customWidth="1"/>
    <col min="11276" max="11277" width="2.625" style="7"/>
    <col min="11278" max="11278" width="2.625" style="7" customWidth="1"/>
    <col min="11279" max="11279" width="2.625" style="7"/>
    <col min="11280" max="11281" width="2.625" style="7" customWidth="1"/>
    <col min="11282" max="11288" width="2.625" style="7"/>
    <col min="11289" max="11290" width="2.625" style="7" customWidth="1"/>
    <col min="11291" max="11293" width="2.625" style="7"/>
    <col min="11294" max="11294" width="2.625" style="7" customWidth="1"/>
    <col min="11295" max="11298" width="2.625" style="7"/>
    <col min="11299" max="11299" width="2.625" style="7" customWidth="1"/>
    <col min="11300" max="11302" width="2.625" style="7"/>
    <col min="11303" max="11303" width="2.625" style="7" customWidth="1"/>
    <col min="11304" max="11308" width="2.625" style="7"/>
    <col min="11309" max="11310" width="2.625" style="7" customWidth="1"/>
    <col min="11311" max="11311" width="2.625" style="7"/>
    <col min="11312" max="11313" width="2.625" style="7" customWidth="1"/>
    <col min="11314" max="11525" width="2.625" style="7"/>
    <col min="11526" max="11529" width="2.625" style="7" customWidth="1"/>
    <col min="11530" max="11530" width="2.625" style="7"/>
    <col min="11531" max="11531" width="2.625" style="7" customWidth="1"/>
    <col min="11532" max="11533" width="2.625" style="7"/>
    <col min="11534" max="11534" width="2.625" style="7" customWidth="1"/>
    <col min="11535" max="11535" width="2.625" style="7"/>
    <col min="11536" max="11537" width="2.625" style="7" customWidth="1"/>
    <col min="11538" max="11544" width="2.625" style="7"/>
    <col min="11545" max="11546" width="2.625" style="7" customWidth="1"/>
    <col min="11547" max="11549" width="2.625" style="7"/>
    <col min="11550" max="11550" width="2.625" style="7" customWidth="1"/>
    <col min="11551" max="11554" width="2.625" style="7"/>
    <col min="11555" max="11555" width="2.625" style="7" customWidth="1"/>
    <col min="11556" max="11558" width="2.625" style="7"/>
    <col min="11559" max="11559" width="2.625" style="7" customWidth="1"/>
    <col min="11560" max="11564" width="2.625" style="7"/>
    <col min="11565" max="11566" width="2.625" style="7" customWidth="1"/>
    <col min="11567" max="11567" width="2.625" style="7"/>
    <col min="11568" max="11569" width="2.625" style="7" customWidth="1"/>
    <col min="11570" max="11781" width="2.625" style="7"/>
    <col min="11782" max="11785" width="2.625" style="7" customWidth="1"/>
    <col min="11786" max="11786" width="2.625" style="7"/>
    <col min="11787" max="11787" width="2.625" style="7" customWidth="1"/>
    <col min="11788" max="11789" width="2.625" style="7"/>
    <col min="11790" max="11790" width="2.625" style="7" customWidth="1"/>
    <col min="11791" max="11791" width="2.625" style="7"/>
    <col min="11792" max="11793" width="2.625" style="7" customWidth="1"/>
    <col min="11794" max="11800" width="2.625" style="7"/>
    <col min="11801" max="11802" width="2.625" style="7" customWidth="1"/>
    <col min="11803" max="11805" width="2.625" style="7"/>
    <col min="11806" max="11806" width="2.625" style="7" customWidth="1"/>
    <col min="11807" max="11810" width="2.625" style="7"/>
    <col min="11811" max="11811" width="2.625" style="7" customWidth="1"/>
    <col min="11812" max="11814" width="2.625" style="7"/>
    <col min="11815" max="11815" width="2.625" style="7" customWidth="1"/>
    <col min="11816" max="11820" width="2.625" style="7"/>
    <col min="11821" max="11822" width="2.625" style="7" customWidth="1"/>
    <col min="11823" max="11823" width="2.625" style="7"/>
    <col min="11824" max="11825" width="2.625" style="7" customWidth="1"/>
    <col min="11826" max="12037" width="2.625" style="7"/>
    <col min="12038" max="12041" width="2.625" style="7" customWidth="1"/>
    <col min="12042" max="12042" width="2.625" style="7"/>
    <col min="12043" max="12043" width="2.625" style="7" customWidth="1"/>
    <col min="12044" max="12045" width="2.625" style="7"/>
    <col min="12046" max="12046" width="2.625" style="7" customWidth="1"/>
    <col min="12047" max="12047" width="2.625" style="7"/>
    <col min="12048" max="12049" width="2.625" style="7" customWidth="1"/>
    <col min="12050" max="12056" width="2.625" style="7"/>
    <col min="12057" max="12058" width="2.625" style="7" customWidth="1"/>
    <col min="12059" max="12061" width="2.625" style="7"/>
    <col min="12062" max="12062" width="2.625" style="7" customWidth="1"/>
    <col min="12063" max="12066" width="2.625" style="7"/>
    <col min="12067" max="12067" width="2.625" style="7" customWidth="1"/>
    <col min="12068" max="12070" width="2.625" style="7"/>
    <col min="12071" max="12071" width="2.625" style="7" customWidth="1"/>
    <col min="12072" max="12076" width="2.625" style="7"/>
    <col min="12077" max="12078" width="2.625" style="7" customWidth="1"/>
    <col min="12079" max="12079" width="2.625" style="7"/>
    <col min="12080" max="12081" width="2.625" style="7" customWidth="1"/>
    <col min="12082" max="12293" width="2.625" style="7"/>
    <col min="12294" max="12297" width="2.625" style="7" customWidth="1"/>
    <col min="12298" max="12298" width="2.625" style="7"/>
    <col min="12299" max="12299" width="2.625" style="7" customWidth="1"/>
    <col min="12300" max="12301" width="2.625" style="7"/>
    <col min="12302" max="12302" width="2.625" style="7" customWidth="1"/>
    <col min="12303" max="12303" width="2.625" style="7"/>
    <col min="12304" max="12305" width="2.625" style="7" customWidth="1"/>
    <col min="12306" max="12312" width="2.625" style="7"/>
    <col min="12313" max="12314" width="2.625" style="7" customWidth="1"/>
    <col min="12315" max="12317" width="2.625" style="7"/>
    <col min="12318" max="12318" width="2.625" style="7" customWidth="1"/>
    <col min="12319" max="12322" width="2.625" style="7"/>
    <col min="12323" max="12323" width="2.625" style="7" customWidth="1"/>
    <col min="12324" max="12326" width="2.625" style="7"/>
    <col min="12327" max="12327" width="2.625" style="7" customWidth="1"/>
    <col min="12328" max="12332" width="2.625" style="7"/>
    <col min="12333" max="12334" width="2.625" style="7" customWidth="1"/>
    <col min="12335" max="12335" width="2.625" style="7"/>
    <col min="12336" max="12337" width="2.625" style="7" customWidth="1"/>
    <col min="12338" max="12549" width="2.625" style="7"/>
    <col min="12550" max="12553" width="2.625" style="7" customWidth="1"/>
    <col min="12554" max="12554" width="2.625" style="7"/>
    <col min="12555" max="12555" width="2.625" style="7" customWidth="1"/>
    <col min="12556" max="12557" width="2.625" style="7"/>
    <col min="12558" max="12558" width="2.625" style="7" customWidth="1"/>
    <col min="12559" max="12559" width="2.625" style="7"/>
    <col min="12560" max="12561" width="2.625" style="7" customWidth="1"/>
    <col min="12562" max="12568" width="2.625" style="7"/>
    <col min="12569" max="12570" width="2.625" style="7" customWidth="1"/>
    <col min="12571" max="12573" width="2.625" style="7"/>
    <col min="12574" max="12574" width="2.625" style="7" customWidth="1"/>
    <col min="12575" max="12578" width="2.625" style="7"/>
    <col min="12579" max="12579" width="2.625" style="7" customWidth="1"/>
    <col min="12580" max="12582" width="2.625" style="7"/>
    <col min="12583" max="12583" width="2.625" style="7" customWidth="1"/>
    <col min="12584" max="12588" width="2.625" style="7"/>
    <col min="12589" max="12590" width="2.625" style="7" customWidth="1"/>
    <col min="12591" max="12591" width="2.625" style="7"/>
    <col min="12592" max="12593" width="2.625" style="7" customWidth="1"/>
    <col min="12594" max="12805" width="2.625" style="7"/>
    <col min="12806" max="12809" width="2.625" style="7" customWidth="1"/>
    <col min="12810" max="12810" width="2.625" style="7"/>
    <col min="12811" max="12811" width="2.625" style="7" customWidth="1"/>
    <col min="12812" max="12813" width="2.625" style="7"/>
    <col min="12814" max="12814" width="2.625" style="7" customWidth="1"/>
    <col min="12815" max="12815" width="2.625" style="7"/>
    <col min="12816" max="12817" width="2.625" style="7" customWidth="1"/>
    <col min="12818" max="12824" width="2.625" style="7"/>
    <col min="12825" max="12826" width="2.625" style="7" customWidth="1"/>
    <col min="12827" max="12829" width="2.625" style="7"/>
    <col min="12830" max="12830" width="2.625" style="7" customWidth="1"/>
    <col min="12831" max="12834" width="2.625" style="7"/>
    <col min="12835" max="12835" width="2.625" style="7" customWidth="1"/>
    <col min="12836" max="12838" width="2.625" style="7"/>
    <col min="12839" max="12839" width="2.625" style="7" customWidth="1"/>
    <col min="12840" max="12844" width="2.625" style="7"/>
    <col min="12845" max="12846" width="2.625" style="7" customWidth="1"/>
    <col min="12847" max="12847" width="2.625" style="7"/>
    <col min="12848" max="12849" width="2.625" style="7" customWidth="1"/>
    <col min="12850" max="13061" width="2.625" style="7"/>
    <col min="13062" max="13065" width="2.625" style="7" customWidth="1"/>
    <col min="13066" max="13066" width="2.625" style="7"/>
    <col min="13067" max="13067" width="2.625" style="7" customWidth="1"/>
    <col min="13068" max="13069" width="2.625" style="7"/>
    <col min="13070" max="13070" width="2.625" style="7" customWidth="1"/>
    <col min="13071" max="13071" width="2.625" style="7"/>
    <col min="13072" max="13073" width="2.625" style="7" customWidth="1"/>
    <col min="13074" max="13080" width="2.625" style="7"/>
    <col min="13081" max="13082" width="2.625" style="7" customWidth="1"/>
    <col min="13083" max="13085" width="2.625" style="7"/>
    <col min="13086" max="13086" width="2.625" style="7" customWidth="1"/>
    <col min="13087" max="13090" width="2.625" style="7"/>
    <col min="13091" max="13091" width="2.625" style="7" customWidth="1"/>
    <col min="13092" max="13094" width="2.625" style="7"/>
    <col min="13095" max="13095" width="2.625" style="7" customWidth="1"/>
    <col min="13096" max="13100" width="2.625" style="7"/>
    <col min="13101" max="13102" width="2.625" style="7" customWidth="1"/>
    <col min="13103" max="13103" width="2.625" style="7"/>
    <col min="13104" max="13105" width="2.625" style="7" customWidth="1"/>
    <col min="13106" max="13317" width="2.625" style="7"/>
    <col min="13318" max="13321" width="2.625" style="7" customWidth="1"/>
    <col min="13322" max="13322" width="2.625" style="7"/>
    <col min="13323" max="13323" width="2.625" style="7" customWidth="1"/>
    <col min="13324" max="13325" width="2.625" style="7"/>
    <col min="13326" max="13326" width="2.625" style="7" customWidth="1"/>
    <col min="13327" max="13327" width="2.625" style="7"/>
    <col min="13328" max="13329" width="2.625" style="7" customWidth="1"/>
    <col min="13330" max="13336" width="2.625" style="7"/>
    <col min="13337" max="13338" width="2.625" style="7" customWidth="1"/>
    <col min="13339" max="13341" width="2.625" style="7"/>
    <col min="13342" max="13342" width="2.625" style="7" customWidth="1"/>
    <col min="13343" max="13346" width="2.625" style="7"/>
    <col min="13347" max="13347" width="2.625" style="7" customWidth="1"/>
    <col min="13348" max="13350" width="2.625" style="7"/>
    <col min="13351" max="13351" width="2.625" style="7" customWidth="1"/>
    <col min="13352" max="13356" width="2.625" style="7"/>
    <col min="13357" max="13358" width="2.625" style="7" customWidth="1"/>
    <col min="13359" max="13359" width="2.625" style="7"/>
    <col min="13360" max="13361" width="2.625" style="7" customWidth="1"/>
    <col min="13362" max="13573" width="2.625" style="7"/>
    <col min="13574" max="13577" width="2.625" style="7" customWidth="1"/>
    <col min="13578" max="13578" width="2.625" style="7"/>
    <col min="13579" max="13579" width="2.625" style="7" customWidth="1"/>
    <col min="13580" max="13581" width="2.625" style="7"/>
    <col min="13582" max="13582" width="2.625" style="7" customWidth="1"/>
    <col min="13583" max="13583" width="2.625" style="7"/>
    <col min="13584" max="13585" width="2.625" style="7" customWidth="1"/>
    <col min="13586" max="13592" width="2.625" style="7"/>
    <col min="13593" max="13594" width="2.625" style="7" customWidth="1"/>
    <col min="13595" max="13597" width="2.625" style="7"/>
    <col min="13598" max="13598" width="2.625" style="7" customWidth="1"/>
    <col min="13599" max="13602" width="2.625" style="7"/>
    <col min="13603" max="13603" width="2.625" style="7" customWidth="1"/>
    <col min="13604" max="13606" width="2.625" style="7"/>
    <col min="13607" max="13607" width="2.625" style="7" customWidth="1"/>
    <col min="13608" max="13612" width="2.625" style="7"/>
    <col min="13613" max="13614" width="2.625" style="7" customWidth="1"/>
    <col min="13615" max="13615" width="2.625" style="7"/>
    <col min="13616" max="13617" width="2.625" style="7" customWidth="1"/>
    <col min="13618" max="13829" width="2.625" style="7"/>
    <col min="13830" max="13833" width="2.625" style="7" customWidth="1"/>
    <col min="13834" max="13834" width="2.625" style="7"/>
    <col min="13835" max="13835" width="2.625" style="7" customWidth="1"/>
    <col min="13836" max="13837" width="2.625" style="7"/>
    <col min="13838" max="13838" width="2.625" style="7" customWidth="1"/>
    <col min="13839" max="13839" width="2.625" style="7"/>
    <col min="13840" max="13841" width="2.625" style="7" customWidth="1"/>
    <col min="13842" max="13848" width="2.625" style="7"/>
    <col min="13849" max="13850" width="2.625" style="7" customWidth="1"/>
    <col min="13851" max="13853" width="2.625" style="7"/>
    <col min="13854" max="13854" width="2.625" style="7" customWidth="1"/>
    <col min="13855" max="13858" width="2.625" style="7"/>
    <col min="13859" max="13859" width="2.625" style="7" customWidth="1"/>
    <col min="13860" max="13862" width="2.625" style="7"/>
    <col min="13863" max="13863" width="2.625" style="7" customWidth="1"/>
    <col min="13864" max="13868" width="2.625" style="7"/>
    <col min="13869" max="13870" width="2.625" style="7" customWidth="1"/>
    <col min="13871" max="13871" width="2.625" style="7"/>
    <col min="13872" max="13873" width="2.625" style="7" customWidth="1"/>
    <col min="13874" max="14085" width="2.625" style="7"/>
    <col min="14086" max="14089" width="2.625" style="7" customWidth="1"/>
    <col min="14090" max="14090" width="2.625" style="7"/>
    <col min="14091" max="14091" width="2.625" style="7" customWidth="1"/>
    <col min="14092" max="14093" width="2.625" style="7"/>
    <col min="14094" max="14094" width="2.625" style="7" customWidth="1"/>
    <col min="14095" max="14095" width="2.625" style="7"/>
    <col min="14096" max="14097" width="2.625" style="7" customWidth="1"/>
    <col min="14098" max="14104" width="2.625" style="7"/>
    <col min="14105" max="14106" width="2.625" style="7" customWidth="1"/>
    <col min="14107" max="14109" width="2.625" style="7"/>
    <col min="14110" max="14110" width="2.625" style="7" customWidth="1"/>
    <col min="14111" max="14114" width="2.625" style="7"/>
    <col min="14115" max="14115" width="2.625" style="7" customWidth="1"/>
    <col min="14116" max="14118" width="2.625" style="7"/>
    <col min="14119" max="14119" width="2.625" style="7" customWidth="1"/>
    <col min="14120" max="14124" width="2.625" style="7"/>
    <col min="14125" max="14126" width="2.625" style="7" customWidth="1"/>
    <col min="14127" max="14127" width="2.625" style="7"/>
    <col min="14128" max="14129" width="2.625" style="7" customWidth="1"/>
    <col min="14130" max="14341" width="2.625" style="7"/>
    <col min="14342" max="14345" width="2.625" style="7" customWidth="1"/>
    <col min="14346" max="14346" width="2.625" style="7"/>
    <col min="14347" max="14347" width="2.625" style="7" customWidth="1"/>
    <col min="14348" max="14349" width="2.625" style="7"/>
    <col min="14350" max="14350" width="2.625" style="7" customWidth="1"/>
    <col min="14351" max="14351" width="2.625" style="7"/>
    <col min="14352" max="14353" width="2.625" style="7" customWidth="1"/>
    <col min="14354" max="14360" width="2.625" style="7"/>
    <col min="14361" max="14362" width="2.625" style="7" customWidth="1"/>
    <col min="14363" max="14365" width="2.625" style="7"/>
    <col min="14366" max="14366" width="2.625" style="7" customWidth="1"/>
    <col min="14367" max="14370" width="2.625" style="7"/>
    <col min="14371" max="14371" width="2.625" style="7" customWidth="1"/>
    <col min="14372" max="14374" width="2.625" style="7"/>
    <col min="14375" max="14375" width="2.625" style="7" customWidth="1"/>
    <col min="14376" max="14380" width="2.625" style="7"/>
    <col min="14381" max="14382" width="2.625" style="7" customWidth="1"/>
    <col min="14383" max="14383" width="2.625" style="7"/>
    <col min="14384" max="14385" width="2.625" style="7" customWidth="1"/>
    <col min="14386" max="14597" width="2.625" style="7"/>
    <col min="14598" max="14601" width="2.625" style="7" customWidth="1"/>
    <col min="14602" max="14602" width="2.625" style="7"/>
    <col min="14603" max="14603" width="2.625" style="7" customWidth="1"/>
    <col min="14604" max="14605" width="2.625" style="7"/>
    <col min="14606" max="14606" width="2.625" style="7" customWidth="1"/>
    <col min="14607" max="14607" width="2.625" style="7"/>
    <col min="14608" max="14609" width="2.625" style="7" customWidth="1"/>
    <col min="14610" max="14616" width="2.625" style="7"/>
    <col min="14617" max="14618" width="2.625" style="7" customWidth="1"/>
    <col min="14619" max="14621" width="2.625" style="7"/>
    <col min="14622" max="14622" width="2.625" style="7" customWidth="1"/>
    <col min="14623" max="14626" width="2.625" style="7"/>
    <col min="14627" max="14627" width="2.625" style="7" customWidth="1"/>
    <col min="14628" max="14630" width="2.625" style="7"/>
    <col min="14631" max="14631" width="2.625" style="7" customWidth="1"/>
    <col min="14632" max="14636" width="2.625" style="7"/>
    <col min="14637" max="14638" width="2.625" style="7" customWidth="1"/>
    <col min="14639" max="14639" width="2.625" style="7"/>
    <col min="14640" max="14641" width="2.625" style="7" customWidth="1"/>
    <col min="14642" max="14853" width="2.625" style="7"/>
    <col min="14854" max="14857" width="2.625" style="7" customWidth="1"/>
    <col min="14858" max="14858" width="2.625" style="7"/>
    <col min="14859" max="14859" width="2.625" style="7" customWidth="1"/>
    <col min="14860" max="14861" width="2.625" style="7"/>
    <col min="14862" max="14862" width="2.625" style="7" customWidth="1"/>
    <col min="14863" max="14863" width="2.625" style="7"/>
    <col min="14864" max="14865" width="2.625" style="7" customWidth="1"/>
    <col min="14866" max="14872" width="2.625" style="7"/>
    <col min="14873" max="14874" width="2.625" style="7" customWidth="1"/>
    <col min="14875" max="14877" width="2.625" style="7"/>
    <col min="14878" max="14878" width="2.625" style="7" customWidth="1"/>
    <col min="14879" max="14882" width="2.625" style="7"/>
    <col min="14883" max="14883" width="2.625" style="7" customWidth="1"/>
    <col min="14884" max="14886" width="2.625" style="7"/>
    <col min="14887" max="14887" width="2.625" style="7" customWidth="1"/>
    <col min="14888" max="14892" width="2.625" style="7"/>
    <col min="14893" max="14894" width="2.625" style="7" customWidth="1"/>
    <col min="14895" max="14895" width="2.625" style="7"/>
    <col min="14896" max="14897" width="2.625" style="7" customWidth="1"/>
    <col min="14898" max="15109" width="2.625" style="7"/>
    <col min="15110" max="15113" width="2.625" style="7" customWidth="1"/>
    <col min="15114" max="15114" width="2.625" style="7"/>
    <col min="15115" max="15115" width="2.625" style="7" customWidth="1"/>
    <col min="15116" max="15117" width="2.625" style="7"/>
    <col min="15118" max="15118" width="2.625" style="7" customWidth="1"/>
    <col min="15119" max="15119" width="2.625" style="7"/>
    <col min="15120" max="15121" width="2.625" style="7" customWidth="1"/>
    <col min="15122" max="15128" width="2.625" style="7"/>
    <col min="15129" max="15130" width="2.625" style="7" customWidth="1"/>
    <col min="15131" max="15133" width="2.625" style="7"/>
    <col min="15134" max="15134" width="2.625" style="7" customWidth="1"/>
    <col min="15135" max="15138" width="2.625" style="7"/>
    <col min="15139" max="15139" width="2.625" style="7" customWidth="1"/>
    <col min="15140" max="15142" width="2.625" style="7"/>
    <col min="15143" max="15143" width="2.625" style="7" customWidth="1"/>
    <col min="15144" max="15148" width="2.625" style="7"/>
    <col min="15149" max="15150" width="2.625" style="7" customWidth="1"/>
    <col min="15151" max="15151" width="2.625" style="7"/>
    <col min="15152" max="15153" width="2.625" style="7" customWidth="1"/>
    <col min="15154" max="15365" width="2.625" style="7"/>
    <col min="15366" max="15369" width="2.625" style="7" customWidth="1"/>
    <col min="15370" max="15370" width="2.625" style="7"/>
    <col min="15371" max="15371" width="2.625" style="7" customWidth="1"/>
    <col min="15372" max="15373" width="2.625" style="7"/>
    <col min="15374" max="15374" width="2.625" style="7" customWidth="1"/>
    <col min="15375" max="15375" width="2.625" style="7"/>
    <col min="15376" max="15377" width="2.625" style="7" customWidth="1"/>
    <col min="15378" max="15384" width="2.625" style="7"/>
    <col min="15385" max="15386" width="2.625" style="7" customWidth="1"/>
    <col min="15387" max="15389" width="2.625" style="7"/>
    <col min="15390" max="15390" width="2.625" style="7" customWidth="1"/>
    <col min="15391" max="15394" width="2.625" style="7"/>
    <col min="15395" max="15395" width="2.625" style="7" customWidth="1"/>
    <col min="15396" max="15398" width="2.625" style="7"/>
    <col min="15399" max="15399" width="2.625" style="7" customWidth="1"/>
    <col min="15400" max="15404" width="2.625" style="7"/>
    <col min="15405" max="15406" width="2.625" style="7" customWidth="1"/>
    <col min="15407" max="15407" width="2.625" style="7"/>
    <col min="15408" max="15409" width="2.625" style="7" customWidth="1"/>
    <col min="15410" max="15621" width="2.625" style="7"/>
    <col min="15622" max="15625" width="2.625" style="7" customWidth="1"/>
    <col min="15626" max="15626" width="2.625" style="7"/>
    <col min="15627" max="15627" width="2.625" style="7" customWidth="1"/>
    <col min="15628" max="15629" width="2.625" style="7"/>
    <col min="15630" max="15630" width="2.625" style="7" customWidth="1"/>
    <col min="15631" max="15631" width="2.625" style="7"/>
    <col min="15632" max="15633" width="2.625" style="7" customWidth="1"/>
    <col min="15634" max="15640" width="2.625" style="7"/>
    <col min="15641" max="15642" width="2.625" style="7" customWidth="1"/>
    <col min="15643" max="15645" width="2.625" style="7"/>
    <col min="15646" max="15646" width="2.625" style="7" customWidth="1"/>
    <col min="15647" max="15650" width="2.625" style="7"/>
    <col min="15651" max="15651" width="2.625" style="7" customWidth="1"/>
    <col min="15652" max="15654" width="2.625" style="7"/>
    <col min="15655" max="15655" width="2.625" style="7" customWidth="1"/>
    <col min="15656" max="15660" width="2.625" style="7"/>
    <col min="15661" max="15662" width="2.625" style="7" customWidth="1"/>
    <col min="15663" max="15663" width="2.625" style="7"/>
    <col min="15664" max="15665" width="2.625" style="7" customWidth="1"/>
    <col min="15666" max="15877" width="2.625" style="7"/>
    <col min="15878" max="15881" width="2.625" style="7" customWidth="1"/>
    <col min="15882" max="15882" width="2.625" style="7"/>
    <col min="15883" max="15883" width="2.625" style="7" customWidth="1"/>
    <col min="15884" max="15885" width="2.625" style="7"/>
    <col min="15886" max="15886" width="2.625" style="7" customWidth="1"/>
    <col min="15887" max="15887" width="2.625" style="7"/>
    <col min="15888" max="15889" width="2.625" style="7" customWidth="1"/>
    <col min="15890" max="15896" width="2.625" style="7"/>
    <col min="15897" max="15898" width="2.625" style="7" customWidth="1"/>
    <col min="15899" max="15901" width="2.625" style="7"/>
    <col min="15902" max="15902" width="2.625" style="7" customWidth="1"/>
    <col min="15903" max="15906" width="2.625" style="7"/>
    <col min="15907" max="15907" width="2.625" style="7" customWidth="1"/>
    <col min="15908" max="15910" width="2.625" style="7"/>
    <col min="15911" max="15911" width="2.625" style="7" customWidth="1"/>
    <col min="15912" max="15916" width="2.625" style="7"/>
    <col min="15917" max="15918" width="2.625" style="7" customWidth="1"/>
    <col min="15919" max="15919" width="2.625" style="7"/>
    <col min="15920" max="15921" width="2.625" style="7" customWidth="1"/>
    <col min="15922" max="16133" width="2.625" style="7"/>
    <col min="16134" max="16137" width="2.625" style="7" customWidth="1"/>
    <col min="16138" max="16138" width="2.625" style="7"/>
    <col min="16139" max="16139" width="2.625" style="7" customWidth="1"/>
    <col min="16140" max="16141" width="2.625" style="7"/>
    <col min="16142" max="16142" width="2.625" style="7" customWidth="1"/>
    <col min="16143" max="16143" width="2.625" style="7"/>
    <col min="16144" max="16145" width="2.625" style="7" customWidth="1"/>
    <col min="16146" max="16152" width="2.625" style="7"/>
    <col min="16153" max="16154" width="2.625" style="7" customWidth="1"/>
    <col min="16155" max="16157" width="2.625" style="7"/>
    <col min="16158" max="16158" width="2.625" style="7" customWidth="1"/>
    <col min="16159" max="16162" width="2.625" style="7"/>
    <col min="16163" max="16163" width="2.625" style="7" customWidth="1"/>
    <col min="16164" max="16166" width="2.625" style="7"/>
    <col min="16167" max="16167" width="2.625" style="7" customWidth="1"/>
    <col min="16168" max="16172" width="2.625" style="7"/>
    <col min="16173" max="16174" width="2.625" style="7" customWidth="1"/>
    <col min="16175" max="16175" width="2.625" style="7"/>
    <col min="16176" max="16177" width="2.625" style="7" customWidth="1"/>
    <col min="16178" max="16384" width="2.625" style="7"/>
  </cols>
  <sheetData>
    <row r="1" spans="1:153" s="19" customFormat="1" ht="21" customHeight="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43155</v>
      </c>
      <c r="BB1" s="374"/>
      <c r="BC1" s="374"/>
      <c r="BD1" s="374"/>
      <c r="BE1" s="374"/>
      <c r="BF1" s="374"/>
      <c r="BG1" s="374"/>
      <c r="BH1" s="374"/>
      <c r="BI1" s="374"/>
      <c r="BJ1" s="20"/>
      <c r="BK1" s="20"/>
      <c r="BL1" s="20"/>
      <c r="BM1" s="20"/>
      <c r="BN1" s="20"/>
      <c r="BO1" s="20"/>
      <c r="BP1" s="20"/>
      <c r="BQ1" s="20"/>
      <c r="BR1" s="20"/>
      <c r="BS1" s="20"/>
      <c r="BT1" s="20"/>
      <c r="BU1" s="20"/>
      <c r="BV1" s="88"/>
      <c r="BW1" s="88"/>
      <c r="BX1" s="88"/>
      <c r="BY1" s="88"/>
      <c r="BZ1" s="88"/>
      <c r="CA1" s="88"/>
      <c r="CB1" s="88"/>
      <c r="CC1" s="88"/>
      <c r="CD1" s="88"/>
      <c r="CE1" s="88"/>
      <c r="CF1" s="88"/>
      <c r="CG1" s="88"/>
      <c r="CH1" s="88"/>
      <c r="CI1" s="88"/>
      <c r="CJ1" s="88"/>
      <c r="CK1" s="88"/>
      <c r="CL1" s="88"/>
      <c r="CM1" s="88"/>
      <c r="CN1" s="88"/>
      <c r="CO1" s="88"/>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224</v>
      </c>
      <c r="AN2" s="375"/>
      <c r="AO2" s="375"/>
      <c r="AP2" s="375"/>
      <c r="AQ2" s="375"/>
      <c r="AR2" s="375"/>
      <c r="AS2" s="375"/>
      <c r="AT2" s="375"/>
      <c r="AU2" s="375"/>
      <c r="AV2" s="375"/>
      <c r="AW2" s="375"/>
      <c r="AX2" s="371" t="s">
        <v>38</v>
      </c>
      <c r="AY2" s="371"/>
      <c r="AZ2" s="371"/>
      <c r="BA2" s="375" t="s">
        <v>200</v>
      </c>
      <c r="BB2" s="375"/>
      <c r="BC2" s="375"/>
      <c r="BD2" s="375"/>
      <c r="BE2" s="375"/>
      <c r="BF2" s="375"/>
      <c r="BG2" s="375"/>
      <c r="BH2" s="375"/>
      <c r="BI2" s="375"/>
      <c r="BJ2" s="20"/>
      <c r="BK2" s="20"/>
      <c r="BL2" s="20"/>
      <c r="BM2" s="20"/>
      <c r="BN2" s="20"/>
      <c r="BO2" s="20"/>
      <c r="BP2" s="20"/>
      <c r="BQ2" s="20"/>
      <c r="BR2" s="20"/>
      <c r="BS2" s="20"/>
      <c r="BT2" s="20"/>
      <c r="BU2" s="20"/>
      <c r="BV2" s="88"/>
      <c r="BW2" s="88"/>
      <c r="BX2" s="88"/>
      <c r="BY2" s="88"/>
      <c r="BZ2" s="88"/>
      <c r="CA2" s="88"/>
      <c r="CB2" s="88"/>
      <c r="CC2" s="88"/>
      <c r="CD2" s="88"/>
      <c r="CE2" s="88"/>
      <c r="CF2" s="88"/>
      <c r="CG2" s="88"/>
      <c r="CH2" s="88"/>
      <c r="CI2" s="88"/>
      <c r="CJ2" s="88"/>
      <c r="CK2" s="88"/>
      <c r="CL2" s="88"/>
      <c r="CM2" s="88"/>
      <c r="CN2" s="88"/>
      <c r="CO2" s="88"/>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89"/>
      <c r="BW3" s="89"/>
      <c r="BX3" s="89"/>
      <c r="BY3" s="89"/>
      <c r="BZ3" s="89"/>
      <c r="CA3" s="89"/>
      <c r="CB3" s="88"/>
      <c r="CC3" s="90"/>
      <c r="CD3" s="89"/>
      <c r="CE3" s="89"/>
      <c r="CF3" s="89"/>
      <c r="CG3" s="89"/>
      <c r="CH3" s="89"/>
      <c r="CI3" s="89"/>
      <c r="CJ3" s="89"/>
      <c r="CK3" s="89"/>
      <c r="CL3" s="89"/>
      <c r="CM3" s="89"/>
      <c r="CN3" s="89"/>
      <c r="CO3" s="89"/>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379"/>
      <c r="EB3" s="379"/>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209"/>
      <c r="C4" s="353" t="s">
        <v>32</v>
      </c>
      <c r="D4" s="354"/>
      <c r="E4" s="354"/>
      <c r="F4" s="354"/>
      <c r="G4" s="355"/>
      <c r="H4" s="353" t="s">
        <v>31</v>
      </c>
      <c r="I4" s="354"/>
      <c r="J4" s="354"/>
      <c r="K4" s="354"/>
      <c r="L4" s="354"/>
      <c r="M4" s="354"/>
      <c r="N4" s="354"/>
      <c r="O4" s="354"/>
      <c r="P4" s="354"/>
      <c r="Q4" s="354"/>
      <c r="R4" s="355"/>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18"/>
      <c r="BF4" s="18"/>
      <c r="BG4" s="18"/>
      <c r="BH4" s="18"/>
      <c r="BI4" s="18"/>
      <c r="BJ4" s="18"/>
      <c r="BK4" s="18"/>
      <c r="BL4" s="18"/>
      <c r="BM4" s="18"/>
      <c r="BN4" s="18"/>
      <c r="BO4" s="18"/>
      <c r="BP4" s="18"/>
      <c r="BQ4" s="18"/>
      <c r="BR4" s="18"/>
      <c r="BS4" s="18"/>
      <c r="BT4" s="18"/>
      <c r="BU4" s="18"/>
      <c r="BV4" s="89"/>
      <c r="BW4" s="89"/>
      <c r="BX4" s="89"/>
      <c r="BY4" s="89"/>
      <c r="BZ4" s="89"/>
      <c r="CA4" s="89"/>
      <c r="CB4" s="88"/>
      <c r="CC4" s="90"/>
      <c r="CD4" s="89"/>
      <c r="CE4" s="89"/>
      <c r="CF4" s="89"/>
      <c r="CG4" s="89"/>
      <c r="CH4" s="88"/>
      <c r="CI4" s="90"/>
      <c r="CJ4" s="90"/>
      <c r="CK4" s="90"/>
      <c r="CL4" s="90"/>
      <c r="CM4" s="89"/>
      <c r="CN4" s="89"/>
      <c r="CO4" s="89"/>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379"/>
      <c r="EB4" s="379"/>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209"/>
      <c r="C5" s="359" t="s">
        <v>225</v>
      </c>
      <c r="D5" s="360"/>
      <c r="E5" s="360"/>
      <c r="F5" s="360"/>
      <c r="G5" s="361"/>
      <c r="H5" s="359" t="s">
        <v>226</v>
      </c>
      <c r="I5" s="360"/>
      <c r="J5" s="360"/>
      <c r="K5" s="360"/>
      <c r="L5" s="360"/>
      <c r="M5" s="360"/>
      <c r="N5" s="360"/>
      <c r="O5" s="360"/>
      <c r="P5" s="360"/>
      <c r="Q5" s="360"/>
      <c r="R5" s="361"/>
      <c r="S5" s="209"/>
      <c r="T5" s="209"/>
      <c r="U5" s="209"/>
      <c r="V5" s="209"/>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09"/>
      <c r="BA5" s="209"/>
      <c r="BB5" s="209"/>
      <c r="BC5" s="209"/>
      <c r="BD5" s="209"/>
      <c r="BE5" s="18"/>
      <c r="BF5" s="18"/>
      <c r="BG5" s="18"/>
      <c r="BH5" s="18"/>
      <c r="BI5" s="18"/>
      <c r="BJ5" s="18"/>
      <c r="BK5" s="18"/>
      <c r="BL5" s="18"/>
      <c r="BM5" s="18"/>
      <c r="BN5" s="18"/>
      <c r="BO5" s="18"/>
      <c r="BP5" s="18"/>
      <c r="BQ5" s="18"/>
      <c r="BR5" s="18"/>
      <c r="BS5" s="18"/>
      <c r="BT5" s="18"/>
      <c r="BU5" s="18"/>
      <c r="BV5" s="89"/>
      <c r="BW5" s="89"/>
      <c r="BX5" s="89"/>
      <c r="BY5" s="89"/>
      <c r="BZ5" s="89"/>
      <c r="CA5" s="89"/>
      <c r="CB5" s="88"/>
      <c r="CC5" s="90"/>
      <c r="CD5" s="89"/>
      <c r="CE5" s="89"/>
      <c r="CF5" s="89"/>
      <c r="CG5" s="89"/>
      <c r="CH5" s="91"/>
      <c r="CI5" s="91"/>
      <c r="CJ5" s="91"/>
      <c r="CK5" s="91"/>
      <c r="CL5" s="91"/>
      <c r="CM5" s="89"/>
      <c r="CN5" s="89"/>
      <c r="CO5" s="89"/>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379"/>
      <c r="EB5" s="379"/>
      <c r="EC5" s="18"/>
      <c r="ED5" s="18"/>
      <c r="EE5" s="18"/>
      <c r="EF5" s="18"/>
      <c r="EG5" s="18"/>
      <c r="EH5" s="18"/>
      <c r="EI5" s="18"/>
      <c r="EJ5" s="18"/>
      <c r="EK5" s="18"/>
      <c r="EL5" s="18"/>
      <c r="EM5" s="18"/>
      <c r="EN5" s="18"/>
      <c r="EO5" s="18"/>
      <c r="EP5" s="18"/>
      <c r="EQ5" s="18"/>
      <c r="ER5" s="18"/>
      <c r="ES5" s="18"/>
      <c r="ET5" s="18"/>
      <c r="EU5" s="18"/>
      <c r="EV5" s="18"/>
      <c r="EW5" s="18"/>
    </row>
    <row r="6" spans="1:153" s="17" customFormat="1">
      <c r="A6" s="18"/>
      <c r="B6" s="209"/>
      <c r="C6" s="58"/>
      <c r="D6" s="58"/>
      <c r="E6" s="58"/>
      <c r="F6" s="58"/>
      <c r="G6" s="58"/>
      <c r="H6" s="58"/>
      <c r="I6" s="58"/>
      <c r="J6" s="58"/>
      <c r="K6" s="58"/>
      <c r="L6" s="58"/>
      <c r="M6" s="58"/>
      <c r="N6" s="58"/>
      <c r="O6" s="58"/>
      <c r="P6" s="58"/>
      <c r="Q6" s="58"/>
      <c r="R6" s="58"/>
      <c r="S6" s="209"/>
      <c r="T6" s="209"/>
      <c r="U6" s="209"/>
      <c r="V6" s="209"/>
      <c r="W6" s="209"/>
      <c r="X6" s="209"/>
      <c r="Y6" s="209"/>
      <c r="Z6" s="209"/>
      <c r="AA6" s="209"/>
      <c r="AB6" s="209"/>
      <c r="AC6" s="209"/>
      <c r="AD6" s="209"/>
      <c r="AE6" s="209"/>
      <c r="AF6" s="209"/>
      <c r="AG6" s="209"/>
      <c r="AH6" s="209"/>
      <c r="AI6" s="209"/>
      <c r="AJ6" s="209"/>
      <c r="AK6" s="209"/>
      <c r="AL6" s="209"/>
      <c r="AM6" s="209"/>
      <c r="AN6" s="209"/>
      <c r="AO6" s="209"/>
      <c r="AP6" s="210"/>
      <c r="AQ6" s="209"/>
      <c r="AR6" s="209"/>
      <c r="AS6" s="209"/>
      <c r="AT6" s="209"/>
      <c r="AU6" s="209"/>
      <c r="AV6" s="209"/>
      <c r="AW6" s="209"/>
      <c r="AX6" s="209"/>
      <c r="AY6" s="209"/>
      <c r="AZ6" s="209"/>
      <c r="BA6" s="209"/>
      <c r="BB6" s="209"/>
      <c r="BC6" s="209"/>
      <c r="BD6" s="209"/>
      <c r="BE6" s="18"/>
      <c r="BF6" s="18"/>
      <c r="BG6" s="18"/>
      <c r="BH6" s="18"/>
      <c r="BI6" s="18"/>
      <c r="BJ6" s="18"/>
      <c r="BV6" s="89"/>
      <c r="BW6" s="89"/>
      <c r="BX6" s="89"/>
      <c r="BY6" s="89"/>
      <c r="BZ6" s="89"/>
      <c r="CA6" s="89"/>
      <c r="CB6" s="88"/>
      <c r="CC6" s="90"/>
      <c r="CD6" s="89"/>
      <c r="CE6" s="89"/>
      <c r="CF6" s="89"/>
      <c r="CG6" s="89"/>
      <c r="CH6" s="91"/>
      <c r="CI6" s="91"/>
      <c r="CJ6" s="91"/>
      <c r="CK6" s="91"/>
      <c r="CL6" s="91"/>
      <c r="CM6" s="89"/>
      <c r="CN6" s="89"/>
      <c r="CO6" s="89"/>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379"/>
      <c r="EB6" s="379"/>
      <c r="EC6" s="18"/>
      <c r="ED6" s="18"/>
      <c r="EE6" s="18"/>
      <c r="EF6" s="18"/>
      <c r="EG6" s="18"/>
      <c r="EH6" s="18"/>
      <c r="EI6" s="18"/>
      <c r="EJ6" s="18"/>
      <c r="EK6" s="18"/>
      <c r="EL6" s="18"/>
      <c r="EM6" s="18"/>
      <c r="EN6" s="18"/>
      <c r="EO6" s="18"/>
      <c r="EP6" s="18"/>
      <c r="EQ6" s="18"/>
      <c r="ER6" s="18"/>
      <c r="ES6" s="18"/>
      <c r="ET6" s="18"/>
      <c r="EU6" s="18"/>
      <c r="EV6" s="18"/>
      <c r="EW6" s="18"/>
    </row>
    <row r="7" spans="1:153" s="4" customFormat="1" ht="43.5" customHeight="1">
      <c r="A7" s="3"/>
      <c r="B7" s="3"/>
      <c r="C7" s="62" t="s">
        <v>44</v>
      </c>
      <c r="D7" s="63"/>
      <c r="E7" s="63"/>
      <c r="F7" s="63"/>
      <c r="G7" s="96" t="s">
        <v>35</v>
      </c>
      <c r="H7" s="97"/>
      <c r="I7" s="97"/>
      <c r="J7" s="97"/>
      <c r="K7" s="97"/>
      <c r="L7" s="97"/>
      <c r="M7" s="98"/>
      <c r="N7" s="15" t="s">
        <v>50</v>
      </c>
      <c r="O7" s="16"/>
      <c r="P7" s="16"/>
      <c r="Q7" s="16"/>
      <c r="R7" s="16"/>
      <c r="S7" s="16"/>
      <c r="T7" s="16"/>
      <c r="U7" s="15" t="s">
        <v>51</v>
      </c>
      <c r="V7" s="16"/>
      <c r="W7" s="16"/>
      <c r="X7" s="16"/>
      <c r="Y7" s="16"/>
      <c r="Z7" s="16"/>
      <c r="AA7" s="16"/>
      <c r="AB7" s="16"/>
      <c r="AC7" s="16"/>
      <c r="AD7" s="16"/>
      <c r="AE7" s="16"/>
      <c r="AF7" s="16"/>
      <c r="AG7" s="15" t="s">
        <v>52</v>
      </c>
      <c r="AH7" s="16"/>
      <c r="AI7" s="16"/>
      <c r="AJ7" s="16"/>
      <c r="AK7" s="16"/>
      <c r="AL7" s="16"/>
      <c r="AM7" s="16"/>
      <c r="AN7" s="16"/>
      <c r="AO7" s="15" t="s">
        <v>53</v>
      </c>
      <c r="AP7" s="16"/>
      <c r="AQ7" s="16"/>
      <c r="AR7" s="16"/>
      <c r="AS7" s="16"/>
      <c r="AT7" s="16"/>
      <c r="AU7" s="92"/>
      <c r="AV7" s="62" t="s">
        <v>44</v>
      </c>
      <c r="AW7" s="63"/>
      <c r="AX7" s="63"/>
      <c r="AY7" s="63"/>
      <c r="AZ7" s="96" t="s">
        <v>203</v>
      </c>
      <c r="BA7" s="97"/>
      <c r="BB7" s="97"/>
      <c r="BC7" s="97"/>
      <c r="BD7" s="97"/>
      <c r="BE7" s="97"/>
      <c r="BF7" s="98"/>
      <c r="BZ7" s="90"/>
      <c r="CA7" s="90"/>
      <c r="CB7" s="90"/>
      <c r="CC7" s="90"/>
      <c r="CD7" s="90"/>
      <c r="CE7" s="90"/>
      <c r="CF7" s="90"/>
      <c r="CG7" s="90"/>
      <c r="CH7" s="91"/>
      <c r="CI7" s="91"/>
      <c r="CJ7" s="91"/>
      <c r="CK7" s="91"/>
      <c r="CL7" s="91"/>
      <c r="CM7" s="90"/>
      <c r="CN7" s="90"/>
      <c r="CO7" s="90"/>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232"/>
      <c r="EB7" s="232"/>
      <c r="EC7" s="3"/>
      <c r="ED7" s="3"/>
      <c r="EE7" s="3"/>
      <c r="EF7" s="3"/>
      <c r="EG7" s="3"/>
      <c r="EH7" s="3"/>
      <c r="EI7" s="3"/>
      <c r="EJ7" s="3"/>
      <c r="EK7" s="3"/>
      <c r="EL7" s="3"/>
      <c r="EM7" s="3"/>
      <c r="EN7" s="3"/>
      <c r="EO7" s="3"/>
      <c r="EP7" s="3"/>
      <c r="EQ7" s="3"/>
      <c r="ER7" s="3"/>
      <c r="ES7" s="3"/>
      <c r="ET7" s="3"/>
      <c r="EU7" s="3"/>
      <c r="EV7" s="3"/>
      <c r="EW7" s="3"/>
    </row>
    <row r="8" spans="1:153" s="14" customFormat="1" ht="18" customHeight="1">
      <c r="A8" s="13"/>
      <c r="B8" s="13"/>
      <c r="C8" s="48" t="s">
        <v>202</v>
      </c>
      <c r="D8" s="223"/>
      <c r="E8" s="223"/>
      <c r="F8" s="224"/>
      <c r="G8" s="226" t="s">
        <v>229</v>
      </c>
      <c r="H8" s="223"/>
      <c r="I8" s="223"/>
      <c r="J8" s="223"/>
      <c r="K8" s="223"/>
      <c r="L8" s="223"/>
      <c r="M8" s="223"/>
      <c r="N8" s="140" t="s">
        <v>213</v>
      </c>
      <c r="O8" s="300"/>
      <c r="P8" s="300"/>
      <c r="Q8" s="300"/>
      <c r="R8" s="300"/>
      <c r="S8" s="300"/>
      <c r="T8" s="300"/>
      <c r="U8" s="140" t="s">
        <v>230</v>
      </c>
      <c r="V8" s="300"/>
      <c r="W8" s="300"/>
      <c r="X8" s="300"/>
      <c r="Y8" s="300"/>
      <c r="Z8" s="300"/>
      <c r="AA8" s="300"/>
      <c r="AB8" s="300"/>
      <c r="AC8" s="300"/>
      <c r="AD8" s="300"/>
      <c r="AE8" s="300"/>
      <c r="AF8" s="300"/>
      <c r="AG8" s="140"/>
      <c r="AH8" s="298"/>
      <c r="AI8" s="298"/>
      <c r="AJ8" s="298"/>
      <c r="AK8" s="298"/>
      <c r="AL8" s="298"/>
      <c r="AM8" s="298"/>
      <c r="AN8" s="298"/>
      <c r="AO8" s="140"/>
      <c r="AP8" s="298"/>
      <c r="AQ8" s="298"/>
      <c r="AR8" s="298"/>
      <c r="AS8" s="298"/>
      <c r="AT8" s="298"/>
      <c r="AU8" s="299"/>
      <c r="AV8" s="48"/>
      <c r="AW8" s="100"/>
      <c r="AX8" s="100"/>
      <c r="AY8" s="100"/>
      <c r="AZ8" s="219"/>
      <c r="BA8" s="220"/>
      <c r="BB8" s="220"/>
      <c r="BC8" s="220"/>
      <c r="BD8" s="220"/>
      <c r="BE8" s="220"/>
      <c r="BF8" s="221"/>
      <c r="BZ8" s="13"/>
      <c r="CA8" s="13"/>
      <c r="CB8" s="13"/>
      <c r="CC8" s="13"/>
      <c r="CD8" s="13"/>
      <c r="CE8" s="13"/>
      <c r="CF8" s="13"/>
      <c r="CG8" s="13"/>
      <c r="CH8" s="22"/>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1"/>
      <c r="EB8" s="21"/>
      <c r="EC8" s="13"/>
      <c r="ED8" s="13"/>
      <c r="EE8" s="13"/>
      <c r="EF8" s="13"/>
      <c r="EG8" s="13"/>
      <c r="EH8" s="13"/>
      <c r="EI8" s="13"/>
      <c r="EJ8" s="13"/>
      <c r="EK8" s="13"/>
      <c r="EL8" s="13"/>
      <c r="EM8" s="13"/>
      <c r="EN8" s="13"/>
      <c r="EO8" s="13"/>
      <c r="EP8" s="13"/>
      <c r="EQ8" s="13"/>
      <c r="ER8" s="13"/>
      <c r="ES8" s="13"/>
      <c r="ET8" s="13"/>
      <c r="EU8" s="13"/>
      <c r="EV8" s="13"/>
      <c r="EW8" s="13"/>
    </row>
  </sheetData>
  <mergeCells count="19">
    <mergeCell ref="H4:R4"/>
    <mergeCell ref="C5:G5"/>
    <mergeCell ref="H5:R5"/>
    <mergeCell ref="A1:F2"/>
    <mergeCell ref="G1:T2"/>
    <mergeCell ref="U1:X1"/>
    <mergeCell ref="Y1:AI1"/>
    <mergeCell ref="EA3:EB6"/>
    <mergeCell ref="AJ1:AL1"/>
    <mergeCell ref="AM1:AW1"/>
    <mergeCell ref="AX1:AZ1"/>
    <mergeCell ref="BA1:BI1"/>
    <mergeCell ref="U2:X2"/>
    <mergeCell ref="Y2:AI2"/>
    <mergeCell ref="AJ2:AL2"/>
    <mergeCell ref="AM2:AW2"/>
    <mergeCell ref="AX2:AZ2"/>
    <mergeCell ref="BA2:BI2"/>
    <mergeCell ref="C4:G4"/>
  </mergeCells>
  <phoneticPr fontId="5"/>
  <pageMargins left="0.70866141732283472" right="0.70866141732283472" top="0.74803149606299213" bottom="0.74803149606299213" header="0.31496062992125984" footer="0.31496062992125984"/>
  <pageSetup paperSize="9" scale="83" fitToHeight="0" orientation="landscape" blackAndWhite="1" copies="3" r:id="rId1"/>
  <headerFooter>
    <oddFooter>&amp;P / &amp;N ページ</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85F7-2269-44D3-A7EB-0148BE941A3A}">
  <dimension ref="A1:EW54"/>
  <sheetViews>
    <sheetView showGridLines="0" view="pageBreakPreview" zoomScaleNormal="85" zoomScaleSheetLayoutView="100" workbookViewId="0">
      <selection activeCell="C5" sqref="C5:R5"/>
    </sheetView>
  </sheetViews>
  <sheetFormatPr defaultColWidth="2.625" defaultRowHeight="18.75"/>
  <cols>
    <col min="1" max="1" width="2.625" style="5"/>
    <col min="2" max="2" width="2.625" style="6"/>
    <col min="3" max="58" width="2.625" style="7"/>
    <col min="59" max="61" width="2.625" style="146"/>
    <col min="62" max="119" width="2.625" style="6"/>
    <col min="120" max="16384" width="2.625" style="7"/>
  </cols>
  <sheetData>
    <row r="1" spans="1:153" s="19" customFormat="1" ht="21" customHeight="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43155</v>
      </c>
      <c r="BB1" s="374"/>
      <c r="BC1" s="374"/>
      <c r="BD1" s="374"/>
      <c r="BE1" s="374"/>
      <c r="BF1" s="374"/>
      <c r="BG1" s="374"/>
      <c r="BH1" s="374"/>
      <c r="BI1" s="374"/>
      <c r="BJ1" s="20"/>
      <c r="BK1" s="20"/>
      <c r="BL1" s="20"/>
      <c r="BM1" s="20"/>
      <c r="BN1" s="20"/>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224</v>
      </c>
      <c r="AN2" s="375"/>
      <c r="AO2" s="375"/>
      <c r="AP2" s="375"/>
      <c r="AQ2" s="375"/>
      <c r="AR2" s="375"/>
      <c r="AS2" s="375"/>
      <c r="AT2" s="375"/>
      <c r="AU2" s="375"/>
      <c r="AV2" s="375"/>
      <c r="AW2" s="375"/>
      <c r="AX2" s="371" t="s">
        <v>38</v>
      </c>
      <c r="AY2" s="371"/>
      <c r="AZ2" s="371"/>
      <c r="BA2" s="375" t="s">
        <v>200</v>
      </c>
      <c r="BB2" s="375"/>
      <c r="BC2" s="375"/>
      <c r="BD2" s="375"/>
      <c r="BE2" s="375"/>
      <c r="BF2" s="375"/>
      <c r="BG2" s="375"/>
      <c r="BH2" s="375"/>
      <c r="BI2" s="375"/>
      <c r="BJ2" s="20"/>
      <c r="BK2" s="20"/>
      <c r="BL2" s="20"/>
      <c r="BM2" s="20"/>
      <c r="BN2" s="20"/>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45"/>
      <c r="BH3" s="145"/>
      <c r="BI3" s="145"/>
      <c r="BJ3" s="18"/>
      <c r="BK3" s="18"/>
      <c r="BL3" s="18"/>
      <c r="BM3" s="18"/>
      <c r="BN3" s="18"/>
      <c r="BO3" s="145"/>
      <c r="BP3" s="145"/>
      <c r="BQ3" s="145"/>
      <c r="BR3" s="145"/>
      <c r="BS3" s="145"/>
      <c r="BT3" s="145"/>
      <c r="BU3" s="145"/>
      <c r="BV3" s="145"/>
      <c r="BW3" s="145"/>
      <c r="BX3" s="145"/>
      <c r="BY3" s="145"/>
      <c r="BZ3" s="145"/>
      <c r="CA3" s="145"/>
      <c r="CB3" s="142"/>
      <c r="CC3" s="143"/>
      <c r="CD3" s="145"/>
      <c r="CE3" s="145"/>
      <c r="CF3" s="145"/>
      <c r="CG3" s="145"/>
      <c r="CH3" s="145"/>
      <c r="CI3" s="145"/>
      <c r="CJ3" s="145"/>
      <c r="CK3" s="145"/>
      <c r="CL3" s="145"/>
      <c r="CM3" s="145"/>
      <c r="CN3" s="145"/>
      <c r="CO3" s="145"/>
      <c r="CP3" s="145"/>
      <c r="CQ3" s="145"/>
      <c r="CR3" s="145"/>
      <c r="CS3" s="145"/>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380"/>
      <c r="EB3" s="380"/>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18"/>
      <c r="C4" s="207" t="s">
        <v>32</v>
      </c>
      <c r="D4" s="208"/>
      <c r="E4" s="208"/>
      <c r="F4" s="208"/>
      <c r="G4" s="208"/>
      <c r="H4" s="207" t="s">
        <v>31</v>
      </c>
      <c r="I4" s="208"/>
      <c r="J4" s="208"/>
      <c r="K4" s="208"/>
      <c r="L4" s="56"/>
      <c r="M4" s="208"/>
      <c r="N4" s="208"/>
      <c r="O4" s="43"/>
      <c r="P4" s="44"/>
      <c r="Q4" s="44"/>
      <c r="R4" s="45"/>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45"/>
      <c r="BH4" s="145"/>
      <c r="BI4" s="145"/>
      <c r="BJ4" s="18"/>
      <c r="BK4" s="18"/>
      <c r="BL4" s="18"/>
      <c r="BM4" s="18"/>
      <c r="BN4" s="18"/>
      <c r="BO4" s="145"/>
      <c r="BP4" s="145"/>
      <c r="BQ4" s="145"/>
      <c r="BR4" s="145"/>
      <c r="BS4" s="145"/>
      <c r="BT4" s="145"/>
      <c r="BU4" s="145"/>
      <c r="BV4" s="145"/>
      <c r="BW4" s="145"/>
      <c r="BX4" s="145"/>
      <c r="BY4" s="145"/>
      <c r="BZ4" s="145"/>
      <c r="CA4" s="145"/>
      <c r="CB4" s="142"/>
      <c r="CC4" s="143"/>
      <c r="CD4" s="145"/>
      <c r="CE4" s="145"/>
      <c r="CF4" s="145"/>
      <c r="CG4" s="145"/>
      <c r="CH4" s="142"/>
      <c r="CI4" s="143"/>
      <c r="CJ4" s="143"/>
      <c r="CK4" s="143"/>
      <c r="CL4" s="143"/>
      <c r="CM4" s="145"/>
      <c r="CN4" s="145"/>
      <c r="CO4" s="145"/>
      <c r="CP4" s="145"/>
      <c r="CQ4" s="145"/>
      <c r="CR4" s="145"/>
      <c r="CS4" s="145"/>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380"/>
      <c r="EB4" s="380"/>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18"/>
      <c r="C5" s="359" t="s">
        <v>225</v>
      </c>
      <c r="D5" s="360"/>
      <c r="E5" s="360"/>
      <c r="F5" s="360"/>
      <c r="G5" s="361"/>
      <c r="H5" s="359" t="s">
        <v>226</v>
      </c>
      <c r="I5" s="360"/>
      <c r="J5" s="360"/>
      <c r="K5" s="360"/>
      <c r="L5" s="360"/>
      <c r="M5" s="360"/>
      <c r="N5" s="360"/>
      <c r="O5" s="360"/>
      <c r="P5" s="360"/>
      <c r="Q5" s="360"/>
      <c r="R5" s="361"/>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45"/>
      <c r="BH5" s="145"/>
      <c r="BI5" s="145"/>
      <c r="BJ5" s="18"/>
      <c r="BK5" s="18"/>
      <c r="BL5" s="18"/>
      <c r="BM5" s="18"/>
      <c r="BN5" s="18"/>
      <c r="BO5" s="145"/>
      <c r="BP5" s="145"/>
      <c r="BQ5" s="145"/>
      <c r="BR5" s="145"/>
      <c r="BS5" s="145"/>
      <c r="BT5" s="145"/>
      <c r="BU5" s="145"/>
      <c r="BV5" s="145"/>
      <c r="BW5" s="145"/>
      <c r="BX5" s="145"/>
      <c r="BY5" s="145"/>
      <c r="BZ5" s="145"/>
      <c r="CA5" s="145"/>
      <c r="CB5" s="142"/>
      <c r="CC5" s="143"/>
      <c r="CD5" s="145"/>
      <c r="CE5" s="145"/>
      <c r="CF5" s="145"/>
      <c r="CG5" s="145"/>
      <c r="CH5" s="22"/>
      <c r="CI5" s="22"/>
      <c r="CJ5" s="22"/>
      <c r="CK5" s="22"/>
      <c r="CL5" s="22"/>
      <c r="CM5" s="145"/>
      <c r="CN5" s="145"/>
      <c r="CO5" s="145"/>
      <c r="CP5" s="145"/>
      <c r="CQ5" s="145"/>
      <c r="CR5" s="145"/>
      <c r="CS5" s="145"/>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380"/>
      <c r="EB5" s="380"/>
      <c r="EC5" s="18"/>
      <c r="ED5" s="18"/>
      <c r="EE5" s="18"/>
      <c r="EF5" s="18"/>
      <c r="EG5" s="18"/>
      <c r="EH5" s="18"/>
      <c r="EI5" s="18"/>
      <c r="EJ5" s="18"/>
      <c r="EK5" s="18"/>
      <c r="EL5" s="18"/>
      <c r="EM5" s="18"/>
      <c r="EN5" s="18"/>
      <c r="EO5" s="18"/>
      <c r="EP5" s="18"/>
      <c r="EQ5" s="18"/>
      <c r="ER5" s="18"/>
      <c r="ES5" s="18"/>
      <c r="ET5" s="18"/>
      <c r="EU5" s="18"/>
      <c r="EV5" s="18"/>
      <c r="EW5" s="18"/>
    </row>
    <row r="6" spans="1:153" s="14" customFormat="1" ht="18.75" customHeight="1">
      <c r="A6" s="22"/>
      <c r="B6" s="22"/>
      <c r="C6" s="312"/>
      <c r="D6" s="312"/>
      <c r="E6" s="312"/>
      <c r="F6" s="312"/>
      <c r="G6" s="311"/>
      <c r="H6" s="313"/>
      <c r="I6" s="313"/>
      <c r="J6" s="313"/>
      <c r="K6" s="313"/>
      <c r="L6" s="313"/>
      <c r="M6" s="313"/>
      <c r="N6" s="314"/>
      <c r="O6" s="315"/>
      <c r="P6" s="315"/>
      <c r="Q6" s="315"/>
      <c r="R6" s="315"/>
      <c r="S6" s="143"/>
      <c r="T6" s="142"/>
      <c r="V6" s="143"/>
      <c r="W6" s="143"/>
      <c r="X6" s="143"/>
      <c r="Y6" s="143"/>
      <c r="Z6" s="143"/>
      <c r="AA6" s="143"/>
      <c r="AB6" s="143"/>
      <c r="AC6" s="143"/>
      <c r="AD6" s="143"/>
      <c r="AE6" s="143"/>
      <c r="AF6" s="143"/>
      <c r="AG6" s="142"/>
      <c r="AH6" s="143"/>
      <c r="AI6" s="143"/>
      <c r="AJ6" s="143"/>
      <c r="AK6" s="143"/>
      <c r="AM6" s="143"/>
      <c r="AN6" s="143"/>
      <c r="AO6" s="101"/>
      <c r="AQ6" s="101"/>
      <c r="AR6" s="12"/>
      <c r="AS6" s="12"/>
      <c r="AT6" s="12"/>
      <c r="AU6" s="12"/>
      <c r="AV6" s="12"/>
      <c r="AW6" s="12"/>
      <c r="AX6" s="12"/>
      <c r="AY6" s="12"/>
      <c r="AZ6" s="142"/>
      <c r="BA6" s="143"/>
      <c r="BB6" s="143"/>
      <c r="BC6" s="143"/>
      <c r="BD6" s="143"/>
      <c r="BE6" s="143"/>
      <c r="BF6" s="143"/>
      <c r="BG6" s="22"/>
      <c r="BH6" s="144"/>
      <c r="BI6" s="144"/>
      <c r="BJ6" s="13"/>
      <c r="BK6" s="13"/>
      <c r="BO6" s="144"/>
      <c r="BP6" s="144"/>
      <c r="BQ6" s="144"/>
      <c r="BR6" s="144"/>
      <c r="BS6" s="144"/>
      <c r="BT6" s="144"/>
      <c r="BU6" s="144"/>
      <c r="BV6" s="144"/>
      <c r="BW6" s="144"/>
      <c r="BX6" s="144"/>
      <c r="BY6" s="144"/>
      <c r="BZ6" s="22"/>
      <c r="CA6" s="22"/>
      <c r="CB6" s="22"/>
      <c r="CC6" s="22"/>
      <c r="CD6" s="22"/>
      <c r="CE6" s="22"/>
      <c r="CF6" s="22"/>
      <c r="CG6" s="22"/>
      <c r="CH6" s="22"/>
      <c r="CI6" s="22"/>
      <c r="CJ6" s="22"/>
      <c r="CK6" s="22"/>
      <c r="CL6" s="22"/>
      <c r="CM6" s="22"/>
      <c r="CN6" s="22"/>
      <c r="CO6" s="22"/>
      <c r="CP6" s="22"/>
      <c r="CQ6" s="22"/>
      <c r="CR6" s="22"/>
      <c r="CS6" s="22"/>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1"/>
      <c r="EB6" s="21"/>
      <c r="EC6" s="13"/>
      <c r="ED6" s="13"/>
      <c r="EE6" s="13"/>
      <c r="EF6" s="13"/>
      <c r="EG6" s="13"/>
      <c r="EH6" s="13"/>
      <c r="EI6" s="13"/>
      <c r="EJ6" s="13"/>
      <c r="EK6" s="13"/>
      <c r="EL6" s="13"/>
      <c r="EM6" s="13"/>
      <c r="EN6" s="13"/>
      <c r="EO6" s="13"/>
      <c r="EP6" s="13"/>
      <c r="EQ6" s="13"/>
      <c r="ER6" s="13"/>
      <c r="ES6" s="13"/>
      <c r="ET6" s="13"/>
      <c r="EU6" s="13"/>
      <c r="EV6" s="13"/>
      <c r="EW6" s="13"/>
    </row>
    <row r="7" spans="1:153" s="4" customFormat="1" ht="43.5" customHeight="1">
      <c r="A7" s="3"/>
      <c r="B7" s="3"/>
      <c r="C7" s="62" t="s">
        <v>44</v>
      </c>
      <c r="D7" s="63"/>
      <c r="E7" s="63"/>
      <c r="F7" s="63"/>
      <c r="G7" s="96" t="s">
        <v>35</v>
      </c>
      <c r="H7" s="97"/>
      <c r="I7" s="97"/>
      <c r="J7" s="97"/>
      <c r="K7" s="97"/>
      <c r="L7" s="97"/>
      <c r="M7" s="98"/>
      <c r="N7" s="15" t="s">
        <v>50</v>
      </c>
      <c r="O7" s="16"/>
      <c r="P7" s="16"/>
      <c r="Q7" s="16"/>
      <c r="R7" s="16"/>
      <c r="S7" s="16"/>
      <c r="T7" s="16"/>
      <c r="U7" s="15" t="s">
        <v>51</v>
      </c>
      <c r="V7" s="16"/>
      <c r="W7" s="16"/>
      <c r="X7" s="16"/>
      <c r="Y7" s="16"/>
      <c r="Z7" s="16"/>
      <c r="AA7" s="16"/>
      <c r="AB7" s="16"/>
      <c r="AC7" s="16"/>
      <c r="AD7" s="16"/>
      <c r="AE7" s="16"/>
      <c r="AF7" s="16"/>
      <c r="AG7" s="240"/>
      <c r="AH7" s="143"/>
      <c r="AI7" s="143"/>
      <c r="AJ7" s="143"/>
      <c r="AK7" s="143"/>
      <c r="AL7" s="143"/>
      <c r="AM7" s="143"/>
      <c r="AN7" s="143"/>
      <c r="AO7" s="101"/>
      <c r="AP7" s="101"/>
      <c r="AQ7" s="101"/>
      <c r="AR7" s="12"/>
      <c r="AS7" s="12"/>
      <c r="AT7" s="12"/>
      <c r="AU7" s="12"/>
      <c r="AV7" s="12"/>
      <c r="AW7" s="12"/>
      <c r="AX7" s="12"/>
      <c r="AY7" s="12"/>
      <c r="AZ7" s="142"/>
      <c r="BA7" s="143"/>
      <c r="BB7" s="143"/>
      <c r="BC7" s="143"/>
      <c r="BD7" s="143"/>
      <c r="BE7" s="143"/>
      <c r="BF7" s="143"/>
      <c r="BG7" s="90"/>
      <c r="BJ7" s="3"/>
      <c r="BK7" s="3"/>
      <c r="BM7" s="14"/>
      <c r="BV7" s="112"/>
      <c r="BW7" s="112"/>
      <c r="BX7" s="112"/>
      <c r="BY7" s="112"/>
      <c r="BZ7" s="90"/>
      <c r="CA7" s="90"/>
      <c r="CB7" s="90"/>
      <c r="CC7" s="90"/>
      <c r="CD7" s="90"/>
      <c r="CE7" s="90"/>
      <c r="CF7" s="90"/>
      <c r="CG7" s="90"/>
      <c r="CH7" s="91"/>
      <c r="CI7" s="91"/>
      <c r="CJ7" s="91"/>
      <c r="CK7" s="91"/>
      <c r="CL7" s="91"/>
      <c r="CM7" s="90"/>
      <c r="CN7" s="90"/>
      <c r="CO7" s="90"/>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7"/>
      <c r="EB7" s="7"/>
      <c r="EC7" s="3"/>
      <c r="ED7" s="3"/>
      <c r="EE7" s="3"/>
      <c r="EF7" s="3"/>
      <c r="EG7" s="3"/>
      <c r="EH7" s="3"/>
      <c r="EI7" s="3"/>
      <c r="EJ7" s="3"/>
      <c r="EK7" s="3"/>
      <c r="EL7" s="3"/>
      <c r="EM7" s="3"/>
      <c r="EN7" s="3"/>
      <c r="EO7" s="3"/>
      <c r="EP7" s="3"/>
      <c r="EQ7" s="3"/>
      <c r="ER7" s="3"/>
      <c r="ES7" s="3"/>
      <c r="ET7" s="3"/>
      <c r="EU7" s="3"/>
      <c r="EV7" s="3"/>
      <c r="EW7" s="3"/>
    </row>
    <row r="8" spans="1:153" s="14" customFormat="1" ht="28.5" customHeight="1">
      <c r="A8" s="13"/>
      <c r="B8" s="13"/>
      <c r="C8" s="48" t="s">
        <v>202</v>
      </c>
      <c r="D8" s="223"/>
      <c r="E8" s="223"/>
      <c r="F8" s="224"/>
      <c r="G8" s="226" t="s">
        <v>229</v>
      </c>
      <c r="H8" s="223"/>
      <c r="I8" s="223"/>
      <c r="J8" s="223"/>
      <c r="K8" s="223"/>
      <c r="L8" s="223"/>
      <c r="M8" s="223"/>
      <c r="N8" s="140" t="s">
        <v>213</v>
      </c>
      <c r="O8" s="300"/>
      <c r="P8" s="300"/>
      <c r="Q8" s="300"/>
      <c r="R8" s="300"/>
      <c r="S8" s="300"/>
      <c r="T8" s="300"/>
      <c r="U8" s="140" t="s">
        <v>230</v>
      </c>
      <c r="V8" s="94"/>
      <c r="W8" s="94"/>
      <c r="X8" s="94"/>
      <c r="Y8" s="94"/>
      <c r="Z8" s="94"/>
      <c r="AA8" s="94"/>
      <c r="AB8" s="94"/>
      <c r="AC8" s="94"/>
      <c r="AD8" s="94"/>
      <c r="AE8" s="94"/>
      <c r="AF8" s="94"/>
      <c r="AG8" s="240"/>
      <c r="AH8" s="143"/>
      <c r="AI8" s="143"/>
      <c r="AJ8" s="143"/>
      <c r="AK8" s="143"/>
      <c r="AL8" s="143"/>
      <c r="AM8" s="143"/>
      <c r="AN8" s="143"/>
      <c r="AO8" s="101"/>
      <c r="AP8" s="101"/>
      <c r="AQ8" s="101"/>
      <c r="AR8" s="12"/>
      <c r="AS8" s="12"/>
      <c r="AT8" s="12"/>
      <c r="AU8" s="12"/>
      <c r="AV8" s="12"/>
      <c r="AW8" s="12"/>
      <c r="AX8" s="12"/>
      <c r="AY8" s="12"/>
      <c r="AZ8" s="142"/>
      <c r="BA8" s="143"/>
      <c r="BB8" s="143"/>
      <c r="BC8" s="143"/>
      <c r="BD8" s="143"/>
      <c r="BE8" s="143"/>
      <c r="BF8" s="143"/>
      <c r="BG8" s="91"/>
      <c r="BJ8" s="13"/>
      <c r="BK8" s="13"/>
      <c r="BZ8" s="13"/>
      <c r="CA8" s="13"/>
      <c r="CB8" s="13"/>
      <c r="CC8" s="13"/>
      <c r="CD8" s="13"/>
      <c r="CE8" s="13"/>
      <c r="CF8" s="13"/>
      <c r="CG8" s="13"/>
      <c r="CH8" s="22"/>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1"/>
      <c r="EB8" s="21"/>
      <c r="EC8" s="13"/>
      <c r="ED8" s="13"/>
      <c r="EE8" s="13"/>
      <c r="EF8" s="13"/>
      <c r="EG8" s="13"/>
      <c r="EH8" s="13"/>
      <c r="EI8" s="13"/>
      <c r="EJ8" s="13"/>
      <c r="EK8" s="13"/>
      <c r="EL8" s="13"/>
      <c r="EM8" s="13"/>
      <c r="EN8" s="13"/>
      <c r="EO8" s="13"/>
      <c r="EP8" s="13"/>
      <c r="EQ8" s="13"/>
      <c r="ER8" s="13"/>
      <c r="ES8" s="13"/>
      <c r="ET8" s="13"/>
      <c r="EU8" s="13"/>
      <c r="EV8" s="13"/>
      <c r="EW8" s="13"/>
    </row>
    <row r="9" spans="1:153" s="14" customFormat="1" ht="18.75" customHeight="1">
      <c r="A9" s="22"/>
      <c r="B9" s="22"/>
      <c r="C9" s="101"/>
      <c r="D9" s="101"/>
      <c r="E9" s="101"/>
      <c r="F9" s="101"/>
      <c r="G9" s="141"/>
      <c r="H9" s="12"/>
      <c r="I9" s="12"/>
      <c r="J9" s="12"/>
      <c r="K9" s="12"/>
      <c r="L9" s="12"/>
      <c r="M9" s="12"/>
      <c r="N9" s="142"/>
      <c r="O9" s="143"/>
      <c r="P9" s="143"/>
      <c r="Q9" s="143"/>
      <c r="R9" s="143"/>
      <c r="S9" s="143"/>
      <c r="T9" s="142"/>
      <c r="U9" s="142"/>
      <c r="V9" s="143"/>
      <c r="W9" s="143"/>
      <c r="X9" s="143"/>
      <c r="Y9" s="143"/>
      <c r="Z9" s="143"/>
      <c r="AA9" s="143"/>
      <c r="AB9" s="143"/>
      <c r="AC9" s="143"/>
      <c r="AD9" s="143"/>
      <c r="AE9" s="143"/>
      <c r="AF9" s="143"/>
      <c r="AG9" s="142"/>
      <c r="AH9" s="143"/>
      <c r="AI9" s="143"/>
      <c r="AJ9" s="143"/>
      <c r="AK9" s="143"/>
      <c r="AN9" s="143"/>
      <c r="AO9" s="101"/>
      <c r="AQ9" s="101"/>
      <c r="AR9" s="12"/>
      <c r="AS9" s="12"/>
      <c r="AT9" s="12"/>
      <c r="AU9" s="12"/>
      <c r="AV9" s="12"/>
      <c r="AW9" s="12"/>
      <c r="AX9" s="12"/>
      <c r="AY9" s="12"/>
      <c r="AZ9" s="142"/>
      <c r="BA9" s="143"/>
      <c r="BB9" s="143"/>
      <c r="BC9" s="143"/>
      <c r="BD9" s="143"/>
      <c r="BE9" s="143"/>
      <c r="BF9" s="143"/>
      <c r="BG9" s="22"/>
      <c r="BH9" s="144"/>
      <c r="BI9" s="144"/>
      <c r="BJ9" s="13"/>
      <c r="BK9" s="13"/>
      <c r="BO9" s="144"/>
      <c r="BP9" s="144"/>
      <c r="BQ9" s="144"/>
      <c r="BR9" s="144"/>
      <c r="BS9" s="144"/>
      <c r="BT9" s="144"/>
      <c r="BU9" s="144"/>
      <c r="BV9" s="144"/>
      <c r="BW9" s="144"/>
      <c r="BX9" s="144"/>
      <c r="BY9" s="144"/>
      <c r="BZ9" s="22"/>
      <c r="CA9" s="22"/>
      <c r="CB9" s="22"/>
      <c r="CC9" s="22"/>
      <c r="CD9" s="22"/>
      <c r="CE9" s="22"/>
      <c r="CF9" s="22"/>
      <c r="CG9" s="22"/>
      <c r="CH9" s="22"/>
      <c r="CI9" s="22"/>
      <c r="CJ9" s="22"/>
      <c r="CK9" s="22"/>
      <c r="CL9" s="22"/>
      <c r="CM9" s="22"/>
      <c r="CN9" s="22"/>
      <c r="CO9" s="22"/>
      <c r="CP9" s="22"/>
      <c r="CQ9" s="22"/>
      <c r="CR9" s="22"/>
      <c r="CS9" s="22"/>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1"/>
      <c r="EB9" s="21"/>
      <c r="EC9" s="13"/>
      <c r="ED9" s="13"/>
      <c r="EE9" s="13"/>
      <c r="EF9" s="13"/>
      <c r="EG9" s="13"/>
      <c r="EH9" s="13"/>
      <c r="EI9" s="13"/>
      <c r="EJ9" s="13"/>
      <c r="EK9" s="13"/>
      <c r="EL9" s="13"/>
      <c r="EM9" s="13"/>
      <c r="EN9" s="13"/>
      <c r="EO9" s="13"/>
      <c r="EP9" s="13"/>
      <c r="EQ9" s="13"/>
      <c r="ER9" s="13"/>
      <c r="ES9" s="13"/>
      <c r="ET9" s="13"/>
      <c r="EU9" s="13"/>
      <c r="EV9" s="13"/>
      <c r="EW9" s="13"/>
    </row>
    <row r="10" spans="1:153">
      <c r="BG10" s="7"/>
      <c r="BH10" s="7"/>
      <c r="BI10" s="7"/>
    </row>
    <row r="11" spans="1:153">
      <c r="BG11" s="7"/>
      <c r="BH11" s="7"/>
      <c r="BI11" s="7"/>
    </row>
    <row r="12" spans="1:153">
      <c r="AA12" s="7" t="s">
        <v>205</v>
      </c>
      <c r="AD12" s="14"/>
      <c r="BG12" s="7"/>
      <c r="BH12" s="7"/>
      <c r="BI12" s="7"/>
    </row>
    <row r="13" spans="1:153">
      <c r="AC13" s="7" t="s">
        <v>234</v>
      </c>
      <c r="AD13" s="14"/>
      <c r="BG13" s="7"/>
      <c r="BH13" s="7"/>
      <c r="BI13" s="7"/>
    </row>
    <row r="14" spans="1:153">
      <c r="AD14" s="14"/>
      <c r="BG14" s="7"/>
      <c r="BH14" s="7"/>
      <c r="BI14" s="7"/>
    </row>
    <row r="15" spans="1:153">
      <c r="AA15" s="7" t="s">
        <v>231</v>
      </c>
      <c r="AD15" s="14"/>
      <c r="BG15" s="7"/>
      <c r="BH15" s="7"/>
      <c r="BI15" s="7"/>
    </row>
    <row r="16" spans="1:153">
      <c r="AA16" s="243"/>
      <c r="AB16" s="243"/>
      <c r="AC16" s="7" t="s">
        <v>232</v>
      </c>
      <c r="AD16" s="14"/>
      <c r="BG16" s="7"/>
      <c r="BH16" s="7"/>
      <c r="BI16" s="7"/>
    </row>
    <row r="17" spans="27:61">
      <c r="AA17" s="243"/>
      <c r="AB17" s="456"/>
      <c r="AD17" s="14"/>
      <c r="BG17" s="7"/>
      <c r="BH17" s="7"/>
      <c r="BI17" s="7"/>
    </row>
    <row r="18" spans="27:61">
      <c r="AA18" s="143"/>
      <c r="AB18" s="143"/>
      <c r="AC18" s="143"/>
      <c r="AD18" s="143"/>
      <c r="BG18" s="7"/>
      <c r="BH18" s="7"/>
      <c r="BI18" s="7"/>
    </row>
    <row r="19" spans="27:61">
      <c r="AA19" s="143"/>
      <c r="AB19" s="143"/>
      <c r="AC19" s="143"/>
      <c r="AD19" s="143"/>
      <c r="BG19" s="7"/>
      <c r="BH19" s="7"/>
      <c r="BI19" s="7"/>
    </row>
    <row r="20" spans="27:61">
      <c r="AA20" s="7" t="s">
        <v>204</v>
      </c>
      <c r="BG20" s="7"/>
      <c r="BH20" s="7"/>
      <c r="BI20" s="7"/>
    </row>
    <row r="21" spans="27:61">
      <c r="AC21" s="7" t="s">
        <v>235</v>
      </c>
      <c r="AD21" s="206"/>
      <c r="BG21" s="7"/>
      <c r="BH21" s="7"/>
      <c r="BI21" s="7"/>
    </row>
    <row r="22" spans="27:61">
      <c r="AA22" s="14"/>
      <c r="AB22" s="14"/>
      <c r="AD22" s="7" t="s">
        <v>243</v>
      </c>
      <c r="BG22" s="7"/>
      <c r="BH22" s="7"/>
      <c r="BI22" s="7"/>
    </row>
    <row r="23" spans="27:61">
      <c r="AA23" s="14"/>
      <c r="AB23" s="14"/>
      <c r="AC23" s="14" t="s">
        <v>236</v>
      </c>
      <c r="AD23" s="206"/>
      <c r="BG23" s="7"/>
      <c r="BH23" s="7"/>
      <c r="BI23" s="7"/>
    </row>
    <row r="24" spans="27:61">
      <c r="AA24" s="143"/>
      <c r="AB24" s="143"/>
      <c r="AC24" s="14"/>
      <c r="AD24" s="7" t="s">
        <v>233</v>
      </c>
      <c r="AE24" s="6"/>
      <c r="AF24" s="6"/>
      <c r="AG24" s="6"/>
      <c r="AH24" s="6"/>
      <c r="AI24" s="6"/>
      <c r="AJ24" s="6"/>
      <c r="AK24" s="6"/>
      <c r="AL24" s="6"/>
      <c r="AM24" s="6"/>
      <c r="AN24" s="6"/>
      <c r="AO24" s="6"/>
      <c r="BG24" s="7"/>
      <c r="BH24" s="7"/>
      <c r="BI24" s="7"/>
    </row>
    <row r="25" spans="27:61">
      <c r="AA25" s="243"/>
      <c r="AB25" s="243"/>
      <c r="AD25" s="6"/>
      <c r="AE25" s="6"/>
      <c r="AF25" s="6"/>
      <c r="AG25" s="6"/>
      <c r="AH25" s="6"/>
      <c r="AI25" s="6"/>
      <c r="AJ25" s="6"/>
      <c r="AK25" s="6"/>
      <c r="AL25" s="6"/>
      <c r="AM25" s="6"/>
      <c r="AN25" s="6"/>
      <c r="AO25" s="6"/>
      <c r="AQ25" s="6"/>
      <c r="AR25" s="6"/>
      <c r="AS25" s="6"/>
      <c r="AT25" s="6"/>
      <c r="AU25" s="6"/>
      <c r="AV25" s="6"/>
      <c r="AW25" s="6"/>
      <c r="BG25" s="7"/>
      <c r="BH25" s="7"/>
      <c r="BI25" s="7"/>
    </row>
    <row r="26" spans="27:61">
      <c r="AE26" s="6"/>
      <c r="AF26" s="6"/>
      <c r="AG26" s="6"/>
      <c r="AH26" s="6"/>
      <c r="AI26" s="6"/>
      <c r="AJ26" s="6"/>
      <c r="AK26" s="6"/>
      <c r="AL26" s="6"/>
      <c r="AM26" s="6"/>
      <c r="AN26" s="6"/>
      <c r="AO26" s="6"/>
      <c r="AP26" s="241"/>
      <c r="AQ26" s="6"/>
      <c r="AR26" s="6"/>
      <c r="AS26" s="6"/>
      <c r="AT26" s="6"/>
      <c r="AU26" s="6"/>
      <c r="AV26" s="6"/>
      <c r="AW26" s="6"/>
      <c r="BG26" s="7"/>
      <c r="BH26" s="7"/>
      <c r="BI26" s="7"/>
    </row>
    <row r="27" spans="27:61">
      <c r="AE27" s="6"/>
      <c r="AF27" s="6"/>
      <c r="AG27" s="6"/>
      <c r="AH27" s="6"/>
      <c r="AI27" s="6"/>
      <c r="AJ27" s="6"/>
      <c r="AK27" s="6"/>
      <c r="AL27" s="6"/>
      <c r="AM27" s="6"/>
      <c r="AN27" s="6"/>
      <c r="AO27" s="6"/>
      <c r="AQ27" s="6"/>
      <c r="AR27" s="6"/>
      <c r="AS27" s="6"/>
      <c r="AT27" s="6"/>
      <c r="AU27" s="6"/>
      <c r="AV27" s="6"/>
      <c r="AW27" s="6"/>
      <c r="BG27" s="7"/>
      <c r="BH27" s="7"/>
      <c r="BI27" s="7"/>
    </row>
    <row r="28" spans="27:61">
      <c r="AA28" s="243"/>
      <c r="AB28" s="243"/>
      <c r="AC28" s="303"/>
      <c r="AD28" s="6"/>
      <c r="AE28" s="6"/>
      <c r="AF28" s="6"/>
      <c r="AG28" s="6"/>
      <c r="AH28" s="6"/>
      <c r="AI28" s="6"/>
      <c r="AJ28" s="6"/>
      <c r="AK28" s="6"/>
      <c r="AL28" s="6"/>
      <c r="AM28" s="6"/>
      <c r="AN28" s="6"/>
      <c r="AO28" s="6"/>
      <c r="AP28" s="242"/>
      <c r="AQ28" s="6"/>
      <c r="AR28" s="6"/>
      <c r="AS28" s="6"/>
      <c r="AT28" s="6"/>
      <c r="AU28" s="6"/>
      <c r="AV28" s="6"/>
      <c r="AW28" s="6"/>
      <c r="BG28" s="7"/>
      <c r="BH28" s="7"/>
      <c r="BI28" s="7"/>
    </row>
    <row r="29" spans="27:61">
      <c r="AE29" s="14"/>
      <c r="AF29" s="6"/>
      <c r="AG29" s="6"/>
      <c r="AH29" s="6"/>
      <c r="AI29" s="6"/>
      <c r="AJ29" s="6"/>
      <c r="AK29" s="6"/>
      <c r="AL29" s="6"/>
      <c r="AM29" s="6"/>
      <c r="AN29" s="6"/>
      <c r="AO29" s="6"/>
      <c r="AP29" s="241"/>
      <c r="AQ29" s="6"/>
      <c r="AR29" s="6"/>
      <c r="AS29" s="6"/>
      <c r="AT29" s="6"/>
      <c r="AU29" s="6"/>
      <c r="AV29" s="6"/>
      <c r="AW29" s="6"/>
      <c r="BG29" s="7"/>
      <c r="BH29" s="7"/>
      <c r="BI29" s="7"/>
    </row>
    <row r="30" spans="27:61">
      <c r="AD30" s="206"/>
      <c r="AE30" s="14"/>
      <c r="AF30" s="6"/>
      <c r="AG30" s="6"/>
      <c r="AH30" s="6"/>
      <c r="AI30" s="6"/>
      <c r="AJ30" s="6"/>
      <c r="AK30" s="6"/>
      <c r="AL30" s="6"/>
      <c r="AM30" s="6"/>
      <c r="AN30" s="6"/>
      <c r="AO30" s="6"/>
      <c r="AP30" s="304"/>
      <c r="AQ30" s="6"/>
      <c r="AR30" s="6"/>
      <c r="AS30" s="6"/>
      <c r="AT30" s="6"/>
      <c r="AU30" s="6"/>
      <c r="AV30" s="6"/>
      <c r="AW30" s="6"/>
      <c r="BG30" s="7"/>
      <c r="BH30" s="7"/>
      <c r="BI30" s="7"/>
    </row>
    <row r="31" spans="27:61">
      <c r="AA31" s="14"/>
      <c r="AB31" s="14"/>
      <c r="AE31" s="14"/>
      <c r="AF31" s="6"/>
      <c r="AG31" s="6"/>
      <c r="AH31" s="6"/>
      <c r="AI31" s="6"/>
      <c r="AJ31" s="6"/>
      <c r="AK31" s="6"/>
      <c r="AL31" s="6"/>
      <c r="AM31" s="6"/>
      <c r="AN31" s="6"/>
      <c r="AO31" s="6"/>
      <c r="AP31" s="242"/>
      <c r="AQ31" s="6"/>
      <c r="AR31" s="6"/>
      <c r="AS31" s="6"/>
      <c r="AT31" s="6"/>
      <c r="AU31" s="6"/>
      <c r="AV31" s="6"/>
      <c r="AW31" s="6"/>
      <c r="BG31" s="7"/>
      <c r="BH31" s="7"/>
      <c r="BI31" s="7"/>
    </row>
    <row r="32" spans="27:61">
      <c r="AA32" s="14"/>
      <c r="AB32" s="14"/>
      <c r="AC32" s="14"/>
      <c r="AD32" s="206"/>
      <c r="AE32" s="14"/>
      <c r="AF32" s="6"/>
      <c r="AG32" s="6"/>
      <c r="AH32" s="6"/>
      <c r="AI32" s="6"/>
      <c r="AJ32" s="6"/>
      <c r="AK32" s="6"/>
      <c r="AL32" s="6"/>
      <c r="AM32" s="6"/>
      <c r="AN32" s="6"/>
      <c r="AO32" s="6"/>
      <c r="AP32" s="242"/>
      <c r="AQ32" s="6"/>
      <c r="AR32" s="6"/>
      <c r="AS32" s="6"/>
      <c r="AT32" s="6"/>
      <c r="AU32" s="6"/>
      <c r="AV32" s="6"/>
      <c r="AW32" s="6"/>
      <c r="BG32" s="7"/>
      <c r="BH32" s="7"/>
      <c r="BI32" s="7"/>
    </row>
    <row r="33" spans="1:153">
      <c r="AA33" s="143"/>
      <c r="AB33" s="143"/>
      <c r="AC33" s="14"/>
      <c r="AE33" s="143"/>
      <c r="AP33" s="242"/>
      <c r="AQ33" s="6"/>
      <c r="AR33" s="6"/>
      <c r="AS33" s="6"/>
      <c r="AT33" s="6"/>
      <c r="AU33" s="6"/>
      <c r="AV33" s="6"/>
      <c r="AW33" s="6"/>
      <c r="BG33" s="7"/>
      <c r="BH33" s="7"/>
      <c r="BI33" s="7"/>
    </row>
    <row r="34" spans="1:153">
      <c r="BG34" s="7"/>
      <c r="BH34" s="7"/>
      <c r="BI34" s="7"/>
    </row>
    <row r="35" spans="1:153">
      <c r="AA35" s="243"/>
      <c r="AB35" s="243"/>
      <c r="AC35" s="303"/>
      <c r="BG35" s="7"/>
      <c r="BH35" s="7"/>
      <c r="BI35" s="7"/>
    </row>
    <row r="36" spans="1:153">
      <c r="AA36" s="143"/>
      <c r="AB36" s="143"/>
      <c r="AC36" s="14"/>
      <c r="AE36" s="143"/>
      <c r="AP36" s="242"/>
      <c r="AQ36" s="6"/>
      <c r="AR36" s="6"/>
      <c r="AS36" s="6"/>
      <c r="AT36" s="6"/>
      <c r="AU36" s="6"/>
      <c r="AV36" s="6"/>
      <c r="AW36" s="6"/>
      <c r="BG36" s="7"/>
      <c r="BH36" s="7"/>
      <c r="BI36" s="7"/>
    </row>
    <row r="37" spans="1:153">
      <c r="BG37" s="7"/>
      <c r="BH37" s="7"/>
      <c r="BI37" s="7"/>
    </row>
    <row r="38" spans="1:153">
      <c r="BG38" s="7"/>
      <c r="BH38" s="7"/>
      <c r="BI38" s="7"/>
    </row>
    <row r="39" spans="1:153">
      <c r="BG39" s="7"/>
      <c r="BH39" s="7"/>
      <c r="BI39" s="7"/>
    </row>
    <row r="40" spans="1:153">
      <c r="BG40" s="7"/>
      <c r="BH40" s="7"/>
      <c r="BI40" s="7"/>
    </row>
    <row r="41" spans="1:153" s="14" customFormat="1" ht="18.75" customHeight="1">
      <c r="A41" s="22"/>
      <c r="B41" s="22"/>
      <c r="C41" s="101"/>
      <c r="D41" s="101"/>
      <c r="E41" s="101"/>
      <c r="F41" s="101"/>
      <c r="G41" s="141"/>
      <c r="H41" s="12"/>
      <c r="I41" s="12"/>
      <c r="J41" s="12"/>
      <c r="K41" s="12"/>
      <c r="L41" s="12"/>
      <c r="M41" s="12"/>
      <c r="N41" s="142"/>
      <c r="O41" s="143"/>
      <c r="P41" s="143"/>
      <c r="Q41" s="143"/>
      <c r="R41" s="143"/>
      <c r="S41" s="143"/>
      <c r="T41" s="142"/>
      <c r="U41" s="142"/>
      <c r="V41" s="143"/>
      <c r="W41" s="143"/>
      <c r="X41" s="143"/>
      <c r="Y41" s="143"/>
      <c r="Z41" s="143"/>
      <c r="AA41" s="143"/>
      <c r="AB41" s="143"/>
      <c r="AC41" s="143"/>
      <c r="AD41" s="143"/>
      <c r="AE41" s="143"/>
      <c r="AF41" s="143"/>
      <c r="AG41" s="142"/>
      <c r="AH41" s="143"/>
      <c r="AI41" s="143"/>
      <c r="AJ41" s="143"/>
      <c r="AK41" s="143"/>
      <c r="AL41" s="143"/>
      <c r="AN41" s="143"/>
      <c r="AO41" s="101"/>
      <c r="AP41" s="143"/>
      <c r="AQ41" s="101"/>
      <c r="AR41" s="12"/>
      <c r="AS41" s="12"/>
      <c r="AT41" s="12"/>
      <c r="AU41" s="12"/>
      <c r="AV41" s="12"/>
      <c r="AW41" s="12"/>
      <c r="AX41" s="12"/>
      <c r="AY41" s="12"/>
      <c r="AZ41" s="142"/>
      <c r="BA41" s="143"/>
      <c r="BB41" s="143"/>
      <c r="BC41" s="143"/>
      <c r="BD41" s="143"/>
      <c r="BE41" s="143"/>
      <c r="BF41" s="143"/>
      <c r="BG41" s="22"/>
      <c r="BH41" s="144"/>
      <c r="BI41" s="144"/>
      <c r="BJ41" s="13"/>
      <c r="BK41" s="13"/>
      <c r="BO41" s="144"/>
      <c r="BP41" s="144"/>
      <c r="BQ41" s="144"/>
      <c r="BR41" s="144"/>
      <c r="BS41" s="144"/>
      <c r="BT41" s="144"/>
      <c r="BU41" s="144"/>
      <c r="BV41" s="144"/>
      <c r="BW41" s="144"/>
      <c r="BX41" s="144"/>
      <c r="BY41" s="144"/>
      <c r="BZ41" s="22"/>
      <c r="CA41" s="22"/>
      <c r="CB41" s="22"/>
      <c r="CC41" s="22"/>
      <c r="CD41" s="22"/>
      <c r="CE41" s="22"/>
      <c r="CF41" s="22"/>
      <c r="CG41" s="22"/>
      <c r="CH41" s="22"/>
      <c r="CI41" s="22"/>
      <c r="CJ41" s="22"/>
      <c r="CK41" s="22"/>
      <c r="CL41" s="22"/>
      <c r="CM41" s="22"/>
      <c r="CN41" s="22"/>
      <c r="CO41" s="22"/>
      <c r="CP41" s="22"/>
      <c r="CQ41" s="22"/>
      <c r="CR41" s="22"/>
      <c r="CS41" s="22"/>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21"/>
      <c r="EB41" s="21"/>
      <c r="EC41" s="13"/>
      <c r="ED41" s="13"/>
      <c r="EE41" s="13"/>
      <c r="EF41" s="13"/>
      <c r="EG41" s="13"/>
      <c r="EH41" s="13"/>
      <c r="EI41" s="13"/>
      <c r="EJ41" s="13"/>
      <c r="EK41" s="13"/>
      <c r="EL41" s="13"/>
      <c r="EM41" s="13"/>
      <c r="EN41" s="13"/>
      <c r="EO41" s="13"/>
      <c r="EP41" s="13"/>
      <c r="EQ41" s="13"/>
      <c r="ER41" s="13"/>
      <c r="ES41" s="13"/>
      <c r="ET41" s="13"/>
      <c r="EU41" s="13"/>
      <c r="EV41" s="13"/>
      <c r="EW41" s="13"/>
    </row>
    <row r="42" spans="1:153" s="14" customFormat="1" ht="18.75" customHeight="1">
      <c r="A42" s="22"/>
      <c r="B42" s="22"/>
      <c r="C42" s="101"/>
      <c r="D42" s="101"/>
      <c r="E42" s="101"/>
      <c r="F42" s="101"/>
      <c r="G42" s="141"/>
      <c r="H42" s="12"/>
      <c r="I42" s="12"/>
      <c r="J42" s="12"/>
      <c r="K42" s="12"/>
      <c r="L42" s="12"/>
      <c r="M42" s="12"/>
      <c r="N42" s="142"/>
      <c r="O42" s="143"/>
      <c r="P42" s="143"/>
      <c r="Q42" s="143"/>
      <c r="R42" s="143"/>
      <c r="S42" s="143"/>
      <c r="T42" s="142"/>
      <c r="U42" s="142"/>
      <c r="V42" s="143"/>
      <c r="W42" s="143"/>
      <c r="X42" s="143"/>
      <c r="Y42" s="143"/>
      <c r="Z42" s="143"/>
      <c r="AF42" s="143"/>
      <c r="AG42" s="142"/>
      <c r="AH42" s="143"/>
      <c r="AI42" s="143"/>
      <c r="AJ42" s="143"/>
      <c r="AK42" s="143"/>
      <c r="AL42" s="143"/>
      <c r="AN42" s="143"/>
      <c r="AO42" s="101"/>
      <c r="AP42" s="143"/>
      <c r="AQ42" s="101"/>
      <c r="AR42" s="12"/>
      <c r="AS42" s="12"/>
      <c r="AT42" s="12"/>
      <c r="AU42" s="12"/>
      <c r="AV42" s="12"/>
      <c r="AW42" s="12"/>
      <c r="AX42" s="12"/>
      <c r="AY42" s="12"/>
      <c r="AZ42" s="142"/>
      <c r="BA42" s="143"/>
      <c r="BB42" s="143"/>
      <c r="BC42" s="143"/>
      <c r="BD42" s="143"/>
      <c r="BE42" s="143"/>
      <c r="BF42" s="143"/>
      <c r="BG42" s="22"/>
      <c r="BH42" s="144"/>
      <c r="BI42" s="144"/>
      <c r="BJ42" s="13"/>
      <c r="BK42" s="13"/>
      <c r="BO42" s="144"/>
      <c r="BP42" s="144"/>
      <c r="BQ42" s="144"/>
      <c r="BR42" s="144"/>
      <c r="BS42" s="144"/>
      <c r="BT42" s="144"/>
      <c r="BU42" s="144"/>
      <c r="BV42" s="144"/>
      <c r="BW42" s="144"/>
      <c r="BX42" s="144"/>
      <c r="BY42" s="144"/>
      <c r="BZ42" s="22"/>
      <c r="CA42" s="22"/>
      <c r="CB42" s="22"/>
      <c r="CC42" s="22"/>
      <c r="CD42" s="22"/>
      <c r="CE42" s="22"/>
      <c r="CF42" s="22"/>
      <c r="CG42" s="22"/>
      <c r="CH42" s="22"/>
      <c r="CI42" s="22"/>
      <c r="CJ42" s="22"/>
      <c r="CK42" s="22"/>
      <c r="CL42" s="22"/>
      <c r="CM42" s="22"/>
      <c r="CN42" s="22"/>
      <c r="CO42" s="22"/>
      <c r="CP42" s="22"/>
      <c r="CQ42" s="22"/>
      <c r="CR42" s="22"/>
      <c r="CS42" s="22"/>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21"/>
      <c r="EB42" s="21"/>
      <c r="EC42" s="13"/>
      <c r="ED42" s="13"/>
      <c r="EE42" s="13"/>
      <c r="EF42" s="13"/>
      <c r="EG42" s="13"/>
      <c r="EH42" s="13"/>
      <c r="EI42" s="13"/>
      <c r="EJ42" s="13"/>
      <c r="EK42" s="13"/>
      <c r="EL42" s="13"/>
      <c r="EM42" s="13"/>
      <c r="EN42" s="13"/>
      <c r="EO42" s="13"/>
      <c r="EP42" s="13"/>
      <c r="EQ42" s="13"/>
      <c r="ER42" s="13"/>
      <c r="ES42" s="13"/>
      <c r="ET42" s="13"/>
      <c r="EU42" s="13"/>
      <c r="EV42" s="13"/>
      <c r="EW42" s="13"/>
    </row>
    <row r="43" spans="1:153" s="14" customFormat="1" ht="18.75" customHeight="1">
      <c r="A43" s="22"/>
      <c r="B43" s="22"/>
      <c r="C43" s="101"/>
      <c r="D43" s="101"/>
      <c r="E43" s="101"/>
      <c r="F43" s="101"/>
      <c r="G43" s="141"/>
      <c r="H43" s="12"/>
      <c r="I43" s="12"/>
      <c r="J43" s="12"/>
      <c r="K43" s="12"/>
      <c r="L43" s="12"/>
      <c r="M43" s="12"/>
      <c r="N43" s="142"/>
      <c r="O43" s="143"/>
      <c r="P43" s="143"/>
      <c r="Q43" s="143"/>
      <c r="R43" s="143"/>
      <c r="S43" s="143"/>
      <c r="T43" s="142"/>
      <c r="U43" s="142"/>
      <c r="V43" s="143"/>
      <c r="W43" s="143"/>
      <c r="X43" s="143"/>
      <c r="Y43" s="143"/>
      <c r="Z43" s="143"/>
      <c r="AF43" s="143"/>
      <c r="AG43" s="142"/>
      <c r="AH43" s="143"/>
      <c r="AI43" s="143"/>
      <c r="AJ43" s="143"/>
      <c r="AK43" s="143"/>
      <c r="AL43" s="143"/>
      <c r="AN43" s="143"/>
      <c r="AO43" s="101"/>
      <c r="AP43" s="143"/>
      <c r="AQ43" s="101"/>
      <c r="AR43" s="12"/>
      <c r="AS43" s="12"/>
      <c r="AT43" s="12"/>
      <c r="AU43" s="12"/>
      <c r="AV43" s="12"/>
      <c r="AW43" s="12"/>
      <c r="AX43" s="12"/>
      <c r="AY43" s="12"/>
      <c r="AZ43" s="142"/>
      <c r="BA43" s="143"/>
      <c r="BB43" s="143"/>
      <c r="BC43" s="143"/>
      <c r="BD43" s="143"/>
      <c r="BE43" s="143"/>
      <c r="BF43" s="143"/>
      <c r="BG43" s="22"/>
      <c r="BH43" s="144"/>
      <c r="BI43" s="144"/>
      <c r="BJ43" s="13"/>
      <c r="BK43" s="13"/>
      <c r="BO43" s="144"/>
      <c r="BP43" s="144"/>
      <c r="BQ43" s="144"/>
      <c r="BR43" s="144"/>
      <c r="BS43" s="144"/>
      <c r="BT43" s="144"/>
      <c r="BU43" s="144"/>
      <c r="BV43" s="144"/>
      <c r="BW43" s="144"/>
      <c r="BX43" s="144"/>
      <c r="BY43" s="144"/>
      <c r="BZ43" s="22"/>
      <c r="CA43" s="22"/>
      <c r="CB43" s="22"/>
      <c r="CC43" s="22"/>
      <c r="CD43" s="22"/>
      <c r="CE43" s="22"/>
      <c r="CF43" s="22"/>
      <c r="CG43" s="22"/>
      <c r="CH43" s="22"/>
      <c r="CI43" s="22"/>
      <c r="CJ43" s="22"/>
      <c r="CK43" s="22"/>
      <c r="CL43" s="22"/>
      <c r="CM43" s="22"/>
      <c r="CN43" s="22"/>
      <c r="CO43" s="22"/>
      <c r="CP43" s="22"/>
      <c r="CQ43" s="22"/>
      <c r="CR43" s="22"/>
      <c r="CS43" s="22"/>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21"/>
      <c r="EB43" s="21"/>
      <c r="EC43" s="13"/>
      <c r="ED43" s="13"/>
      <c r="EE43" s="13"/>
      <c r="EF43" s="13"/>
      <c r="EG43" s="13"/>
      <c r="EH43" s="13"/>
      <c r="EI43" s="13"/>
      <c r="EJ43" s="13"/>
      <c r="EK43" s="13"/>
      <c r="EL43" s="13"/>
      <c r="EM43" s="13"/>
      <c r="EN43" s="13"/>
      <c r="EO43" s="13"/>
      <c r="EP43" s="13"/>
      <c r="EQ43" s="13"/>
      <c r="ER43" s="13"/>
      <c r="ES43" s="13"/>
      <c r="ET43" s="13"/>
      <c r="EU43" s="13"/>
      <c r="EV43" s="13"/>
      <c r="EW43" s="13"/>
    </row>
    <row r="44" spans="1:153" s="14" customFormat="1" ht="18.75" customHeight="1">
      <c r="A44" s="22"/>
      <c r="B44" s="22"/>
      <c r="C44" s="101"/>
      <c r="D44" s="101"/>
      <c r="E44" s="101"/>
      <c r="F44" s="101"/>
      <c r="G44" s="141"/>
      <c r="H44" s="12"/>
      <c r="I44" s="12"/>
      <c r="J44" s="12"/>
      <c r="K44" s="12"/>
      <c r="L44" s="12"/>
      <c r="M44" s="12"/>
      <c r="N44" s="142"/>
      <c r="O44" s="143"/>
      <c r="P44" s="143"/>
      <c r="Q44" s="143"/>
      <c r="R44" s="143"/>
      <c r="S44" s="143"/>
      <c r="T44" s="142"/>
      <c r="U44" s="142"/>
      <c r="V44" s="143"/>
      <c r="W44" s="143"/>
      <c r="X44" s="143"/>
      <c r="Y44" s="143"/>
      <c r="Z44" s="143"/>
      <c r="AF44" s="143"/>
      <c r="AG44" s="142"/>
      <c r="AH44" s="143"/>
      <c r="AI44" s="143"/>
      <c r="AJ44" s="143"/>
      <c r="AK44" s="143"/>
      <c r="AL44" s="143"/>
      <c r="AN44" s="143"/>
      <c r="AO44" s="101"/>
      <c r="AP44" s="143"/>
      <c r="AQ44" s="101"/>
      <c r="AR44" s="12"/>
      <c r="AS44" s="12"/>
      <c r="AT44" s="12"/>
      <c r="AU44" s="12"/>
      <c r="AV44" s="12"/>
      <c r="AW44" s="12"/>
      <c r="AX44" s="12"/>
      <c r="AY44" s="12"/>
      <c r="AZ44" s="142"/>
      <c r="BA44" s="143"/>
      <c r="BB44" s="143"/>
      <c r="BC44" s="143"/>
      <c r="BD44" s="143"/>
      <c r="BE44" s="143"/>
      <c r="BF44" s="143"/>
      <c r="BG44" s="22"/>
      <c r="BH44" s="144"/>
      <c r="BI44" s="144"/>
      <c r="BJ44" s="13"/>
      <c r="BK44" s="13"/>
      <c r="BO44" s="144"/>
      <c r="BP44" s="144"/>
      <c r="BQ44" s="144"/>
      <c r="BR44" s="144"/>
      <c r="BS44" s="144"/>
      <c r="BT44" s="144"/>
      <c r="BU44" s="144"/>
      <c r="BV44" s="144"/>
      <c r="BW44" s="144"/>
      <c r="BX44" s="144"/>
      <c r="BY44" s="144"/>
      <c r="BZ44" s="22"/>
      <c r="CA44" s="22"/>
      <c r="CB44" s="22"/>
      <c r="CC44" s="22"/>
      <c r="CD44" s="22"/>
      <c r="CE44" s="22"/>
      <c r="CF44" s="22"/>
      <c r="CG44" s="22"/>
      <c r="CH44" s="22"/>
      <c r="CI44" s="22"/>
      <c r="CJ44" s="22"/>
      <c r="CK44" s="22"/>
      <c r="CL44" s="22"/>
      <c r="CM44" s="22"/>
      <c r="CN44" s="22"/>
      <c r="CO44" s="22"/>
      <c r="CP44" s="22"/>
      <c r="CQ44" s="22"/>
      <c r="CR44" s="22"/>
      <c r="CS44" s="22"/>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21"/>
      <c r="EB44" s="21"/>
      <c r="EC44" s="13"/>
      <c r="ED44" s="13"/>
      <c r="EE44" s="13"/>
      <c r="EF44" s="13"/>
      <c r="EG44" s="13"/>
      <c r="EH44" s="13"/>
      <c r="EI44" s="13"/>
      <c r="EJ44" s="13"/>
      <c r="EK44" s="13"/>
      <c r="EL44" s="13"/>
      <c r="EM44" s="13"/>
      <c r="EN44" s="13"/>
      <c r="EO44" s="13"/>
      <c r="EP44" s="13"/>
      <c r="EQ44" s="13"/>
      <c r="ER44" s="13"/>
      <c r="ES44" s="13"/>
      <c r="ET44" s="13"/>
      <c r="EU44" s="13"/>
      <c r="EV44" s="13"/>
      <c r="EW44" s="13"/>
    </row>
    <row r="45" spans="1:153" s="14" customFormat="1" ht="18.75" customHeight="1">
      <c r="A45" s="22"/>
      <c r="B45" s="22"/>
      <c r="C45" s="101"/>
      <c r="D45" s="101"/>
      <c r="E45" s="101"/>
      <c r="F45" s="101"/>
      <c r="G45" s="141"/>
      <c r="H45" s="12"/>
      <c r="I45" s="12"/>
      <c r="J45" s="12"/>
      <c r="K45" s="12"/>
      <c r="L45" s="12"/>
      <c r="M45" s="12"/>
      <c r="N45" s="142"/>
      <c r="O45" s="143"/>
      <c r="P45" s="143"/>
      <c r="Q45" s="143"/>
      <c r="R45" s="143"/>
      <c r="S45" s="143"/>
      <c r="T45" s="142"/>
      <c r="U45" s="142"/>
      <c r="V45" s="143"/>
      <c r="W45" s="143"/>
      <c r="X45" s="143"/>
      <c r="Y45" s="143"/>
      <c r="Z45" s="143"/>
      <c r="AF45" s="143"/>
      <c r="AG45" s="142"/>
      <c r="AH45" s="143"/>
      <c r="AI45" s="143"/>
      <c r="AJ45" s="143"/>
      <c r="AK45" s="143"/>
      <c r="AL45" s="143"/>
      <c r="AN45" s="143"/>
      <c r="AO45" s="101"/>
      <c r="AP45" s="143"/>
      <c r="AQ45" s="101"/>
      <c r="AR45" s="12"/>
      <c r="AS45" s="12"/>
      <c r="AT45" s="12"/>
      <c r="AU45" s="12"/>
      <c r="AV45" s="12"/>
      <c r="AW45" s="12"/>
      <c r="AX45" s="12"/>
      <c r="AY45" s="12"/>
      <c r="AZ45" s="142"/>
      <c r="BA45" s="143"/>
      <c r="BB45" s="143"/>
      <c r="BC45" s="143"/>
      <c r="BD45" s="143"/>
      <c r="BE45" s="143"/>
      <c r="BF45" s="143"/>
      <c r="BG45" s="22"/>
      <c r="BH45" s="144"/>
      <c r="BI45" s="144"/>
      <c r="BJ45" s="13"/>
      <c r="BK45" s="13"/>
      <c r="BO45" s="144"/>
      <c r="BP45" s="144"/>
      <c r="BQ45" s="144"/>
      <c r="BR45" s="144"/>
      <c r="BS45" s="144"/>
      <c r="BT45" s="144"/>
      <c r="BU45" s="144"/>
      <c r="BV45" s="144"/>
      <c r="BW45" s="144"/>
      <c r="BX45" s="144"/>
      <c r="BY45" s="144"/>
      <c r="BZ45" s="22"/>
      <c r="CA45" s="22"/>
      <c r="CB45" s="22"/>
      <c r="CC45" s="22"/>
      <c r="CD45" s="22"/>
      <c r="CE45" s="22"/>
      <c r="CF45" s="22"/>
      <c r="CG45" s="22"/>
      <c r="CH45" s="22"/>
      <c r="CI45" s="22"/>
      <c r="CJ45" s="22"/>
      <c r="CK45" s="22"/>
      <c r="CL45" s="22"/>
      <c r="CM45" s="22"/>
      <c r="CN45" s="22"/>
      <c r="CO45" s="22"/>
      <c r="CP45" s="22"/>
      <c r="CQ45" s="22"/>
      <c r="CR45" s="22"/>
      <c r="CS45" s="22"/>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21"/>
      <c r="EB45" s="21"/>
      <c r="EC45" s="13"/>
      <c r="ED45" s="13"/>
      <c r="EE45" s="13"/>
      <c r="EF45" s="13"/>
      <c r="EG45" s="13"/>
      <c r="EH45" s="13"/>
      <c r="EI45" s="13"/>
      <c r="EJ45" s="13"/>
      <c r="EK45" s="13"/>
      <c r="EL45" s="13"/>
      <c r="EM45" s="13"/>
      <c r="EN45" s="13"/>
      <c r="EO45" s="13"/>
      <c r="EP45" s="13"/>
      <c r="EQ45" s="13"/>
      <c r="ER45" s="13"/>
      <c r="ES45" s="13"/>
      <c r="ET45" s="13"/>
      <c r="EU45" s="13"/>
      <c r="EV45" s="13"/>
      <c r="EW45" s="13"/>
    </row>
    <row r="46" spans="1:153" s="14" customFormat="1" ht="18.75" customHeight="1">
      <c r="A46" s="22"/>
      <c r="B46" s="22"/>
      <c r="C46" s="101"/>
      <c r="D46" s="101"/>
      <c r="E46" s="101"/>
      <c r="F46" s="101"/>
      <c r="G46" s="141"/>
      <c r="H46" s="12"/>
      <c r="I46" s="12"/>
      <c r="J46" s="12"/>
      <c r="K46" s="12"/>
      <c r="L46" s="12"/>
      <c r="M46" s="12"/>
      <c r="N46" s="142"/>
      <c r="O46" s="143"/>
      <c r="P46" s="143"/>
      <c r="Q46" s="143"/>
      <c r="R46" s="143"/>
      <c r="S46" s="143"/>
      <c r="T46" s="142"/>
      <c r="U46" s="142"/>
      <c r="V46" s="143"/>
      <c r="W46" s="143"/>
      <c r="X46" s="143"/>
      <c r="Y46" s="143"/>
      <c r="Z46" s="143"/>
      <c r="AF46" s="143"/>
      <c r="AG46" s="142"/>
      <c r="AH46" s="143"/>
      <c r="AI46" s="143"/>
      <c r="AJ46" s="143"/>
      <c r="AK46" s="143"/>
      <c r="AL46" s="143"/>
      <c r="AN46" s="143"/>
      <c r="AO46" s="101"/>
      <c r="AP46" s="143"/>
      <c r="AQ46" s="101"/>
      <c r="AR46" s="12"/>
      <c r="AS46" s="12"/>
      <c r="AT46" s="12"/>
      <c r="AU46" s="12"/>
      <c r="AV46" s="12"/>
      <c r="AW46" s="12"/>
      <c r="AX46" s="12"/>
      <c r="AY46" s="12"/>
      <c r="AZ46" s="142"/>
      <c r="BA46" s="143"/>
      <c r="BB46" s="143"/>
      <c r="BC46" s="143"/>
      <c r="BD46" s="143"/>
      <c r="BE46" s="143"/>
      <c r="BF46" s="143"/>
      <c r="BG46" s="22"/>
      <c r="BH46" s="144"/>
      <c r="BI46" s="144"/>
      <c r="BJ46" s="13"/>
      <c r="BK46" s="13"/>
      <c r="BO46" s="144"/>
      <c r="BP46" s="144"/>
      <c r="BQ46" s="144"/>
      <c r="BR46" s="144"/>
      <c r="BS46" s="144"/>
      <c r="BT46" s="144"/>
      <c r="BU46" s="144"/>
      <c r="BV46" s="144"/>
      <c r="BW46" s="144"/>
      <c r="BX46" s="144"/>
      <c r="BY46" s="144"/>
      <c r="BZ46" s="22"/>
      <c r="CA46" s="22"/>
      <c r="CB46" s="22"/>
      <c r="CC46" s="22"/>
      <c r="CD46" s="22"/>
      <c r="CE46" s="22"/>
      <c r="CF46" s="22"/>
      <c r="CG46" s="22"/>
      <c r="CH46" s="22"/>
      <c r="CI46" s="22"/>
      <c r="CJ46" s="22"/>
      <c r="CK46" s="22"/>
      <c r="CL46" s="22"/>
      <c r="CM46" s="22"/>
      <c r="CN46" s="22"/>
      <c r="CO46" s="22"/>
      <c r="CP46" s="22"/>
      <c r="CQ46" s="22"/>
      <c r="CR46" s="22"/>
      <c r="CS46" s="22"/>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21"/>
      <c r="EB46" s="21"/>
      <c r="EC46" s="13"/>
      <c r="ED46" s="13"/>
      <c r="EE46" s="13"/>
      <c r="EF46" s="13"/>
      <c r="EG46" s="13"/>
      <c r="EH46" s="13"/>
      <c r="EI46" s="13"/>
      <c r="EJ46" s="13"/>
      <c r="EK46" s="13"/>
      <c r="EL46" s="13"/>
      <c r="EM46" s="13"/>
      <c r="EN46" s="13"/>
      <c r="EO46" s="13"/>
      <c r="EP46" s="13"/>
      <c r="EQ46" s="13"/>
      <c r="ER46" s="13"/>
      <c r="ES46" s="13"/>
      <c r="ET46" s="13"/>
      <c r="EU46" s="13"/>
      <c r="EV46" s="13"/>
      <c r="EW46" s="13"/>
    </row>
    <row r="47" spans="1:153" s="14" customFormat="1" ht="18.75" customHeight="1">
      <c r="A47" s="22"/>
      <c r="B47" s="22"/>
      <c r="C47" s="101"/>
      <c r="D47" s="101"/>
      <c r="E47" s="101"/>
      <c r="F47" s="101"/>
      <c r="G47" s="141"/>
      <c r="H47" s="12"/>
      <c r="I47" s="12"/>
      <c r="J47" s="12"/>
      <c r="K47" s="12"/>
      <c r="L47" s="12"/>
      <c r="M47" s="12"/>
      <c r="N47" s="142"/>
      <c r="O47" s="143"/>
      <c r="P47" s="143"/>
      <c r="Q47" s="143"/>
      <c r="R47" s="143"/>
      <c r="S47" s="143"/>
      <c r="T47" s="142"/>
      <c r="U47" s="142"/>
      <c r="V47" s="143"/>
      <c r="W47" s="143"/>
      <c r="X47" s="143"/>
      <c r="Y47" s="143"/>
      <c r="Z47" s="143"/>
      <c r="AA47" s="143"/>
      <c r="AB47" s="143"/>
      <c r="AC47" s="143"/>
      <c r="AD47" s="143"/>
      <c r="AE47" s="143"/>
      <c r="AF47" s="143"/>
      <c r="AG47" s="142"/>
      <c r="AH47" s="143"/>
      <c r="AI47" s="143"/>
      <c r="AJ47" s="143"/>
      <c r="AK47" s="143"/>
      <c r="AL47" s="143"/>
      <c r="AN47" s="143"/>
      <c r="AO47" s="101"/>
      <c r="AP47" s="143"/>
      <c r="AQ47" s="101"/>
      <c r="AR47" s="12"/>
      <c r="AS47" s="12"/>
      <c r="AT47" s="12"/>
      <c r="AU47" s="12"/>
      <c r="AV47" s="12"/>
      <c r="AW47" s="12"/>
      <c r="AX47" s="12"/>
      <c r="AY47" s="12"/>
      <c r="AZ47" s="142"/>
      <c r="BA47" s="143"/>
      <c r="BB47" s="143"/>
      <c r="BC47" s="143"/>
      <c r="BD47" s="143"/>
      <c r="BE47" s="143"/>
      <c r="BF47" s="143"/>
      <c r="BG47" s="22"/>
      <c r="BH47" s="144"/>
      <c r="BI47" s="144"/>
      <c r="BJ47" s="13"/>
      <c r="BK47" s="13"/>
      <c r="BO47" s="144"/>
      <c r="BP47" s="144"/>
      <c r="BQ47" s="144"/>
      <c r="BR47" s="144"/>
      <c r="BS47" s="144"/>
      <c r="BT47" s="144"/>
      <c r="BU47" s="144"/>
      <c r="BV47" s="144"/>
      <c r="BW47" s="144"/>
      <c r="BX47" s="144"/>
      <c r="BY47" s="144"/>
      <c r="BZ47" s="22"/>
      <c r="CA47" s="22"/>
      <c r="CB47" s="22"/>
      <c r="CC47" s="22"/>
      <c r="CD47" s="22"/>
      <c r="CE47" s="22"/>
      <c r="CF47" s="22"/>
      <c r="CG47" s="22"/>
      <c r="CH47" s="22"/>
      <c r="CI47" s="22"/>
      <c r="CJ47" s="22"/>
      <c r="CK47" s="22"/>
      <c r="CL47" s="22"/>
      <c r="CM47" s="22"/>
      <c r="CN47" s="22"/>
      <c r="CO47" s="22"/>
      <c r="CP47" s="22"/>
      <c r="CQ47" s="22"/>
      <c r="CR47" s="22"/>
      <c r="CS47" s="22"/>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21"/>
      <c r="EB47" s="21"/>
      <c r="EC47" s="13"/>
      <c r="ED47" s="13"/>
      <c r="EE47" s="13"/>
      <c r="EF47" s="13"/>
      <c r="EG47" s="13"/>
      <c r="EH47" s="13"/>
      <c r="EI47" s="13"/>
      <c r="EJ47" s="13"/>
      <c r="EK47" s="13"/>
      <c r="EL47" s="13"/>
      <c r="EM47" s="13"/>
      <c r="EN47" s="13"/>
      <c r="EO47" s="13"/>
      <c r="EP47" s="13"/>
      <c r="EQ47" s="13"/>
      <c r="ER47" s="13"/>
      <c r="ES47" s="13"/>
      <c r="ET47" s="13"/>
      <c r="EU47" s="13"/>
      <c r="EV47" s="13"/>
      <c r="EW47" s="13"/>
    </row>
    <row r="48" spans="1:153" s="14" customFormat="1" ht="18.75" customHeight="1">
      <c r="A48" s="22"/>
      <c r="B48" s="22"/>
      <c r="C48" s="101"/>
      <c r="D48" s="101"/>
      <c r="E48" s="101"/>
      <c r="F48" s="101"/>
      <c r="G48" s="141"/>
      <c r="H48" s="12"/>
      <c r="I48" s="12"/>
      <c r="J48" s="12"/>
      <c r="K48" s="12"/>
      <c r="L48" s="12"/>
      <c r="M48" s="12"/>
      <c r="N48" s="142"/>
      <c r="O48" s="143"/>
      <c r="P48" s="143"/>
      <c r="Q48" s="143"/>
      <c r="R48" s="143"/>
      <c r="S48" s="143"/>
      <c r="T48" s="142"/>
      <c r="U48" s="142"/>
      <c r="V48" s="143"/>
      <c r="W48" s="143"/>
      <c r="X48" s="143"/>
      <c r="Y48" s="143"/>
      <c r="Z48" s="143"/>
      <c r="AA48" s="143"/>
      <c r="AB48" s="143"/>
      <c r="AC48" s="143"/>
      <c r="AD48" s="143"/>
      <c r="AE48" s="143"/>
      <c r="AF48" s="143"/>
      <c r="AG48" s="142"/>
      <c r="AH48" s="143"/>
      <c r="AI48" s="143"/>
      <c r="AJ48" s="143"/>
      <c r="AK48" s="143"/>
      <c r="AL48" s="143"/>
      <c r="AN48" s="143"/>
      <c r="AO48" s="101"/>
      <c r="AP48" s="143"/>
      <c r="AQ48" s="101"/>
      <c r="AR48" s="12"/>
      <c r="AS48" s="12"/>
      <c r="AT48" s="12"/>
      <c r="AU48" s="12"/>
      <c r="AV48" s="12"/>
      <c r="AW48" s="12"/>
      <c r="AX48" s="12"/>
      <c r="AY48" s="12"/>
      <c r="AZ48" s="142"/>
      <c r="BA48" s="143"/>
      <c r="BB48" s="143"/>
      <c r="BC48" s="143"/>
      <c r="BD48" s="143"/>
      <c r="BE48" s="143"/>
      <c r="BF48" s="143"/>
      <c r="BG48" s="22"/>
      <c r="BH48" s="144"/>
      <c r="BI48" s="144"/>
      <c r="BJ48" s="13"/>
      <c r="BK48" s="13"/>
      <c r="BO48" s="144"/>
      <c r="BP48" s="144"/>
      <c r="BQ48" s="144"/>
      <c r="BR48" s="144"/>
      <c r="BS48" s="144"/>
      <c r="BT48" s="144"/>
      <c r="BU48" s="144"/>
      <c r="BV48" s="144"/>
      <c r="BW48" s="144"/>
      <c r="BX48" s="144"/>
      <c r="BY48" s="144"/>
      <c r="BZ48" s="22"/>
      <c r="CA48" s="22"/>
      <c r="CB48" s="22"/>
      <c r="CC48" s="22"/>
      <c r="CD48" s="22"/>
      <c r="CE48" s="22"/>
      <c r="CF48" s="22"/>
      <c r="CG48" s="22"/>
      <c r="CH48" s="22"/>
      <c r="CI48" s="22"/>
      <c r="CJ48" s="22"/>
      <c r="CK48" s="22"/>
      <c r="CL48" s="22"/>
      <c r="CM48" s="22"/>
      <c r="CN48" s="22"/>
      <c r="CO48" s="22"/>
      <c r="CP48" s="22"/>
      <c r="CQ48" s="22"/>
      <c r="CR48" s="22"/>
      <c r="CS48" s="22"/>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21"/>
      <c r="EB48" s="21"/>
      <c r="EC48" s="13"/>
      <c r="ED48" s="13"/>
      <c r="EE48" s="13"/>
      <c r="EF48" s="13"/>
      <c r="EG48" s="13"/>
      <c r="EH48" s="13"/>
      <c r="EI48" s="13"/>
      <c r="EJ48" s="13"/>
      <c r="EK48" s="13"/>
      <c r="EL48" s="13"/>
      <c r="EM48" s="13"/>
      <c r="EN48" s="13"/>
      <c r="EO48" s="13"/>
      <c r="EP48" s="13"/>
      <c r="EQ48" s="13"/>
      <c r="ER48" s="13"/>
      <c r="ES48" s="13"/>
      <c r="ET48" s="13"/>
      <c r="EU48" s="13"/>
      <c r="EV48" s="13"/>
      <c r="EW48" s="13"/>
    </row>
    <row r="49" spans="1:153" s="14" customFormat="1" ht="18.75" customHeight="1">
      <c r="A49" s="22"/>
      <c r="B49" s="22"/>
      <c r="C49" s="101"/>
      <c r="D49" s="101"/>
      <c r="E49" s="101"/>
      <c r="F49" s="101"/>
      <c r="G49" s="141"/>
      <c r="H49" s="12"/>
      <c r="I49" s="12"/>
      <c r="J49" s="12"/>
      <c r="K49" s="12"/>
      <c r="L49" s="12"/>
      <c r="M49" s="12"/>
      <c r="N49" s="142"/>
      <c r="O49" s="143"/>
      <c r="P49" s="143"/>
      <c r="Q49" s="143"/>
      <c r="R49" s="143"/>
      <c r="S49" s="143"/>
      <c r="T49" s="142"/>
      <c r="V49" s="143"/>
      <c r="W49" s="143"/>
      <c r="X49" s="143"/>
      <c r="Y49" s="143"/>
      <c r="Z49" s="143"/>
      <c r="AA49" s="143"/>
      <c r="AB49" s="143"/>
      <c r="AC49" s="143"/>
      <c r="AD49" s="143"/>
      <c r="AE49" s="143"/>
      <c r="AF49" s="143"/>
      <c r="AG49" s="142"/>
      <c r="AH49" s="143"/>
      <c r="AI49" s="143"/>
      <c r="AJ49" s="143"/>
      <c r="AK49" s="143"/>
      <c r="AL49" s="143"/>
      <c r="AM49" s="143"/>
      <c r="AN49" s="143"/>
      <c r="AO49" s="101"/>
      <c r="AP49" s="101"/>
      <c r="AQ49" s="101"/>
      <c r="AR49" s="12"/>
      <c r="AS49" s="12"/>
      <c r="AT49" s="12"/>
      <c r="AU49" s="12"/>
      <c r="AV49" s="12"/>
      <c r="AW49" s="12"/>
      <c r="AX49" s="12"/>
      <c r="AY49" s="12"/>
      <c r="AZ49" s="142"/>
      <c r="BA49" s="143"/>
      <c r="BB49" s="143"/>
      <c r="BC49" s="143"/>
      <c r="BD49" s="143"/>
      <c r="BE49" s="143"/>
      <c r="BF49" s="143"/>
      <c r="BG49" s="22"/>
      <c r="BH49" s="144"/>
      <c r="BI49" s="144"/>
      <c r="BJ49" s="13"/>
      <c r="BK49" s="13"/>
      <c r="BO49" s="144"/>
      <c r="BP49" s="144"/>
      <c r="BQ49" s="144"/>
      <c r="BR49" s="144"/>
      <c r="BS49" s="144"/>
      <c r="BT49" s="144"/>
      <c r="BU49" s="144"/>
      <c r="BV49" s="144"/>
      <c r="BW49" s="144"/>
      <c r="BX49" s="144"/>
      <c r="BY49" s="144"/>
      <c r="BZ49" s="22"/>
      <c r="CA49" s="22"/>
      <c r="CB49" s="22"/>
      <c r="CC49" s="22"/>
      <c r="CD49" s="22"/>
      <c r="CE49" s="22"/>
      <c r="CF49" s="22"/>
      <c r="CG49" s="22"/>
      <c r="CH49" s="22"/>
      <c r="CI49" s="22"/>
      <c r="CJ49" s="22"/>
      <c r="CK49" s="22"/>
      <c r="CL49" s="22"/>
      <c r="CM49" s="22"/>
      <c r="CN49" s="22"/>
      <c r="CO49" s="22"/>
      <c r="CP49" s="22"/>
      <c r="CQ49" s="22"/>
      <c r="CR49" s="22"/>
      <c r="CS49" s="22"/>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21"/>
      <c r="EB49" s="21"/>
      <c r="EC49" s="13"/>
      <c r="ED49" s="13"/>
      <c r="EE49" s="13"/>
      <c r="EF49" s="13"/>
      <c r="EG49" s="13"/>
      <c r="EH49" s="13"/>
      <c r="EI49" s="13"/>
      <c r="EJ49" s="13"/>
      <c r="EK49" s="13"/>
      <c r="EL49" s="13"/>
      <c r="EM49" s="13"/>
      <c r="EN49" s="13"/>
      <c r="EO49" s="13"/>
      <c r="EP49" s="13"/>
      <c r="EQ49" s="13"/>
      <c r="ER49" s="13"/>
      <c r="ES49" s="13"/>
      <c r="ET49" s="13"/>
      <c r="EU49" s="13"/>
      <c r="EV49" s="13"/>
      <c r="EW49" s="13"/>
    </row>
    <row r="50" spans="1:153">
      <c r="BG50" s="7"/>
      <c r="BH50" s="7"/>
      <c r="BI50" s="7"/>
    </row>
    <row r="51" spans="1:153" s="14" customFormat="1" ht="18.75" customHeight="1">
      <c r="A51" s="22"/>
      <c r="B51" s="22"/>
      <c r="C51" s="101"/>
      <c r="D51" s="101"/>
      <c r="E51" s="101"/>
      <c r="F51" s="101"/>
      <c r="G51" s="141"/>
      <c r="H51" s="12"/>
      <c r="I51" s="12"/>
      <c r="J51" s="12"/>
      <c r="K51" s="12"/>
      <c r="L51" s="12"/>
      <c r="M51" s="12"/>
      <c r="N51" s="142"/>
      <c r="O51" s="143"/>
      <c r="P51" s="143"/>
      <c r="Q51" s="143"/>
      <c r="R51" s="143"/>
      <c r="S51" s="143"/>
      <c r="T51" s="142"/>
      <c r="U51" s="142"/>
      <c r="V51" s="143"/>
      <c r="W51" s="143"/>
      <c r="X51" s="143"/>
      <c r="Y51" s="143"/>
      <c r="Z51" s="143"/>
      <c r="AA51" s="143"/>
      <c r="AB51" s="143"/>
      <c r="AC51" s="143"/>
      <c r="AD51" s="143"/>
      <c r="AE51" s="143"/>
      <c r="AF51" s="143"/>
      <c r="AG51" s="142"/>
      <c r="AH51" s="143"/>
      <c r="AI51" s="143"/>
      <c r="AJ51" s="143"/>
      <c r="AK51" s="143"/>
      <c r="AL51" s="143"/>
      <c r="AM51" s="143"/>
      <c r="AN51" s="143"/>
      <c r="AO51" s="101"/>
      <c r="AP51" s="101"/>
      <c r="AQ51" s="101"/>
      <c r="AR51" s="12"/>
      <c r="AS51" s="12"/>
      <c r="AT51" s="12"/>
      <c r="AU51" s="12"/>
      <c r="AV51" s="12"/>
      <c r="AW51" s="12"/>
      <c r="AX51" s="12"/>
      <c r="AY51" s="12"/>
      <c r="AZ51" s="142"/>
      <c r="BA51" s="143"/>
      <c r="BB51" s="143"/>
      <c r="BC51" s="143"/>
      <c r="BD51" s="143"/>
      <c r="BE51" s="143"/>
      <c r="BF51" s="143"/>
      <c r="BG51" s="22"/>
      <c r="BH51" s="144"/>
      <c r="BI51" s="144"/>
      <c r="BJ51" s="22"/>
      <c r="BK51" s="22"/>
      <c r="BO51" s="144"/>
      <c r="BP51" s="144"/>
      <c r="BQ51" s="144"/>
      <c r="BR51" s="144"/>
      <c r="BS51" s="144"/>
      <c r="BT51" s="144"/>
      <c r="BU51" s="144"/>
      <c r="BV51" s="144"/>
      <c r="BW51" s="144"/>
      <c r="BX51" s="144"/>
      <c r="BY51" s="144"/>
      <c r="BZ51" s="22"/>
      <c r="CA51" s="22"/>
      <c r="CB51" s="22"/>
      <c r="CC51" s="22"/>
      <c r="CD51" s="22"/>
      <c r="CE51" s="22"/>
      <c r="CF51" s="22"/>
      <c r="CG51" s="22"/>
      <c r="CH51" s="22"/>
      <c r="CI51" s="22"/>
      <c r="CJ51" s="22"/>
      <c r="CK51" s="22"/>
      <c r="CL51" s="22"/>
      <c r="CM51" s="22"/>
      <c r="CN51" s="22"/>
      <c r="CO51" s="22"/>
      <c r="CP51" s="22"/>
      <c r="CQ51" s="22"/>
      <c r="CR51" s="22"/>
      <c r="CS51" s="22"/>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21"/>
      <c r="EB51" s="21"/>
      <c r="EC51" s="13"/>
      <c r="ED51" s="13"/>
      <c r="EE51" s="13"/>
      <c r="EF51" s="13"/>
      <c r="EG51" s="13"/>
      <c r="EH51" s="13"/>
      <c r="EI51" s="13"/>
      <c r="EJ51" s="13"/>
      <c r="EK51" s="13"/>
      <c r="EL51" s="13"/>
      <c r="EM51" s="13"/>
      <c r="EN51" s="13"/>
      <c r="EO51" s="13"/>
      <c r="EP51" s="13"/>
      <c r="EQ51" s="13"/>
      <c r="ER51" s="13"/>
      <c r="ES51" s="13"/>
      <c r="ET51" s="13"/>
      <c r="EU51" s="13"/>
      <c r="EV51" s="13"/>
      <c r="EW51" s="13"/>
    </row>
    <row r="52" spans="1:153" s="14" customFormat="1" ht="18.75" customHeight="1">
      <c r="A52" s="22"/>
      <c r="B52" s="22"/>
      <c r="C52" s="101"/>
      <c r="D52" s="101"/>
      <c r="E52" s="101"/>
      <c r="F52" s="101"/>
      <c r="G52" s="141"/>
      <c r="H52" s="12"/>
      <c r="I52" s="12"/>
      <c r="J52" s="12"/>
      <c r="K52" s="12"/>
      <c r="L52" s="12"/>
      <c r="M52" s="12"/>
      <c r="N52" s="142"/>
      <c r="O52" s="143"/>
      <c r="P52" s="143"/>
      <c r="Q52" s="143"/>
      <c r="R52" s="143"/>
      <c r="S52" s="143"/>
      <c r="T52" s="142"/>
      <c r="U52" s="142"/>
      <c r="V52" s="143"/>
      <c r="W52" s="143"/>
      <c r="X52" s="143"/>
      <c r="Y52" s="143"/>
      <c r="Z52" s="143"/>
      <c r="AA52" s="143"/>
      <c r="AB52" s="143"/>
      <c r="AC52" s="143"/>
      <c r="AD52" s="143"/>
      <c r="AE52" s="143"/>
      <c r="AF52" s="143"/>
      <c r="AG52" s="142"/>
      <c r="AH52" s="143"/>
      <c r="AI52" s="143"/>
      <c r="AJ52" s="143"/>
      <c r="AK52" s="143"/>
      <c r="AL52" s="143"/>
      <c r="AM52" s="143"/>
      <c r="AN52" s="143"/>
      <c r="AO52" s="101"/>
      <c r="AP52" s="101"/>
      <c r="AQ52" s="101"/>
      <c r="AR52" s="12"/>
      <c r="AS52" s="12"/>
      <c r="AT52" s="12"/>
      <c r="AU52" s="12"/>
      <c r="AV52" s="12"/>
      <c r="AW52" s="12"/>
      <c r="AX52" s="12"/>
      <c r="AY52" s="12"/>
      <c r="AZ52" s="142"/>
      <c r="BA52" s="143"/>
      <c r="BB52" s="143"/>
      <c r="BC52" s="143"/>
      <c r="BD52" s="143"/>
      <c r="BE52" s="143"/>
      <c r="BF52" s="143"/>
      <c r="BG52" s="22"/>
      <c r="BH52" s="144"/>
      <c r="BI52" s="144"/>
      <c r="BJ52" s="22"/>
      <c r="BK52" s="22"/>
      <c r="BO52" s="144"/>
      <c r="BP52" s="144"/>
      <c r="BQ52" s="144"/>
      <c r="BR52" s="144"/>
      <c r="BS52" s="144"/>
      <c r="BT52" s="144"/>
      <c r="BU52" s="144"/>
      <c r="BV52" s="144"/>
      <c r="BW52" s="144"/>
      <c r="BX52" s="144"/>
      <c r="BY52" s="144"/>
      <c r="BZ52" s="22"/>
      <c r="CA52" s="22"/>
      <c r="CB52" s="22"/>
      <c r="CC52" s="22"/>
      <c r="CD52" s="22"/>
      <c r="CE52" s="22"/>
      <c r="CF52" s="22"/>
      <c r="CG52" s="22"/>
      <c r="CH52" s="22"/>
      <c r="CI52" s="22"/>
      <c r="CJ52" s="22"/>
      <c r="CK52" s="22"/>
      <c r="CL52" s="22"/>
      <c r="CM52" s="22"/>
      <c r="CN52" s="22"/>
      <c r="CO52" s="22"/>
      <c r="CP52" s="22"/>
      <c r="CQ52" s="22"/>
      <c r="CR52" s="22"/>
      <c r="CS52" s="22"/>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21"/>
      <c r="EB52" s="21"/>
      <c r="EC52" s="13"/>
      <c r="ED52" s="13"/>
      <c r="EE52" s="13"/>
      <c r="EF52" s="13"/>
      <c r="EG52" s="13"/>
      <c r="EH52" s="13"/>
      <c r="EI52" s="13"/>
      <c r="EJ52" s="13"/>
      <c r="EK52" s="13"/>
      <c r="EL52" s="13"/>
      <c r="EM52" s="13"/>
      <c r="EN52" s="13"/>
      <c r="EO52" s="13"/>
      <c r="EP52" s="13"/>
      <c r="EQ52" s="13"/>
      <c r="ER52" s="13"/>
      <c r="ES52" s="13"/>
      <c r="ET52" s="13"/>
      <c r="EU52" s="13"/>
      <c r="EV52" s="13"/>
      <c r="EW52" s="13"/>
    </row>
    <row r="53" spans="1:153" s="14" customFormat="1" ht="18.75" customHeight="1">
      <c r="A53" s="22"/>
      <c r="B53" s="22"/>
      <c r="C53" s="101"/>
      <c r="D53" s="101"/>
      <c r="E53" s="101"/>
      <c r="F53" s="101"/>
      <c r="G53" s="141"/>
      <c r="H53" s="12"/>
      <c r="I53" s="12"/>
      <c r="J53" s="12"/>
      <c r="K53" s="12"/>
      <c r="L53" s="12"/>
      <c r="M53" s="12"/>
      <c r="N53" s="142"/>
      <c r="O53" s="143"/>
      <c r="P53" s="143"/>
      <c r="Q53" s="143"/>
      <c r="R53" s="143"/>
      <c r="S53" s="143"/>
      <c r="T53" s="142"/>
      <c r="U53" s="142"/>
      <c r="V53" s="143"/>
      <c r="W53" s="143"/>
      <c r="X53" s="143"/>
      <c r="Y53" s="143"/>
      <c r="Z53" s="143"/>
      <c r="AA53" s="143"/>
      <c r="AB53" s="143"/>
      <c r="AC53" s="143"/>
      <c r="AD53" s="143"/>
      <c r="AE53" s="143"/>
      <c r="AF53" s="143"/>
      <c r="AG53" s="142"/>
      <c r="AH53" s="143"/>
      <c r="AI53" s="143"/>
      <c r="AJ53" s="143"/>
      <c r="AK53" s="143"/>
      <c r="AL53" s="143"/>
      <c r="AM53" s="143"/>
      <c r="AN53" s="143"/>
      <c r="AO53" s="101"/>
      <c r="AP53" s="101"/>
      <c r="AQ53" s="101"/>
      <c r="AR53" s="12"/>
      <c r="AS53" s="12"/>
      <c r="AT53" s="12"/>
      <c r="AU53" s="12"/>
      <c r="AV53" s="12"/>
      <c r="AW53" s="12"/>
      <c r="AX53" s="12"/>
      <c r="AY53" s="12"/>
      <c r="AZ53" s="142"/>
      <c r="BA53" s="143"/>
      <c r="BB53" s="143"/>
      <c r="BC53" s="143"/>
      <c r="BD53" s="143"/>
      <c r="BE53" s="143"/>
      <c r="BF53" s="143"/>
      <c r="BG53" s="22"/>
      <c r="BH53" s="144"/>
      <c r="BI53" s="144"/>
      <c r="BJ53" s="22"/>
      <c r="BK53" s="22"/>
      <c r="BO53" s="144"/>
      <c r="BP53" s="144"/>
      <c r="BQ53" s="144"/>
      <c r="BR53" s="144"/>
      <c r="BS53" s="144"/>
      <c r="BT53" s="144"/>
      <c r="BU53" s="144"/>
      <c r="BV53" s="144"/>
      <c r="BW53" s="144"/>
      <c r="BX53" s="144"/>
      <c r="BY53" s="144"/>
      <c r="BZ53" s="22"/>
      <c r="CA53" s="22"/>
      <c r="CB53" s="22"/>
      <c r="CC53" s="22"/>
      <c r="CD53" s="22"/>
      <c r="CE53" s="22"/>
      <c r="CF53" s="22"/>
      <c r="CG53" s="22"/>
      <c r="CH53" s="22"/>
      <c r="CI53" s="22"/>
      <c r="CJ53" s="22"/>
      <c r="CK53" s="22"/>
      <c r="CL53" s="22"/>
      <c r="CM53" s="22"/>
      <c r="CN53" s="22"/>
      <c r="CO53" s="22"/>
      <c r="CP53" s="22"/>
      <c r="CQ53" s="22"/>
      <c r="CR53" s="22"/>
      <c r="CS53" s="22"/>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21"/>
      <c r="EB53" s="21"/>
      <c r="EC53" s="13"/>
      <c r="ED53" s="13"/>
      <c r="EE53" s="13"/>
      <c r="EF53" s="13"/>
      <c r="EG53" s="13"/>
      <c r="EH53" s="13"/>
      <c r="EI53" s="13"/>
      <c r="EJ53" s="13"/>
      <c r="EK53" s="13"/>
      <c r="EL53" s="13"/>
      <c r="EM53" s="13"/>
      <c r="EN53" s="13"/>
      <c r="EO53" s="13"/>
      <c r="EP53" s="13"/>
      <c r="EQ53" s="13"/>
      <c r="ER53" s="13"/>
      <c r="ES53" s="13"/>
      <c r="ET53" s="13"/>
      <c r="EU53" s="13"/>
      <c r="EV53" s="13"/>
      <c r="EW53" s="13"/>
    </row>
    <row r="54" spans="1:153" s="14" customFormat="1" ht="18.75" customHeight="1">
      <c r="A54" s="22"/>
      <c r="B54" s="22"/>
      <c r="C54" s="101"/>
      <c r="D54" s="101"/>
      <c r="E54" s="101"/>
      <c r="F54" s="101"/>
      <c r="G54" s="141"/>
      <c r="H54" s="12"/>
      <c r="I54" s="12"/>
      <c r="J54" s="12"/>
      <c r="K54" s="12"/>
      <c r="L54" s="12"/>
      <c r="M54" s="12"/>
      <c r="N54" s="142"/>
      <c r="O54" s="143"/>
      <c r="P54" s="143"/>
      <c r="Q54" s="143"/>
      <c r="R54" s="143"/>
      <c r="S54" s="143"/>
      <c r="T54" s="142"/>
      <c r="U54" s="142"/>
      <c r="V54" s="143"/>
      <c r="W54" s="143"/>
      <c r="X54" s="143"/>
      <c r="Y54" s="143"/>
      <c r="Z54" s="143"/>
      <c r="AA54" s="143"/>
      <c r="AB54" s="143"/>
      <c r="AC54" s="143"/>
      <c r="AD54" s="143"/>
      <c r="AE54" s="143"/>
      <c r="AF54" s="143"/>
      <c r="AG54" s="142"/>
      <c r="AH54" s="143"/>
      <c r="AI54" s="143"/>
      <c r="AJ54" s="143"/>
      <c r="AK54" s="143"/>
      <c r="AL54" s="143"/>
      <c r="AM54" s="143"/>
      <c r="AN54" s="143"/>
      <c r="AO54" s="101"/>
      <c r="AP54" s="101"/>
      <c r="AQ54" s="101"/>
      <c r="AR54" s="12"/>
      <c r="AS54" s="12"/>
      <c r="AT54" s="12"/>
      <c r="AU54" s="12"/>
      <c r="AV54" s="12"/>
      <c r="AW54" s="12"/>
      <c r="AX54" s="12"/>
      <c r="AY54" s="12"/>
      <c r="AZ54" s="142"/>
      <c r="BA54" s="143"/>
      <c r="BB54" s="143"/>
      <c r="BC54" s="143"/>
      <c r="BD54" s="143"/>
      <c r="BE54" s="143"/>
      <c r="BF54" s="143"/>
      <c r="BG54" s="22"/>
      <c r="BH54" s="144"/>
      <c r="BI54" s="144"/>
      <c r="BJ54" s="22"/>
      <c r="BK54" s="22"/>
      <c r="BO54" s="144"/>
      <c r="BP54" s="144"/>
      <c r="BQ54" s="144"/>
      <c r="BR54" s="144"/>
      <c r="BS54" s="144"/>
      <c r="BT54" s="144"/>
      <c r="BU54" s="144"/>
      <c r="BV54" s="144"/>
      <c r="BW54" s="144"/>
      <c r="BX54" s="144"/>
      <c r="BY54" s="144"/>
      <c r="BZ54" s="22"/>
      <c r="CA54" s="22"/>
      <c r="CB54" s="22"/>
      <c r="CC54" s="22"/>
      <c r="CD54" s="22"/>
      <c r="CE54" s="22"/>
      <c r="CF54" s="22"/>
      <c r="CG54" s="22"/>
      <c r="CH54" s="22"/>
      <c r="CI54" s="22"/>
      <c r="CJ54" s="22"/>
      <c r="CK54" s="22"/>
      <c r="CL54" s="22"/>
      <c r="CM54" s="22"/>
      <c r="CN54" s="22"/>
      <c r="CO54" s="22"/>
      <c r="CP54" s="22"/>
      <c r="CQ54" s="22"/>
      <c r="CR54" s="22"/>
      <c r="CS54" s="22"/>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21"/>
      <c r="EB54" s="21"/>
      <c r="EC54" s="13"/>
      <c r="ED54" s="13"/>
      <c r="EE54" s="13"/>
      <c r="EF54" s="13"/>
      <c r="EG54" s="13"/>
      <c r="EH54" s="13"/>
      <c r="EI54" s="13"/>
      <c r="EJ54" s="13"/>
      <c r="EK54" s="13"/>
      <c r="EL54" s="13"/>
      <c r="EM54" s="13"/>
      <c r="EN54" s="13"/>
      <c r="EO54" s="13"/>
      <c r="EP54" s="13"/>
      <c r="EQ54" s="13"/>
      <c r="ER54" s="13"/>
      <c r="ES54" s="13"/>
      <c r="ET54" s="13"/>
      <c r="EU54" s="13"/>
      <c r="EV54" s="13"/>
      <c r="EW54" s="13"/>
    </row>
  </sheetData>
  <mergeCells count="17">
    <mergeCell ref="C5:G5"/>
    <mergeCell ref="H5:R5"/>
    <mergeCell ref="A1:F2"/>
    <mergeCell ref="G1:T2"/>
    <mergeCell ref="EA3:EB5"/>
    <mergeCell ref="AX1:AZ1"/>
    <mergeCell ref="BA1:BI1"/>
    <mergeCell ref="U2:X2"/>
    <mergeCell ref="Y2:AI2"/>
    <mergeCell ref="AJ2:AL2"/>
    <mergeCell ref="AM2:AW2"/>
    <mergeCell ref="AX2:AZ2"/>
    <mergeCell ref="BA2:BI2"/>
    <mergeCell ref="AM1:AW1"/>
    <mergeCell ref="U1:X1"/>
    <mergeCell ref="Y1:AI1"/>
    <mergeCell ref="AJ1:AL1"/>
  </mergeCells>
  <phoneticPr fontId="5"/>
  <pageMargins left="0.7" right="0.7" top="0.75" bottom="0.75" header="0.3" footer="0.3"/>
  <pageSetup paperSize="9" scale="5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I23"/>
  <sheetViews>
    <sheetView showGridLines="0" view="pageBreakPreview" zoomScaleNormal="70" zoomScaleSheetLayoutView="100" workbookViewId="0">
      <selection activeCell="B5" sqref="B5:Q5"/>
    </sheetView>
  </sheetViews>
  <sheetFormatPr defaultColWidth="2.625" defaultRowHeight="18.75"/>
  <cols>
    <col min="1" max="1" width="2.75" style="149" customWidth="1"/>
    <col min="2" max="39" width="2.625" style="149"/>
    <col min="40" max="40" width="2.625" style="149" customWidth="1"/>
    <col min="41" max="16384" width="2.625" style="149"/>
  </cols>
  <sheetData>
    <row r="1" spans="1:6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43155</v>
      </c>
      <c r="BB1" s="374"/>
      <c r="BC1" s="374"/>
      <c r="BD1" s="374"/>
      <c r="BE1" s="374"/>
      <c r="BF1" s="374"/>
      <c r="BG1" s="374"/>
      <c r="BH1" s="374"/>
      <c r="BI1" s="374"/>
    </row>
    <row r="2" spans="1:6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223</v>
      </c>
      <c r="AN2" s="375"/>
      <c r="AO2" s="375"/>
      <c r="AP2" s="375"/>
      <c r="AQ2" s="375"/>
      <c r="AR2" s="375"/>
      <c r="AS2" s="375"/>
      <c r="AT2" s="375"/>
      <c r="AU2" s="375"/>
      <c r="AV2" s="375"/>
      <c r="AW2" s="375"/>
      <c r="AX2" s="371" t="s">
        <v>38</v>
      </c>
      <c r="AY2" s="371"/>
      <c r="AZ2" s="371"/>
      <c r="BA2" s="375" t="s">
        <v>200</v>
      </c>
      <c r="BB2" s="375"/>
      <c r="BC2" s="375"/>
      <c r="BD2" s="375"/>
      <c r="BE2" s="375"/>
      <c r="BF2" s="375"/>
      <c r="BG2" s="375"/>
      <c r="BH2" s="375"/>
      <c r="BI2" s="375"/>
    </row>
    <row r="3" spans="1:61">
      <c r="A3" s="214"/>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row>
    <row r="4" spans="1:61">
      <c r="A4" s="214"/>
      <c r="B4" s="162" t="s">
        <v>32</v>
      </c>
      <c r="C4" s="163"/>
      <c r="D4" s="163"/>
      <c r="E4" s="163"/>
      <c r="F4" s="163"/>
      <c r="G4" s="162" t="s">
        <v>31</v>
      </c>
      <c r="H4" s="163"/>
      <c r="I4" s="163"/>
      <c r="J4" s="163"/>
      <c r="K4" s="164"/>
      <c r="L4" s="163"/>
      <c r="M4" s="163"/>
      <c r="N4" s="163"/>
      <c r="O4" s="164"/>
      <c r="P4" s="164"/>
      <c r="Q4" s="165"/>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row>
    <row r="5" spans="1:61">
      <c r="A5" s="214"/>
      <c r="B5" s="359" t="s">
        <v>225</v>
      </c>
      <c r="C5" s="360"/>
      <c r="D5" s="360"/>
      <c r="E5" s="360"/>
      <c r="F5" s="361"/>
      <c r="G5" s="359" t="s">
        <v>226</v>
      </c>
      <c r="H5" s="360"/>
      <c r="I5" s="360"/>
      <c r="J5" s="360"/>
      <c r="K5" s="360"/>
      <c r="L5" s="360"/>
      <c r="M5" s="360"/>
      <c r="N5" s="360"/>
      <c r="O5" s="360"/>
      <c r="P5" s="360"/>
      <c r="Q5" s="361"/>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row>
    <row r="6" spans="1:61">
      <c r="A6" s="214"/>
      <c r="B6" s="320"/>
      <c r="C6" s="320"/>
      <c r="D6" s="320"/>
      <c r="E6" s="320"/>
      <c r="F6" s="320"/>
      <c r="G6" s="320"/>
      <c r="H6" s="320"/>
      <c r="I6" s="320"/>
      <c r="J6" s="320"/>
      <c r="K6" s="320"/>
      <c r="L6" s="320"/>
      <c r="M6" s="320"/>
      <c r="N6" s="320"/>
      <c r="O6" s="320"/>
      <c r="P6" s="320"/>
      <c r="Q6" s="320"/>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row>
    <row r="7" spans="1:61">
      <c r="A7" s="214"/>
      <c r="B7" s="321"/>
      <c r="C7" s="321"/>
      <c r="D7" s="321"/>
      <c r="E7" s="321"/>
      <c r="F7" s="321"/>
      <c r="G7" s="321"/>
      <c r="H7" s="321"/>
      <c r="I7" s="321"/>
      <c r="J7" s="321"/>
      <c r="K7" s="321"/>
      <c r="L7" s="321"/>
      <c r="M7" s="321"/>
      <c r="N7" s="321"/>
      <c r="O7" s="321"/>
      <c r="P7" s="321"/>
      <c r="Q7" s="321"/>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row>
    <row r="8" spans="1:61">
      <c r="A8" s="244"/>
      <c r="B8" s="245" t="s">
        <v>44</v>
      </c>
      <c r="C8" s="246"/>
      <c r="D8" s="246"/>
      <c r="E8" s="246"/>
      <c r="F8" s="247" t="s">
        <v>35</v>
      </c>
      <c r="G8" s="248"/>
      <c r="H8" s="248"/>
      <c r="I8" s="248"/>
      <c r="J8" s="248"/>
      <c r="K8" s="248"/>
      <c r="L8" s="249"/>
      <c r="M8" s="250" t="s">
        <v>50</v>
      </c>
      <c r="N8" s="251"/>
      <c r="O8" s="251"/>
      <c r="P8" s="251"/>
      <c r="Q8" s="251"/>
      <c r="R8" s="251"/>
      <c r="S8" s="251"/>
      <c r="T8" s="250" t="s">
        <v>51</v>
      </c>
      <c r="U8" s="251"/>
      <c r="V8" s="251"/>
      <c r="W8" s="251"/>
      <c r="X8" s="251"/>
      <c r="Y8" s="251"/>
      <c r="Z8" s="251"/>
      <c r="AA8" s="251"/>
      <c r="AB8" s="251"/>
      <c r="AC8" s="251"/>
      <c r="AD8" s="251"/>
      <c r="AE8" s="252"/>
      <c r="AF8" s="244"/>
      <c r="AG8" s="244"/>
      <c r="AH8" s="244"/>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row>
    <row r="9" spans="1:61">
      <c r="A9" s="244"/>
      <c r="B9" s="48" t="s">
        <v>202</v>
      </c>
      <c r="C9" s="223"/>
      <c r="D9" s="223"/>
      <c r="E9" s="224"/>
      <c r="F9" s="226" t="s">
        <v>229</v>
      </c>
      <c r="G9" s="223"/>
      <c r="H9" s="223"/>
      <c r="I9" s="223"/>
      <c r="J9" s="223"/>
      <c r="K9" s="223"/>
      <c r="L9" s="223"/>
      <c r="M9" s="140" t="s">
        <v>213</v>
      </c>
      <c r="N9" s="300"/>
      <c r="O9" s="300"/>
      <c r="P9" s="300"/>
      <c r="Q9" s="300"/>
      <c r="R9" s="300"/>
      <c r="S9" s="300"/>
      <c r="T9" s="140" t="s">
        <v>230</v>
      </c>
      <c r="U9" s="253"/>
      <c r="V9" s="253"/>
      <c r="W9" s="253"/>
      <c r="X9" s="253"/>
      <c r="Y9" s="253"/>
      <c r="Z9" s="253"/>
      <c r="AA9" s="253"/>
      <c r="AB9" s="253"/>
      <c r="AC9" s="253"/>
      <c r="AD9" s="253"/>
      <c r="AE9" s="25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c r="BE9" s="244"/>
      <c r="BF9" s="244"/>
      <c r="BG9" s="244"/>
      <c r="BH9" s="244"/>
      <c r="BI9" s="244"/>
    </row>
    <row r="10" spans="1:61">
      <c r="A10" s="214"/>
      <c r="B10" s="301"/>
      <c r="C10" s="301"/>
      <c r="D10" s="301"/>
      <c r="E10" s="301"/>
      <c r="F10" s="301"/>
      <c r="G10" s="301"/>
      <c r="H10" s="301"/>
      <c r="I10" s="301"/>
      <c r="J10" s="301"/>
      <c r="K10" s="301"/>
      <c r="L10" s="301"/>
      <c r="M10" s="301"/>
      <c r="N10" s="301"/>
      <c r="O10" s="301"/>
      <c r="P10" s="301"/>
      <c r="Q10" s="301"/>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row>
    <row r="11" spans="1:61" s="41" customFormat="1">
      <c r="A11" s="255"/>
      <c r="B11" s="255" t="s">
        <v>48</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t="s">
        <v>207</v>
      </c>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255"/>
      <c r="BE11" s="255"/>
      <c r="BF11" s="255"/>
      <c r="BG11" s="255"/>
      <c r="BH11" s="255"/>
      <c r="BI11" s="255"/>
    </row>
    <row r="12" spans="1:61" s="41" customFormat="1">
      <c r="A12" s="255"/>
      <c r="B12" s="256" t="s">
        <v>44</v>
      </c>
      <c r="C12" s="257"/>
      <c r="D12" s="257"/>
      <c r="E12" s="258"/>
      <c r="F12" s="256" t="s">
        <v>35</v>
      </c>
      <c r="G12" s="257"/>
      <c r="H12" s="257"/>
      <c r="I12" s="257"/>
      <c r="J12" s="257"/>
      <c r="K12" s="257"/>
      <c r="L12" s="258"/>
      <c r="M12" s="259" t="s">
        <v>41</v>
      </c>
      <c r="N12" s="260"/>
      <c r="O12" s="260"/>
      <c r="P12" s="260"/>
      <c r="Q12" s="260"/>
      <c r="R12" s="260"/>
      <c r="S12" s="260"/>
      <c r="T12" s="260"/>
      <c r="U12" s="260"/>
      <c r="V12" s="260"/>
      <c r="W12" s="260"/>
      <c r="X12" s="261"/>
      <c r="Y12" s="255"/>
      <c r="Z12" s="255"/>
      <c r="AA12" s="255"/>
      <c r="AB12" s="255"/>
      <c r="AC12" s="255"/>
      <c r="AD12" s="262" t="s">
        <v>208</v>
      </c>
      <c r="AE12" s="263"/>
      <c r="AF12" s="263"/>
      <c r="AG12" s="264"/>
      <c r="AH12" s="264"/>
      <c r="AI12" s="264"/>
      <c r="AJ12" s="264"/>
      <c r="AK12" s="264"/>
      <c r="AL12" s="265"/>
      <c r="AM12" s="266" t="s">
        <v>209</v>
      </c>
      <c r="AN12" s="265"/>
      <c r="AO12" s="265"/>
      <c r="AP12" s="265"/>
      <c r="AQ12" s="265"/>
      <c r="AR12" s="265"/>
      <c r="AS12" s="265"/>
      <c r="AT12" s="265"/>
      <c r="AU12" s="265"/>
      <c r="AV12" s="267"/>
      <c r="AW12" s="268" t="s">
        <v>41</v>
      </c>
      <c r="AX12" s="264"/>
      <c r="AY12" s="264"/>
      <c r="AZ12" s="264"/>
      <c r="BA12" s="264"/>
      <c r="BB12" s="264"/>
      <c r="BC12" s="264"/>
      <c r="BD12" s="264"/>
      <c r="BE12" s="264"/>
      <c r="BF12" s="264"/>
      <c r="BG12" s="264"/>
      <c r="BH12" s="269"/>
      <c r="BI12" s="255"/>
    </row>
    <row r="13" spans="1:61" s="41" customFormat="1">
      <c r="A13" s="255"/>
      <c r="B13" s="270"/>
      <c r="C13" s="271"/>
      <c r="D13" s="271"/>
      <c r="E13" s="272"/>
      <c r="F13" s="270"/>
      <c r="G13" s="271"/>
      <c r="H13" s="271"/>
      <c r="I13" s="271"/>
      <c r="J13" s="271"/>
      <c r="K13" s="271"/>
      <c r="L13" s="272"/>
      <c r="M13" s="273"/>
      <c r="N13" s="274"/>
      <c r="O13" s="274"/>
      <c r="P13" s="274"/>
      <c r="Q13" s="274"/>
      <c r="R13" s="274"/>
      <c r="S13" s="274"/>
      <c r="T13" s="274"/>
      <c r="U13" s="274"/>
      <c r="V13" s="274"/>
      <c r="W13" s="274"/>
      <c r="X13" s="275"/>
      <c r="Y13" s="255"/>
      <c r="Z13" s="255"/>
      <c r="AA13" s="255"/>
      <c r="AB13" s="255"/>
      <c r="AC13" s="255"/>
      <c r="AD13" s="276"/>
      <c r="AE13" s="277"/>
      <c r="AF13" s="277"/>
      <c r="AG13" s="278"/>
      <c r="AH13" s="278"/>
      <c r="AI13" s="278"/>
      <c r="AJ13" s="278"/>
      <c r="AK13" s="278"/>
      <c r="AL13" s="279"/>
      <c r="AM13" s="280"/>
      <c r="AN13" s="279"/>
      <c r="AO13" s="279"/>
      <c r="AP13" s="279"/>
      <c r="AQ13" s="279"/>
      <c r="AR13" s="279"/>
      <c r="AS13" s="279"/>
      <c r="AT13" s="279"/>
      <c r="AU13" s="279"/>
      <c r="AV13" s="281"/>
      <c r="AW13" s="282"/>
      <c r="AX13" s="278"/>
      <c r="AY13" s="278"/>
      <c r="AZ13" s="278"/>
      <c r="BA13" s="278"/>
      <c r="BB13" s="278"/>
      <c r="BC13" s="278"/>
      <c r="BD13" s="278"/>
      <c r="BE13" s="278"/>
      <c r="BF13" s="278"/>
      <c r="BG13" s="278"/>
      <c r="BH13" s="283"/>
      <c r="BI13" s="255"/>
    </row>
    <row r="14" spans="1:61" s="295" customFormat="1">
      <c r="A14" s="284"/>
      <c r="B14" s="285"/>
      <c r="C14" s="286"/>
      <c r="D14" s="286"/>
      <c r="E14" s="287"/>
      <c r="F14" s="291" t="s">
        <v>206</v>
      </c>
      <c r="G14" s="316"/>
      <c r="H14" s="316"/>
      <c r="I14" s="316"/>
      <c r="J14" s="316"/>
      <c r="K14" s="316"/>
      <c r="L14" s="317"/>
      <c r="M14" s="288"/>
      <c r="N14" s="289"/>
      <c r="O14" s="289"/>
      <c r="P14" s="289"/>
      <c r="Q14" s="289"/>
      <c r="R14" s="289"/>
      <c r="S14" s="289"/>
      <c r="T14" s="289"/>
      <c r="U14" s="289"/>
      <c r="V14" s="289"/>
      <c r="W14" s="289"/>
      <c r="X14" s="290"/>
      <c r="Y14" s="284"/>
      <c r="Z14" s="284"/>
      <c r="AA14" s="284"/>
      <c r="AB14" s="284"/>
      <c r="AC14" s="284"/>
      <c r="AD14" s="291" t="s">
        <v>244</v>
      </c>
      <c r="AE14" s="292"/>
      <c r="AF14" s="292"/>
      <c r="AG14" s="293"/>
      <c r="AH14" s="293"/>
      <c r="AI14" s="293"/>
      <c r="AJ14" s="293"/>
      <c r="AK14" s="293"/>
      <c r="AL14" s="231"/>
      <c r="AM14" s="291" t="s">
        <v>210</v>
      </c>
      <c r="AN14" s="231"/>
      <c r="AO14" s="231"/>
      <c r="AP14" s="231"/>
      <c r="AQ14" s="231"/>
      <c r="AR14" s="231"/>
      <c r="AS14" s="231"/>
      <c r="AT14" s="231"/>
      <c r="AU14" s="231"/>
      <c r="AV14" s="297"/>
      <c r="AW14" s="291" t="s">
        <v>206</v>
      </c>
      <c r="AX14" s="293"/>
      <c r="AY14" s="293"/>
      <c r="AZ14" s="293"/>
      <c r="BA14" s="293"/>
      <c r="BB14" s="293"/>
      <c r="BC14" s="293"/>
      <c r="BD14" s="293"/>
      <c r="BE14" s="293"/>
      <c r="BF14" s="293"/>
      <c r="BG14" s="293"/>
      <c r="BH14" s="294"/>
      <c r="BI14" s="284"/>
    </row>
    <row r="15" spans="1:61" s="41" customFormat="1">
      <c r="A15" s="255"/>
      <c r="B15" s="255"/>
      <c r="C15" s="255"/>
      <c r="D15" s="255"/>
      <c r="E15" s="255"/>
      <c r="F15" s="255"/>
      <c r="G15" s="255"/>
      <c r="H15" s="255"/>
      <c r="I15" s="255"/>
      <c r="J15" s="255"/>
      <c r="K15" s="255"/>
      <c r="L15" s="255"/>
      <c r="M15" s="255"/>
      <c r="N15" s="255"/>
      <c r="O15" s="255"/>
      <c r="P15" s="255"/>
      <c r="Q15" s="255"/>
      <c r="R15" s="255"/>
      <c r="S15" s="255"/>
      <c r="T15" s="255"/>
      <c r="U15" s="255"/>
      <c r="V15" s="255"/>
      <c r="W15" s="255"/>
      <c r="X15" s="255"/>
      <c r="Y15" s="255"/>
      <c r="Z15" s="255"/>
      <c r="AA15" s="255"/>
      <c r="AB15" s="255"/>
      <c r="AC15" s="255"/>
      <c r="AD15" s="255"/>
      <c r="AE15" s="255"/>
      <c r="AF15" s="255"/>
      <c r="AG15" s="255"/>
      <c r="AH15" s="255"/>
      <c r="AI15" s="255"/>
      <c r="AJ15" s="255"/>
      <c r="AK15" s="255"/>
      <c r="AL15" s="255"/>
      <c r="AM15" s="255"/>
      <c r="AN15" s="255"/>
      <c r="AO15" s="255"/>
      <c r="AP15" s="255"/>
      <c r="AQ15" s="255"/>
      <c r="AR15" s="255"/>
      <c r="AS15" s="255"/>
      <c r="AT15" s="255"/>
      <c r="AU15" s="255"/>
      <c r="AV15" s="255"/>
      <c r="AW15" s="255"/>
      <c r="AX15" s="255"/>
      <c r="AY15" s="255"/>
      <c r="AZ15" s="255"/>
      <c r="BA15" s="255"/>
      <c r="BB15" s="255"/>
      <c r="BC15" s="255"/>
      <c r="BD15" s="255"/>
      <c r="BE15" s="255"/>
      <c r="BF15" s="255"/>
      <c r="BG15" s="255"/>
      <c r="BH15" s="255"/>
      <c r="BI15" s="255"/>
    </row>
    <row r="16" spans="1:61" s="41" customFormat="1">
      <c r="A16" s="255"/>
      <c r="B16" s="255" t="s">
        <v>48</v>
      </c>
      <c r="C16" s="255"/>
      <c r="D16" s="255"/>
      <c r="E16" s="255"/>
      <c r="F16" s="255"/>
      <c r="G16" s="255"/>
      <c r="H16" s="255"/>
      <c r="I16" s="255"/>
      <c r="J16" s="255"/>
      <c r="K16" s="255"/>
      <c r="L16" s="255"/>
      <c r="M16" s="255"/>
      <c r="N16" s="255"/>
      <c r="O16" s="255"/>
      <c r="P16" s="255"/>
      <c r="Q16" s="255"/>
      <c r="R16" s="255"/>
      <c r="S16" s="255"/>
      <c r="T16" s="255"/>
      <c r="U16" s="255"/>
      <c r="V16" s="255"/>
      <c r="W16" s="255"/>
      <c r="X16" s="255"/>
      <c r="Y16" s="255"/>
      <c r="Z16" s="255"/>
      <c r="AA16" s="255"/>
      <c r="AB16" s="255"/>
      <c r="AC16" s="255"/>
      <c r="AD16" s="255" t="s">
        <v>207</v>
      </c>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5"/>
      <c r="BE16" s="255"/>
      <c r="BF16" s="255"/>
      <c r="BG16" s="255"/>
      <c r="BH16" s="255"/>
      <c r="BI16" s="255"/>
    </row>
    <row r="17" spans="1:61" s="41" customFormat="1">
      <c r="A17" s="255"/>
      <c r="B17" s="256" t="s">
        <v>44</v>
      </c>
      <c r="C17" s="257"/>
      <c r="D17" s="257"/>
      <c r="E17" s="258"/>
      <c r="F17" s="256" t="s">
        <v>35</v>
      </c>
      <c r="G17" s="257"/>
      <c r="H17" s="257"/>
      <c r="I17" s="257"/>
      <c r="J17" s="257"/>
      <c r="K17" s="257"/>
      <c r="L17" s="258"/>
      <c r="M17" s="259" t="s">
        <v>41</v>
      </c>
      <c r="N17" s="260"/>
      <c r="O17" s="260"/>
      <c r="P17" s="260"/>
      <c r="Q17" s="260"/>
      <c r="R17" s="260"/>
      <c r="S17" s="260"/>
      <c r="T17" s="260"/>
      <c r="U17" s="260"/>
      <c r="V17" s="260"/>
      <c r="W17" s="260"/>
      <c r="X17" s="261"/>
      <c r="Y17" s="255"/>
      <c r="Z17" s="255"/>
      <c r="AA17" s="255"/>
      <c r="AB17" s="255"/>
      <c r="AC17" s="255"/>
      <c r="AD17" s="262" t="s">
        <v>208</v>
      </c>
      <c r="AE17" s="263"/>
      <c r="AF17" s="263"/>
      <c r="AG17" s="264"/>
      <c r="AH17" s="264"/>
      <c r="AI17" s="264"/>
      <c r="AJ17" s="264"/>
      <c r="AK17" s="264"/>
      <c r="AL17" s="265"/>
      <c r="AM17" s="266" t="s">
        <v>211</v>
      </c>
      <c r="AN17" s="265"/>
      <c r="AO17" s="265"/>
      <c r="AP17" s="265"/>
      <c r="AQ17" s="265"/>
      <c r="AR17" s="265"/>
      <c r="AS17" s="265"/>
      <c r="AT17" s="265"/>
      <c r="AU17" s="265"/>
      <c r="AV17" s="267"/>
      <c r="AW17" s="268" t="s">
        <v>41</v>
      </c>
      <c r="AX17" s="264"/>
      <c r="AY17" s="264"/>
      <c r="AZ17" s="264"/>
      <c r="BA17" s="264"/>
      <c r="BB17" s="264"/>
      <c r="BC17" s="264"/>
      <c r="BD17" s="264"/>
      <c r="BE17" s="264"/>
      <c r="BF17" s="264"/>
      <c r="BG17" s="264"/>
      <c r="BH17" s="269"/>
      <c r="BI17" s="255"/>
    </row>
    <row r="18" spans="1:61" s="41" customFormat="1">
      <c r="A18" s="255"/>
      <c r="B18" s="270"/>
      <c r="C18" s="271"/>
      <c r="D18" s="271"/>
      <c r="E18" s="272"/>
      <c r="F18" s="270"/>
      <c r="G18" s="271"/>
      <c r="H18" s="271"/>
      <c r="I18" s="271"/>
      <c r="J18" s="271"/>
      <c r="K18" s="271"/>
      <c r="L18" s="272"/>
      <c r="M18" s="273"/>
      <c r="N18" s="274"/>
      <c r="O18" s="274"/>
      <c r="P18" s="274"/>
      <c r="Q18" s="274"/>
      <c r="R18" s="274"/>
      <c r="S18" s="274"/>
      <c r="T18" s="274"/>
      <c r="U18" s="274"/>
      <c r="V18" s="274"/>
      <c r="W18" s="274"/>
      <c r="X18" s="275"/>
      <c r="Y18" s="255"/>
      <c r="Z18" s="255"/>
      <c r="AA18" s="255"/>
      <c r="AB18" s="255"/>
      <c r="AC18" s="255"/>
      <c r="AD18" s="276"/>
      <c r="AE18" s="277"/>
      <c r="AF18" s="277"/>
      <c r="AG18" s="278"/>
      <c r="AH18" s="278"/>
      <c r="AI18" s="278"/>
      <c r="AJ18" s="278"/>
      <c r="AK18" s="278"/>
      <c r="AL18" s="279"/>
      <c r="AM18" s="280"/>
      <c r="AN18" s="279"/>
      <c r="AO18" s="279"/>
      <c r="AP18" s="279"/>
      <c r="AQ18" s="279"/>
      <c r="AR18" s="279"/>
      <c r="AS18" s="279"/>
      <c r="AT18" s="279"/>
      <c r="AU18" s="279"/>
      <c r="AV18" s="281"/>
      <c r="AW18" s="282"/>
      <c r="AX18" s="278"/>
      <c r="AY18" s="278"/>
      <c r="AZ18" s="278"/>
      <c r="BA18" s="278"/>
      <c r="BB18" s="278"/>
      <c r="BC18" s="278"/>
      <c r="BD18" s="278"/>
      <c r="BE18" s="278"/>
      <c r="BF18" s="278"/>
      <c r="BG18" s="278"/>
      <c r="BH18" s="283"/>
      <c r="BI18" s="255"/>
    </row>
    <row r="19" spans="1:61" s="295" customFormat="1">
      <c r="A19" s="284"/>
      <c r="B19" s="285"/>
      <c r="C19" s="286"/>
      <c r="D19" s="286"/>
      <c r="E19" s="287"/>
      <c r="F19" s="285" t="s">
        <v>219</v>
      </c>
      <c r="G19" s="286"/>
      <c r="H19" s="286"/>
      <c r="I19" s="286"/>
      <c r="J19" s="286"/>
      <c r="K19" s="286"/>
      <c r="L19" s="286"/>
      <c r="M19" s="288" t="s">
        <v>220</v>
      </c>
      <c r="N19" s="289"/>
      <c r="O19" s="289"/>
      <c r="P19" s="289"/>
      <c r="Q19" s="289"/>
      <c r="R19" s="289"/>
      <c r="S19" s="289"/>
      <c r="T19" s="289"/>
      <c r="U19" s="289"/>
      <c r="V19" s="289"/>
      <c r="W19" s="289"/>
      <c r="X19" s="290"/>
      <c r="Y19" s="284"/>
      <c r="Z19" s="284"/>
      <c r="AA19" s="284"/>
      <c r="AB19" s="284"/>
      <c r="AC19" s="284"/>
      <c r="AD19" s="291" t="s">
        <v>229</v>
      </c>
      <c r="AE19" s="292"/>
      <c r="AF19" s="292"/>
      <c r="AG19" s="293"/>
      <c r="AH19" s="293"/>
      <c r="AI19" s="293"/>
      <c r="AJ19" s="293"/>
      <c r="AK19" s="293"/>
      <c r="AL19" s="231"/>
      <c r="AM19" s="296" t="s">
        <v>218</v>
      </c>
      <c r="AN19" s="231"/>
      <c r="AO19" s="231"/>
      <c r="AP19" s="231"/>
      <c r="AQ19" s="231"/>
      <c r="AR19" s="231"/>
      <c r="AS19" s="231"/>
      <c r="AT19" s="231"/>
      <c r="AU19" s="231"/>
      <c r="AV19" s="231"/>
      <c r="AW19" s="296" t="s">
        <v>245</v>
      </c>
      <c r="AX19" s="293"/>
      <c r="AY19" s="293"/>
      <c r="AZ19" s="293"/>
      <c r="BA19" s="293"/>
      <c r="BB19" s="293"/>
      <c r="BC19" s="293"/>
      <c r="BD19" s="293"/>
      <c r="BE19" s="293"/>
      <c r="BF19" s="293"/>
      <c r="BG19" s="293"/>
      <c r="BH19" s="294"/>
      <c r="BI19" s="284"/>
    </row>
    <row r="20" spans="1:61" s="295" customFormat="1">
      <c r="A20" s="284"/>
      <c r="B20" s="318"/>
      <c r="C20" s="318"/>
      <c r="D20" s="318"/>
      <c r="E20" s="318"/>
      <c r="F20" s="318"/>
      <c r="G20" s="318"/>
      <c r="H20" s="318"/>
      <c r="I20" s="318"/>
      <c r="J20" s="318"/>
      <c r="K20" s="318"/>
      <c r="L20" s="318"/>
      <c r="M20" s="305"/>
      <c r="N20" s="305"/>
      <c r="O20" s="305"/>
      <c r="P20" s="305"/>
      <c r="Q20" s="305"/>
      <c r="R20" s="305"/>
      <c r="S20" s="305"/>
      <c r="T20" s="305"/>
      <c r="U20" s="305"/>
      <c r="V20" s="305"/>
      <c r="W20" s="305"/>
      <c r="X20" s="305"/>
      <c r="Y20" s="284"/>
      <c r="Z20" s="284"/>
      <c r="AA20" s="284"/>
      <c r="AB20" s="284"/>
      <c r="AC20" s="284"/>
      <c r="AD20" s="302"/>
      <c r="AE20" s="319"/>
      <c r="AF20" s="319"/>
      <c r="AG20" s="233"/>
      <c r="AH20" s="233"/>
      <c r="AI20" s="233"/>
      <c r="AJ20" s="233"/>
      <c r="AK20" s="233"/>
      <c r="AL20" s="12"/>
      <c r="AM20" s="304"/>
      <c r="AN20" s="12"/>
      <c r="AO20" s="12"/>
      <c r="AP20" s="12"/>
      <c r="AQ20" s="12"/>
      <c r="AR20" s="12"/>
      <c r="AS20" s="12"/>
      <c r="AT20" s="12"/>
      <c r="AU20" s="12"/>
      <c r="AV20" s="12"/>
      <c r="AW20" s="304"/>
      <c r="AX20" s="233"/>
      <c r="AY20" s="233"/>
      <c r="AZ20" s="233"/>
      <c r="BA20" s="233"/>
      <c r="BB20" s="233"/>
      <c r="BC20" s="233"/>
      <c r="BD20" s="233"/>
      <c r="BE20" s="233"/>
      <c r="BF20" s="233"/>
      <c r="BG20" s="233"/>
      <c r="BH20" s="233"/>
      <c r="BI20" s="284"/>
    </row>
    <row r="21" spans="1:61" s="233" customFormat="1">
      <c r="A21" s="305"/>
      <c r="B21" s="306"/>
      <c r="C21" s="307"/>
      <c r="D21" s="307"/>
      <c r="E21" s="307"/>
      <c r="F21" s="310"/>
      <c r="G21" s="307"/>
      <c r="H21" s="307"/>
      <c r="I21" s="307"/>
      <c r="J21" s="307"/>
      <c r="K21" s="307"/>
      <c r="L21" s="307"/>
      <c r="M21" s="308"/>
      <c r="N21" s="308"/>
      <c r="O21" s="308"/>
      <c r="P21" s="308"/>
      <c r="Q21" s="308"/>
      <c r="R21" s="308"/>
      <c r="S21" s="308"/>
      <c r="T21" s="308"/>
      <c r="U21" s="308"/>
      <c r="V21" s="308"/>
      <c r="W21" s="308"/>
      <c r="X21" s="308"/>
      <c r="Y21" s="305"/>
      <c r="Z21" s="305"/>
      <c r="AA21" s="305"/>
      <c r="AB21" s="305"/>
      <c r="AC21" s="305"/>
      <c r="AD21" s="308"/>
      <c r="AE21" s="308"/>
      <c r="AF21" s="308"/>
      <c r="AG21" s="308"/>
      <c r="AH21" s="308"/>
      <c r="AI21" s="308"/>
      <c r="AJ21" s="308"/>
      <c r="AK21" s="308"/>
      <c r="AL21" s="308"/>
      <c r="AM21" s="309"/>
      <c r="AN21" s="309"/>
      <c r="AO21" s="309"/>
      <c r="AP21" s="309"/>
      <c r="AQ21" s="309"/>
      <c r="AR21" s="309"/>
      <c r="AS21" s="309"/>
      <c r="AT21" s="309"/>
      <c r="AU21" s="309"/>
      <c r="AV21" s="309"/>
      <c r="AW21" s="310"/>
      <c r="AX21" s="305"/>
      <c r="AY21" s="305"/>
      <c r="AZ21" s="305"/>
      <c r="BA21" s="305"/>
      <c r="BB21" s="305"/>
      <c r="BC21" s="305"/>
      <c r="BD21" s="305"/>
      <c r="BE21" s="305"/>
      <c r="BF21" s="305"/>
      <c r="BG21" s="305"/>
      <c r="BH21" s="305"/>
      <c r="BI21" s="305"/>
    </row>
    <row r="22" spans="1:61" s="295" customFormat="1">
      <c r="A22" s="284"/>
      <c r="B22" s="318"/>
      <c r="C22" s="318"/>
      <c r="D22" s="318"/>
      <c r="E22" s="318"/>
      <c r="F22" s="318"/>
      <c r="G22" s="318"/>
      <c r="H22" s="318"/>
      <c r="I22" s="318"/>
      <c r="J22" s="318"/>
      <c r="K22" s="318"/>
      <c r="L22" s="318"/>
      <c r="M22" s="305"/>
      <c r="N22" s="305"/>
      <c r="O22" s="305"/>
      <c r="P22" s="305"/>
      <c r="Q22" s="305"/>
      <c r="R22" s="305"/>
      <c r="S22" s="305"/>
      <c r="T22" s="305"/>
      <c r="U22" s="305"/>
      <c r="V22" s="305"/>
      <c r="W22" s="305"/>
      <c r="X22" s="305"/>
      <c r="Y22" s="284"/>
      <c r="Z22" s="284"/>
      <c r="AA22" s="284"/>
      <c r="AB22" s="284"/>
      <c r="AC22" s="284"/>
      <c r="AD22" s="302"/>
      <c r="AE22" s="319"/>
      <c r="AF22" s="319"/>
      <c r="AG22" s="233"/>
      <c r="AH22" s="233"/>
      <c r="AI22" s="233"/>
      <c r="AJ22" s="233"/>
      <c r="AK22" s="233"/>
      <c r="AL22" s="12"/>
      <c r="AM22" s="304"/>
      <c r="AN22" s="12"/>
      <c r="AO22" s="12"/>
      <c r="AP22" s="12"/>
      <c r="AQ22" s="12"/>
      <c r="AR22" s="12"/>
      <c r="AS22" s="12"/>
      <c r="AT22" s="12"/>
      <c r="AU22" s="12"/>
      <c r="AV22" s="12"/>
      <c r="AW22" s="304"/>
      <c r="AX22" s="233"/>
      <c r="AY22" s="233"/>
      <c r="AZ22" s="233"/>
      <c r="BA22" s="233"/>
      <c r="BB22" s="233"/>
      <c r="BC22" s="233"/>
      <c r="BD22" s="233"/>
      <c r="BE22" s="233"/>
      <c r="BF22" s="233"/>
      <c r="BG22" s="233"/>
      <c r="BH22" s="233"/>
      <c r="BI22" s="284"/>
    </row>
    <row r="23" spans="1:61">
      <c r="A23" s="214"/>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row>
  </sheetData>
  <mergeCells count="16">
    <mergeCell ref="B5:F5"/>
    <mergeCell ref="G5:Q5"/>
    <mergeCell ref="A1:F2"/>
    <mergeCell ref="G1:T2"/>
    <mergeCell ref="U1:X1"/>
    <mergeCell ref="Y1:AI1"/>
    <mergeCell ref="AJ1:AL1"/>
    <mergeCell ref="AX1:AZ1"/>
    <mergeCell ref="BA1:BI1"/>
    <mergeCell ref="U2:X2"/>
    <mergeCell ref="Y2:AI2"/>
    <mergeCell ref="AJ2:AL2"/>
    <mergeCell ref="AM2:AW2"/>
    <mergeCell ref="AX2:AZ2"/>
    <mergeCell ref="BA2:BI2"/>
    <mergeCell ref="AM1:AW1"/>
  </mergeCells>
  <phoneticPr fontId="5"/>
  <pageMargins left="0.70866141732283472" right="0.70866141732283472" top="0.74803149606299213" bottom="0.74803149606299213" header="0.31496062992125984" footer="0.31496062992125984"/>
  <pageSetup paperSize="9" scale="83" fitToHeight="0" orientation="landscape" blackAndWhite="1"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W18"/>
  <sheetViews>
    <sheetView showGridLines="0" zoomScale="85" zoomScaleNormal="85" zoomScaleSheetLayoutView="70" workbookViewId="0">
      <selection activeCell="AH9" sqref="AH9"/>
    </sheetView>
  </sheetViews>
  <sheetFormatPr defaultColWidth="2.625" defaultRowHeight="18.75"/>
  <cols>
    <col min="1" max="1" width="2.625" style="5"/>
    <col min="2" max="2" width="2.625" style="6"/>
    <col min="3" max="4" width="2.625" style="7"/>
    <col min="5" max="61" width="2.625" style="7" customWidth="1"/>
    <col min="62" max="62" width="2.625" style="6" customWidth="1"/>
    <col min="63" max="119" width="2.625" style="6"/>
    <col min="120" max="261" width="2.625" style="7"/>
    <col min="262" max="265" width="2.625" style="7" customWidth="1"/>
    <col min="266" max="266" width="2.625" style="7"/>
    <col min="267" max="267" width="2.625" style="7" customWidth="1"/>
    <col min="268" max="269" width="2.625" style="7"/>
    <col min="270" max="270" width="2.625" style="7" customWidth="1"/>
    <col min="271" max="271" width="2.625" style="7"/>
    <col min="272" max="273" width="2.625" style="7" customWidth="1"/>
    <col min="274" max="280" width="2.625" style="7"/>
    <col min="281" max="282" width="2.625" style="7" customWidth="1"/>
    <col min="283" max="285" width="2.625" style="7"/>
    <col min="286" max="286" width="2.625" style="7" customWidth="1"/>
    <col min="287" max="290" width="2.625" style="7"/>
    <col min="291" max="291" width="2.625" style="7" customWidth="1"/>
    <col min="292" max="294" width="2.625" style="7"/>
    <col min="295" max="295" width="2.625" style="7" customWidth="1"/>
    <col min="296" max="300" width="2.625" style="7"/>
    <col min="301" max="302" width="2.625" style="7" customWidth="1"/>
    <col min="303" max="303" width="2.625" style="7"/>
    <col min="304" max="305" width="2.625" style="7" customWidth="1"/>
    <col min="306" max="517" width="2.625" style="7"/>
    <col min="518" max="521" width="2.625" style="7" customWidth="1"/>
    <col min="522" max="522" width="2.625" style="7"/>
    <col min="523" max="523" width="2.625" style="7" customWidth="1"/>
    <col min="524" max="525" width="2.625" style="7"/>
    <col min="526" max="526" width="2.625" style="7" customWidth="1"/>
    <col min="527" max="527" width="2.625" style="7"/>
    <col min="528" max="529" width="2.625" style="7" customWidth="1"/>
    <col min="530" max="536" width="2.625" style="7"/>
    <col min="537" max="538" width="2.625" style="7" customWidth="1"/>
    <col min="539" max="541" width="2.625" style="7"/>
    <col min="542" max="542" width="2.625" style="7" customWidth="1"/>
    <col min="543" max="546" width="2.625" style="7"/>
    <col min="547" max="547" width="2.625" style="7" customWidth="1"/>
    <col min="548" max="550" width="2.625" style="7"/>
    <col min="551" max="551" width="2.625" style="7" customWidth="1"/>
    <col min="552" max="556" width="2.625" style="7"/>
    <col min="557" max="558" width="2.625" style="7" customWidth="1"/>
    <col min="559" max="559" width="2.625" style="7"/>
    <col min="560" max="561" width="2.625" style="7" customWidth="1"/>
    <col min="562" max="773" width="2.625" style="7"/>
    <col min="774" max="777" width="2.625" style="7" customWidth="1"/>
    <col min="778" max="778" width="2.625" style="7"/>
    <col min="779" max="779" width="2.625" style="7" customWidth="1"/>
    <col min="780" max="781" width="2.625" style="7"/>
    <col min="782" max="782" width="2.625" style="7" customWidth="1"/>
    <col min="783" max="783" width="2.625" style="7"/>
    <col min="784" max="785" width="2.625" style="7" customWidth="1"/>
    <col min="786" max="792" width="2.625" style="7"/>
    <col min="793" max="794" width="2.625" style="7" customWidth="1"/>
    <col min="795" max="797" width="2.625" style="7"/>
    <col min="798" max="798" width="2.625" style="7" customWidth="1"/>
    <col min="799" max="802" width="2.625" style="7"/>
    <col min="803" max="803" width="2.625" style="7" customWidth="1"/>
    <col min="804" max="806" width="2.625" style="7"/>
    <col min="807" max="807" width="2.625" style="7" customWidth="1"/>
    <col min="808" max="812" width="2.625" style="7"/>
    <col min="813" max="814" width="2.625" style="7" customWidth="1"/>
    <col min="815" max="815" width="2.625" style="7"/>
    <col min="816" max="817" width="2.625" style="7" customWidth="1"/>
    <col min="818" max="1029" width="2.625" style="7"/>
    <col min="1030" max="1033" width="2.625" style="7" customWidth="1"/>
    <col min="1034" max="1034" width="2.625" style="7"/>
    <col min="1035" max="1035" width="2.625" style="7" customWidth="1"/>
    <col min="1036" max="1037" width="2.625" style="7"/>
    <col min="1038" max="1038" width="2.625" style="7" customWidth="1"/>
    <col min="1039" max="1039" width="2.625" style="7"/>
    <col min="1040" max="1041" width="2.625" style="7" customWidth="1"/>
    <col min="1042" max="1048" width="2.625" style="7"/>
    <col min="1049" max="1050" width="2.625" style="7" customWidth="1"/>
    <col min="1051" max="1053" width="2.625" style="7"/>
    <col min="1054" max="1054" width="2.625" style="7" customWidth="1"/>
    <col min="1055" max="1058" width="2.625" style="7"/>
    <col min="1059" max="1059" width="2.625" style="7" customWidth="1"/>
    <col min="1060" max="1062" width="2.625" style="7"/>
    <col min="1063" max="1063" width="2.625" style="7" customWidth="1"/>
    <col min="1064" max="1068" width="2.625" style="7"/>
    <col min="1069" max="1070" width="2.625" style="7" customWidth="1"/>
    <col min="1071" max="1071" width="2.625" style="7"/>
    <col min="1072" max="1073" width="2.625" style="7" customWidth="1"/>
    <col min="1074" max="1285" width="2.625" style="7"/>
    <col min="1286" max="1289" width="2.625" style="7" customWidth="1"/>
    <col min="1290" max="1290" width="2.625" style="7"/>
    <col min="1291" max="1291" width="2.625" style="7" customWidth="1"/>
    <col min="1292" max="1293" width="2.625" style="7"/>
    <col min="1294" max="1294" width="2.625" style="7" customWidth="1"/>
    <col min="1295" max="1295" width="2.625" style="7"/>
    <col min="1296" max="1297" width="2.625" style="7" customWidth="1"/>
    <col min="1298" max="1304" width="2.625" style="7"/>
    <col min="1305" max="1306" width="2.625" style="7" customWidth="1"/>
    <col min="1307" max="1309" width="2.625" style="7"/>
    <col min="1310" max="1310" width="2.625" style="7" customWidth="1"/>
    <col min="1311" max="1314" width="2.625" style="7"/>
    <col min="1315" max="1315" width="2.625" style="7" customWidth="1"/>
    <col min="1316" max="1318" width="2.625" style="7"/>
    <col min="1319" max="1319" width="2.625" style="7" customWidth="1"/>
    <col min="1320" max="1324" width="2.625" style="7"/>
    <col min="1325" max="1326" width="2.625" style="7" customWidth="1"/>
    <col min="1327" max="1327" width="2.625" style="7"/>
    <col min="1328" max="1329" width="2.625" style="7" customWidth="1"/>
    <col min="1330" max="1541" width="2.625" style="7"/>
    <col min="1542" max="1545" width="2.625" style="7" customWidth="1"/>
    <col min="1546" max="1546" width="2.625" style="7"/>
    <col min="1547" max="1547" width="2.625" style="7" customWidth="1"/>
    <col min="1548" max="1549" width="2.625" style="7"/>
    <col min="1550" max="1550" width="2.625" style="7" customWidth="1"/>
    <col min="1551" max="1551" width="2.625" style="7"/>
    <col min="1552" max="1553" width="2.625" style="7" customWidth="1"/>
    <col min="1554" max="1560" width="2.625" style="7"/>
    <col min="1561" max="1562" width="2.625" style="7" customWidth="1"/>
    <col min="1563" max="1565" width="2.625" style="7"/>
    <col min="1566" max="1566" width="2.625" style="7" customWidth="1"/>
    <col min="1567" max="1570" width="2.625" style="7"/>
    <col min="1571" max="1571" width="2.625" style="7" customWidth="1"/>
    <col min="1572" max="1574" width="2.625" style="7"/>
    <col min="1575" max="1575" width="2.625" style="7" customWidth="1"/>
    <col min="1576" max="1580" width="2.625" style="7"/>
    <col min="1581" max="1582" width="2.625" style="7" customWidth="1"/>
    <col min="1583" max="1583" width="2.625" style="7"/>
    <col min="1584" max="1585" width="2.625" style="7" customWidth="1"/>
    <col min="1586" max="1797" width="2.625" style="7"/>
    <col min="1798" max="1801" width="2.625" style="7" customWidth="1"/>
    <col min="1802" max="1802" width="2.625" style="7"/>
    <col min="1803" max="1803" width="2.625" style="7" customWidth="1"/>
    <col min="1804" max="1805" width="2.625" style="7"/>
    <col min="1806" max="1806" width="2.625" style="7" customWidth="1"/>
    <col min="1807" max="1807" width="2.625" style="7"/>
    <col min="1808" max="1809" width="2.625" style="7" customWidth="1"/>
    <col min="1810" max="1816" width="2.625" style="7"/>
    <col min="1817" max="1818" width="2.625" style="7" customWidth="1"/>
    <col min="1819" max="1821" width="2.625" style="7"/>
    <col min="1822" max="1822" width="2.625" style="7" customWidth="1"/>
    <col min="1823" max="1826" width="2.625" style="7"/>
    <col min="1827" max="1827" width="2.625" style="7" customWidth="1"/>
    <col min="1828" max="1830" width="2.625" style="7"/>
    <col min="1831" max="1831" width="2.625" style="7" customWidth="1"/>
    <col min="1832" max="1836" width="2.625" style="7"/>
    <col min="1837" max="1838" width="2.625" style="7" customWidth="1"/>
    <col min="1839" max="1839" width="2.625" style="7"/>
    <col min="1840" max="1841" width="2.625" style="7" customWidth="1"/>
    <col min="1842" max="2053" width="2.625" style="7"/>
    <col min="2054" max="2057" width="2.625" style="7" customWidth="1"/>
    <col min="2058" max="2058" width="2.625" style="7"/>
    <col min="2059" max="2059" width="2.625" style="7" customWidth="1"/>
    <col min="2060" max="2061" width="2.625" style="7"/>
    <col min="2062" max="2062" width="2.625" style="7" customWidth="1"/>
    <col min="2063" max="2063" width="2.625" style="7"/>
    <col min="2064" max="2065" width="2.625" style="7" customWidth="1"/>
    <col min="2066" max="2072" width="2.625" style="7"/>
    <col min="2073" max="2074" width="2.625" style="7" customWidth="1"/>
    <col min="2075" max="2077" width="2.625" style="7"/>
    <col min="2078" max="2078" width="2.625" style="7" customWidth="1"/>
    <col min="2079" max="2082" width="2.625" style="7"/>
    <col min="2083" max="2083" width="2.625" style="7" customWidth="1"/>
    <col min="2084" max="2086" width="2.625" style="7"/>
    <col min="2087" max="2087" width="2.625" style="7" customWidth="1"/>
    <col min="2088" max="2092" width="2.625" style="7"/>
    <col min="2093" max="2094" width="2.625" style="7" customWidth="1"/>
    <col min="2095" max="2095" width="2.625" style="7"/>
    <col min="2096" max="2097" width="2.625" style="7" customWidth="1"/>
    <col min="2098" max="2309" width="2.625" style="7"/>
    <col min="2310" max="2313" width="2.625" style="7" customWidth="1"/>
    <col min="2314" max="2314" width="2.625" style="7"/>
    <col min="2315" max="2315" width="2.625" style="7" customWidth="1"/>
    <col min="2316" max="2317" width="2.625" style="7"/>
    <col min="2318" max="2318" width="2.625" style="7" customWidth="1"/>
    <col min="2319" max="2319" width="2.625" style="7"/>
    <col min="2320" max="2321" width="2.625" style="7" customWidth="1"/>
    <col min="2322" max="2328" width="2.625" style="7"/>
    <col min="2329" max="2330" width="2.625" style="7" customWidth="1"/>
    <col min="2331" max="2333" width="2.625" style="7"/>
    <col min="2334" max="2334" width="2.625" style="7" customWidth="1"/>
    <col min="2335" max="2338" width="2.625" style="7"/>
    <col min="2339" max="2339" width="2.625" style="7" customWidth="1"/>
    <col min="2340" max="2342" width="2.625" style="7"/>
    <col min="2343" max="2343" width="2.625" style="7" customWidth="1"/>
    <col min="2344" max="2348" width="2.625" style="7"/>
    <col min="2349" max="2350" width="2.625" style="7" customWidth="1"/>
    <col min="2351" max="2351" width="2.625" style="7"/>
    <col min="2352" max="2353" width="2.625" style="7" customWidth="1"/>
    <col min="2354" max="2565" width="2.625" style="7"/>
    <col min="2566" max="2569" width="2.625" style="7" customWidth="1"/>
    <col min="2570" max="2570" width="2.625" style="7"/>
    <col min="2571" max="2571" width="2.625" style="7" customWidth="1"/>
    <col min="2572" max="2573" width="2.625" style="7"/>
    <col min="2574" max="2574" width="2.625" style="7" customWidth="1"/>
    <col min="2575" max="2575" width="2.625" style="7"/>
    <col min="2576" max="2577" width="2.625" style="7" customWidth="1"/>
    <col min="2578" max="2584" width="2.625" style="7"/>
    <col min="2585" max="2586" width="2.625" style="7" customWidth="1"/>
    <col min="2587" max="2589" width="2.625" style="7"/>
    <col min="2590" max="2590" width="2.625" style="7" customWidth="1"/>
    <col min="2591" max="2594" width="2.625" style="7"/>
    <col min="2595" max="2595" width="2.625" style="7" customWidth="1"/>
    <col min="2596" max="2598" width="2.625" style="7"/>
    <col min="2599" max="2599" width="2.625" style="7" customWidth="1"/>
    <col min="2600" max="2604" width="2.625" style="7"/>
    <col min="2605" max="2606" width="2.625" style="7" customWidth="1"/>
    <col min="2607" max="2607" width="2.625" style="7"/>
    <col min="2608" max="2609" width="2.625" style="7" customWidth="1"/>
    <col min="2610" max="2821" width="2.625" style="7"/>
    <col min="2822" max="2825" width="2.625" style="7" customWidth="1"/>
    <col min="2826" max="2826" width="2.625" style="7"/>
    <col min="2827" max="2827" width="2.625" style="7" customWidth="1"/>
    <col min="2828" max="2829" width="2.625" style="7"/>
    <col min="2830" max="2830" width="2.625" style="7" customWidth="1"/>
    <col min="2831" max="2831" width="2.625" style="7"/>
    <col min="2832" max="2833" width="2.625" style="7" customWidth="1"/>
    <col min="2834" max="2840" width="2.625" style="7"/>
    <col min="2841" max="2842" width="2.625" style="7" customWidth="1"/>
    <col min="2843" max="2845" width="2.625" style="7"/>
    <col min="2846" max="2846" width="2.625" style="7" customWidth="1"/>
    <col min="2847" max="2850" width="2.625" style="7"/>
    <col min="2851" max="2851" width="2.625" style="7" customWidth="1"/>
    <col min="2852" max="2854" width="2.625" style="7"/>
    <col min="2855" max="2855" width="2.625" style="7" customWidth="1"/>
    <col min="2856" max="2860" width="2.625" style="7"/>
    <col min="2861" max="2862" width="2.625" style="7" customWidth="1"/>
    <col min="2863" max="2863" width="2.625" style="7"/>
    <col min="2864" max="2865" width="2.625" style="7" customWidth="1"/>
    <col min="2866" max="3077" width="2.625" style="7"/>
    <col min="3078" max="3081" width="2.625" style="7" customWidth="1"/>
    <col min="3082" max="3082" width="2.625" style="7"/>
    <col min="3083" max="3083" width="2.625" style="7" customWidth="1"/>
    <col min="3084" max="3085" width="2.625" style="7"/>
    <col min="3086" max="3086" width="2.625" style="7" customWidth="1"/>
    <col min="3087" max="3087" width="2.625" style="7"/>
    <col min="3088" max="3089" width="2.625" style="7" customWidth="1"/>
    <col min="3090" max="3096" width="2.625" style="7"/>
    <col min="3097" max="3098" width="2.625" style="7" customWidth="1"/>
    <col min="3099" max="3101" width="2.625" style="7"/>
    <col min="3102" max="3102" width="2.625" style="7" customWidth="1"/>
    <col min="3103" max="3106" width="2.625" style="7"/>
    <col min="3107" max="3107" width="2.625" style="7" customWidth="1"/>
    <col min="3108" max="3110" width="2.625" style="7"/>
    <col min="3111" max="3111" width="2.625" style="7" customWidth="1"/>
    <col min="3112" max="3116" width="2.625" style="7"/>
    <col min="3117" max="3118" width="2.625" style="7" customWidth="1"/>
    <col min="3119" max="3119" width="2.625" style="7"/>
    <col min="3120" max="3121" width="2.625" style="7" customWidth="1"/>
    <col min="3122" max="3333" width="2.625" style="7"/>
    <col min="3334" max="3337" width="2.625" style="7" customWidth="1"/>
    <col min="3338" max="3338" width="2.625" style="7"/>
    <col min="3339" max="3339" width="2.625" style="7" customWidth="1"/>
    <col min="3340" max="3341" width="2.625" style="7"/>
    <col min="3342" max="3342" width="2.625" style="7" customWidth="1"/>
    <col min="3343" max="3343" width="2.625" style="7"/>
    <col min="3344" max="3345" width="2.625" style="7" customWidth="1"/>
    <col min="3346" max="3352" width="2.625" style="7"/>
    <col min="3353" max="3354" width="2.625" style="7" customWidth="1"/>
    <col min="3355" max="3357" width="2.625" style="7"/>
    <col min="3358" max="3358" width="2.625" style="7" customWidth="1"/>
    <col min="3359" max="3362" width="2.625" style="7"/>
    <col min="3363" max="3363" width="2.625" style="7" customWidth="1"/>
    <col min="3364" max="3366" width="2.625" style="7"/>
    <col min="3367" max="3367" width="2.625" style="7" customWidth="1"/>
    <col min="3368" max="3372" width="2.625" style="7"/>
    <col min="3373" max="3374" width="2.625" style="7" customWidth="1"/>
    <col min="3375" max="3375" width="2.625" style="7"/>
    <col min="3376" max="3377" width="2.625" style="7" customWidth="1"/>
    <col min="3378" max="3589" width="2.625" style="7"/>
    <col min="3590" max="3593" width="2.625" style="7" customWidth="1"/>
    <col min="3594" max="3594" width="2.625" style="7"/>
    <col min="3595" max="3595" width="2.625" style="7" customWidth="1"/>
    <col min="3596" max="3597" width="2.625" style="7"/>
    <col min="3598" max="3598" width="2.625" style="7" customWidth="1"/>
    <col min="3599" max="3599" width="2.625" style="7"/>
    <col min="3600" max="3601" width="2.625" style="7" customWidth="1"/>
    <col min="3602" max="3608" width="2.625" style="7"/>
    <col min="3609" max="3610" width="2.625" style="7" customWidth="1"/>
    <col min="3611" max="3613" width="2.625" style="7"/>
    <col min="3614" max="3614" width="2.625" style="7" customWidth="1"/>
    <col min="3615" max="3618" width="2.625" style="7"/>
    <col min="3619" max="3619" width="2.625" style="7" customWidth="1"/>
    <col min="3620" max="3622" width="2.625" style="7"/>
    <col min="3623" max="3623" width="2.625" style="7" customWidth="1"/>
    <col min="3624" max="3628" width="2.625" style="7"/>
    <col min="3629" max="3630" width="2.625" style="7" customWidth="1"/>
    <col min="3631" max="3631" width="2.625" style="7"/>
    <col min="3632" max="3633" width="2.625" style="7" customWidth="1"/>
    <col min="3634" max="3845" width="2.625" style="7"/>
    <col min="3846" max="3849" width="2.625" style="7" customWidth="1"/>
    <col min="3850" max="3850" width="2.625" style="7"/>
    <col min="3851" max="3851" width="2.625" style="7" customWidth="1"/>
    <col min="3852" max="3853" width="2.625" style="7"/>
    <col min="3854" max="3854" width="2.625" style="7" customWidth="1"/>
    <col min="3855" max="3855" width="2.625" style="7"/>
    <col min="3856" max="3857" width="2.625" style="7" customWidth="1"/>
    <col min="3858" max="3864" width="2.625" style="7"/>
    <col min="3865" max="3866" width="2.625" style="7" customWidth="1"/>
    <col min="3867" max="3869" width="2.625" style="7"/>
    <col min="3870" max="3870" width="2.625" style="7" customWidth="1"/>
    <col min="3871" max="3874" width="2.625" style="7"/>
    <col min="3875" max="3875" width="2.625" style="7" customWidth="1"/>
    <col min="3876" max="3878" width="2.625" style="7"/>
    <col min="3879" max="3879" width="2.625" style="7" customWidth="1"/>
    <col min="3880" max="3884" width="2.625" style="7"/>
    <col min="3885" max="3886" width="2.625" style="7" customWidth="1"/>
    <col min="3887" max="3887" width="2.625" style="7"/>
    <col min="3888" max="3889" width="2.625" style="7" customWidth="1"/>
    <col min="3890" max="4101" width="2.625" style="7"/>
    <col min="4102" max="4105" width="2.625" style="7" customWidth="1"/>
    <col min="4106" max="4106" width="2.625" style="7"/>
    <col min="4107" max="4107" width="2.625" style="7" customWidth="1"/>
    <col min="4108" max="4109" width="2.625" style="7"/>
    <col min="4110" max="4110" width="2.625" style="7" customWidth="1"/>
    <col min="4111" max="4111" width="2.625" style="7"/>
    <col min="4112" max="4113" width="2.625" style="7" customWidth="1"/>
    <col min="4114" max="4120" width="2.625" style="7"/>
    <col min="4121" max="4122" width="2.625" style="7" customWidth="1"/>
    <col min="4123" max="4125" width="2.625" style="7"/>
    <col min="4126" max="4126" width="2.625" style="7" customWidth="1"/>
    <col min="4127" max="4130" width="2.625" style="7"/>
    <col min="4131" max="4131" width="2.625" style="7" customWidth="1"/>
    <col min="4132" max="4134" width="2.625" style="7"/>
    <col min="4135" max="4135" width="2.625" style="7" customWidth="1"/>
    <col min="4136" max="4140" width="2.625" style="7"/>
    <col min="4141" max="4142" width="2.625" style="7" customWidth="1"/>
    <col min="4143" max="4143" width="2.625" style="7"/>
    <col min="4144" max="4145" width="2.625" style="7" customWidth="1"/>
    <col min="4146" max="4357" width="2.625" style="7"/>
    <col min="4358" max="4361" width="2.625" style="7" customWidth="1"/>
    <col min="4362" max="4362" width="2.625" style="7"/>
    <col min="4363" max="4363" width="2.625" style="7" customWidth="1"/>
    <col min="4364" max="4365" width="2.625" style="7"/>
    <col min="4366" max="4366" width="2.625" style="7" customWidth="1"/>
    <col min="4367" max="4367" width="2.625" style="7"/>
    <col min="4368" max="4369" width="2.625" style="7" customWidth="1"/>
    <col min="4370" max="4376" width="2.625" style="7"/>
    <col min="4377" max="4378" width="2.625" style="7" customWidth="1"/>
    <col min="4379" max="4381" width="2.625" style="7"/>
    <col min="4382" max="4382" width="2.625" style="7" customWidth="1"/>
    <col min="4383" max="4386" width="2.625" style="7"/>
    <col min="4387" max="4387" width="2.625" style="7" customWidth="1"/>
    <col min="4388" max="4390" width="2.625" style="7"/>
    <col min="4391" max="4391" width="2.625" style="7" customWidth="1"/>
    <col min="4392" max="4396" width="2.625" style="7"/>
    <col min="4397" max="4398" width="2.625" style="7" customWidth="1"/>
    <col min="4399" max="4399" width="2.625" style="7"/>
    <col min="4400" max="4401" width="2.625" style="7" customWidth="1"/>
    <col min="4402" max="4613" width="2.625" style="7"/>
    <col min="4614" max="4617" width="2.625" style="7" customWidth="1"/>
    <col min="4618" max="4618" width="2.625" style="7"/>
    <col min="4619" max="4619" width="2.625" style="7" customWidth="1"/>
    <col min="4620" max="4621" width="2.625" style="7"/>
    <col min="4622" max="4622" width="2.625" style="7" customWidth="1"/>
    <col min="4623" max="4623" width="2.625" style="7"/>
    <col min="4624" max="4625" width="2.625" style="7" customWidth="1"/>
    <col min="4626" max="4632" width="2.625" style="7"/>
    <col min="4633" max="4634" width="2.625" style="7" customWidth="1"/>
    <col min="4635" max="4637" width="2.625" style="7"/>
    <col min="4638" max="4638" width="2.625" style="7" customWidth="1"/>
    <col min="4639" max="4642" width="2.625" style="7"/>
    <col min="4643" max="4643" width="2.625" style="7" customWidth="1"/>
    <col min="4644" max="4646" width="2.625" style="7"/>
    <col min="4647" max="4647" width="2.625" style="7" customWidth="1"/>
    <col min="4648" max="4652" width="2.625" style="7"/>
    <col min="4653" max="4654" width="2.625" style="7" customWidth="1"/>
    <col min="4655" max="4655" width="2.625" style="7"/>
    <col min="4656" max="4657" width="2.625" style="7" customWidth="1"/>
    <col min="4658" max="4869" width="2.625" style="7"/>
    <col min="4870" max="4873" width="2.625" style="7" customWidth="1"/>
    <col min="4874" max="4874" width="2.625" style="7"/>
    <col min="4875" max="4875" width="2.625" style="7" customWidth="1"/>
    <col min="4876" max="4877" width="2.625" style="7"/>
    <col min="4878" max="4878" width="2.625" style="7" customWidth="1"/>
    <col min="4879" max="4879" width="2.625" style="7"/>
    <col min="4880" max="4881" width="2.625" style="7" customWidth="1"/>
    <col min="4882" max="4888" width="2.625" style="7"/>
    <col min="4889" max="4890" width="2.625" style="7" customWidth="1"/>
    <col min="4891" max="4893" width="2.625" style="7"/>
    <col min="4894" max="4894" width="2.625" style="7" customWidth="1"/>
    <col min="4895" max="4898" width="2.625" style="7"/>
    <col min="4899" max="4899" width="2.625" style="7" customWidth="1"/>
    <col min="4900" max="4902" width="2.625" style="7"/>
    <col min="4903" max="4903" width="2.625" style="7" customWidth="1"/>
    <col min="4904" max="4908" width="2.625" style="7"/>
    <col min="4909" max="4910" width="2.625" style="7" customWidth="1"/>
    <col min="4911" max="4911" width="2.625" style="7"/>
    <col min="4912" max="4913" width="2.625" style="7" customWidth="1"/>
    <col min="4914" max="5125" width="2.625" style="7"/>
    <col min="5126" max="5129" width="2.625" style="7" customWidth="1"/>
    <col min="5130" max="5130" width="2.625" style="7"/>
    <col min="5131" max="5131" width="2.625" style="7" customWidth="1"/>
    <col min="5132" max="5133" width="2.625" style="7"/>
    <col min="5134" max="5134" width="2.625" style="7" customWidth="1"/>
    <col min="5135" max="5135" width="2.625" style="7"/>
    <col min="5136" max="5137" width="2.625" style="7" customWidth="1"/>
    <col min="5138" max="5144" width="2.625" style="7"/>
    <col min="5145" max="5146" width="2.625" style="7" customWidth="1"/>
    <col min="5147" max="5149" width="2.625" style="7"/>
    <col min="5150" max="5150" width="2.625" style="7" customWidth="1"/>
    <col min="5151" max="5154" width="2.625" style="7"/>
    <col min="5155" max="5155" width="2.625" style="7" customWidth="1"/>
    <col min="5156" max="5158" width="2.625" style="7"/>
    <col min="5159" max="5159" width="2.625" style="7" customWidth="1"/>
    <col min="5160" max="5164" width="2.625" style="7"/>
    <col min="5165" max="5166" width="2.625" style="7" customWidth="1"/>
    <col min="5167" max="5167" width="2.625" style="7"/>
    <col min="5168" max="5169" width="2.625" style="7" customWidth="1"/>
    <col min="5170" max="5381" width="2.625" style="7"/>
    <col min="5382" max="5385" width="2.625" style="7" customWidth="1"/>
    <col min="5386" max="5386" width="2.625" style="7"/>
    <col min="5387" max="5387" width="2.625" style="7" customWidth="1"/>
    <col min="5388" max="5389" width="2.625" style="7"/>
    <col min="5390" max="5390" width="2.625" style="7" customWidth="1"/>
    <col min="5391" max="5391" width="2.625" style="7"/>
    <col min="5392" max="5393" width="2.625" style="7" customWidth="1"/>
    <col min="5394" max="5400" width="2.625" style="7"/>
    <col min="5401" max="5402" width="2.625" style="7" customWidth="1"/>
    <col min="5403" max="5405" width="2.625" style="7"/>
    <col min="5406" max="5406" width="2.625" style="7" customWidth="1"/>
    <col min="5407" max="5410" width="2.625" style="7"/>
    <col min="5411" max="5411" width="2.625" style="7" customWidth="1"/>
    <col min="5412" max="5414" width="2.625" style="7"/>
    <col min="5415" max="5415" width="2.625" style="7" customWidth="1"/>
    <col min="5416" max="5420" width="2.625" style="7"/>
    <col min="5421" max="5422" width="2.625" style="7" customWidth="1"/>
    <col min="5423" max="5423" width="2.625" style="7"/>
    <col min="5424" max="5425" width="2.625" style="7" customWidth="1"/>
    <col min="5426" max="5637" width="2.625" style="7"/>
    <col min="5638" max="5641" width="2.625" style="7" customWidth="1"/>
    <col min="5642" max="5642" width="2.625" style="7"/>
    <col min="5643" max="5643" width="2.625" style="7" customWidth="1"/>
    <col min="5644" max="5645" width="2.625" style="7"/>
    <col min="5646" max="5646" width="2.625" style="7" customWidth="1"/>
    <col min="5647" max="5647" width="2.625" style="7"/>
    <col min="5648" max="5649" width="2.625" style="7" customWidth="1"/>
    <col min="5650" max="5656" width="2.625" style="7"/>
    <col min="5657" max="5658" width="2.625" style="7" customWidth="1"/>
    <col min="5659" max="5661" width="2.625" style="7"/>
    <col min="5662" max="5662" width="2.625" style="7" customWidth="1"/>
    <col min="5663" max="5666" width="2.625" style="7"/>
    <col min="5667" max="5667" width="2.625" style="7" customWidth="1"/>
    <col min="5668" max="5670" width="2.625" style="7"/>
    <col min="5671" max="5671" width="2.625" style="7" customWidth="1"/>
    <col min="5672" max="5676" width="2.625" style="7"/>
    <col min="5677" max="5678" width="2.625" style="7" customWidth="1"/>
    <col min="5679" max="5679" width="2.625" style="7"/>
    <col min="5680" max="5681" width="2.625" style="7" customWidth="1"/>
    <col min="5682" max="5893" width="2.625" style="7"/>
    <col min="5894" max="5897" width="2.625" style="7" customWidth="1"/>
    <col min="5898" max="5898" width="2.625" style="7"/>
    <col min="5899" max="5899" width="2.625" style="7" customWidth="1"/>
    <col min="5900" max="5901" width="2.625" style="7"/>
    <col min="5902" max="5902" width="2.625" style="7" customWidth="1"/>
    <col min="5903" max="5903" width="2.625" style="7"/>
    <col min="5904" max="5905" width="2.625" style="7" customWidth="1"/>
    <col min="5906" max="5912" width="2.625" style="7"/>
    <col min="5913" max="5914" width="2.625" style="7" customWidth="1"/>
    <col min="5915" max="5917" width="2.625" style="7"/>
    <col min="5918" max="5918" width="2.625" style="7" customWidth="1"/>
    <col min="5919" max="5922" width="2.625" style="7"/>
    <col min="5923" max="5923" width="2.625" style="7" customWidth="1"/>
    <col min="5924" max="5926" width="2.625" style="7"/>
    <col min="5927" max="5927" width="2.625" style="7" customWidth="1"/>
    <col min="5928" max="5932" width="2.625" style="7"/>
    <col min="5933" max="5934" width="2.625" style="7" customWidth="1"/>
    <col min="5935" max="5935" width="2.625" style="7"/>
    <col min="5936" max="5937" width="2.625" style="7" customWidth="1"/>
    <col min="5938" max="6149" width="2.625" style="7"/>
    <col min="6150" max="6153" width="2.625" style="7" customWidth="1"/>
    <col min="6154" max="6154" width="2.625" style="7"/>
    <col min="6155" max="6155" width="2.625" style="7" customWidth="1"/>
    <col min="6156" max="6157" width="2.625" style="7"/>
    <col min="6158" max="6158" width="2.625" style="7" customWidth="1"/>
    <col min="6159" max="6159" width="2.625" style="7"/>
    <col min="6160" max="6161" width="2.625" style="7" customWidth="1"/>
    <col min="6162" max="6168" width="2.625" style="7"/>
    <col min="6169" max="6170" width="2.625" style="7" customWidth="1"/>
    <col min="6171" max="6173" width="2.625" style="7"/>
    <col min="6174" max="6174" width="2.625" style="7" customWidth="1"/>
    <col min="6175" max="6178" width="2.625" style="7"/>
    <col min="6179" max="6179" width="2.625" style="7" customWidth="1"/>
    <col min="6180" max="6182" width="2.625" style="7"/>
    <col min="6183" max="6183" width="2.625" style="7" customWidth="1"/>
    <col min="6184" max="6188" width="2.625" style="7"/>
    <col min="6189" max="6190" width="2.625" style="7" customWidth="1"/>
    <col min="6191" max="6191" width="2.625" style="7"/>
    <col min="6192" max="6193" width="2.625" style="7" customWidth="1"/>
    <col min="6194" max="6405" width="2.625" style="7"/>
    <col min="6406" max="6409" width="2.625" style="7" customWidth="1"/>
    <col min="6410" max="6410" width="2.625" style="7"/>
    <col min="6411" max="6411" width="2.625" style="7" customWidth="1"/>
    <col min="6412" max="6413" width="2.625" style="7"/>
    <col min="6414" max="6414" width="2.625" style="7" customWidth="1"/>
    <col min="6415" max="6415" width="2.625" style="7"/>
    <col min="6416" max="6417" width="2.625" style="7" customWidth="1"/>
    <col min="6418" max="6424" width="2.625" style="7"/>
    <col min="6425" max="6426" width="2.625" style="7" customWidth="1"/>
    <col min="6427" max="6429" width="2.625" style="7"/>
    <col min="6430" max="6430" width="2.625" style="7" customWidth="1"/>
    <col min="6431" max="6434" width="2.625" style="7"/>
    <col min="6435" max="6435" width="2.625" style="7" customWidth="1"/>
    <col min="6436" max="6438" width="2.625" style="7"/>
    <col min="6439" max="6439" width="2.625" style="7" customWidth="1"/>
    <col min="6440" max="6444" width="2.625" style="7"/>
    <col min="6445" max="6446" width="2.625" style="7" customWidth="1"/>
    <col min="6447" max="6447" width="2.625" style="7"/>
    <col min="6448" max="6449" width="2.625" style="7" customWidth="1"/>
    <col min="6450" max="6661" width="2.625" style="7"/>
    <col min="6662" max="6665" width="2.625" style="7" customWidth="1"/>
    <col min="6666" max="6666" width="2.625" style="7"/>
    <col min="6667" max="6667" width="2.625" style="7" customWidth="1"/>
    <col min="6668" max="6669" width="2.625" style="7"/>
    <col min="6670" max="6670" width="2.625" style="7" customWidth="1"/>
    <col min="6671" max="6671" width="2.625" style="7"/>
    <col min="6672" max="6673" width="2.625" style="7" customWidth="1"/>
    <col min="6674" max="6680" width="2.625" style="7"/>
    <col min="6681" max="6682" width="2.625" style="7" customWidth="1"/>
    <col min="6683" max="6685" width="2.625" style="7"/>
    <col min="6686" max="6686" width="2.625" style="7" customWidth="1"/>
    <col min="6687" max="6690" width="2.625" style="7"/>
    <col min="6691" max="6691" width="2.625" style="7" customWidth="1"/>
    <col min="6692" max="6694" width="2.625" style="7"/>
    <col min="6695" max="6695" width="2.625" style="7" customWidth="1"/>
    <col min="6696" max="6700" width="2.625" style="7"/>
    <col min="6701" max="6702" width="2.625" style="7" customWidth="1"/>
    <col min="6703" max="6703" width="2.625" style="7"/>
    <col min="6704" max="6705" width="2.625" style="7" customWidth="1"/>
    <col min="6706" max="6917" width="2.625" style="7"/>
    <col min="6918" max="6921" width="2.625" style="7" customWidth="1"/>
    <col min="6922" max="6922" width="2.625" style="7"/>
    <col min="6923" max="6923" width="2.625" style="7" customWidth="1"/>
    <col min="6924" max="6925" width="2.625" style="7"/>
    <col min="6926" max="6926" width="2.625" style="7" customWidth="1"/>
    <col min="6927" max="6927" width="2.625" style="7"/>
    <col min="6928" max="6929" width="2.625" style="7" customWidth="1"/>
    <col min="6930" max="6936" width="2.625" style="7"/>
    <col min="6937" max="6938" width="2.625" style="7" customWidth="1"/>
    <col min="6939" max="6941" width="2.625" style="7"/>
    <col min="6942" max="6942" width="2.625" style="7" customWidth="1"/>
    <col min="6943" max="6946" width="2.625" style="7"/>
    <col min="6947" max="6947" width="2.625" style="7" customWidth="1"/>
    <col min="6948" max="6950" width="2.625" style="7"/>
    <col min="6951" max="6951" width="2.625" style="7" customWidth="1"/>
    <col min="6952" max="6956" width="2.625" style="7"/>
    <col min="6957" max="6958" width="2.625" style="7" customWidth="1"/>
    <col min="6959" max="6959" width="2.625" style="7"/>
    <col min="6960" max="6961" width="2.625" style="7" customWidth="1"/>
    <col min="6962" max="7173" width="2.625" style="7"/>
    <col min="7174" max="7177" width="2.625" style="7" customWidth="1"/>
    <col min="7178" max="7178" width="2.625" style="7"/>
    <col min="7179" max="7179" width="2.625" style="7" customWidth="1"/>
    <col min="7180" max="7181" width="2.625" style="7"/>
    <col min="7182" max="7182" width="2.625" style="7" customWidth="1"/>
    <col min="7183" max="7183" width="2.625" style="7"/>
    <col min="7184" max="7185" width="2.625" style="7" customWidth="1"/>
    <col min="7186" max="7192" width="2.625" style="7"/>
    <col min="7193" max="7194" width="2.625" style="7" customWidth="1"/>
    <col min="7195" max="7197" width="2.625" style="7"/>
    <col min="7198" max="7198" width="2.625" style="7" customWidth="1"/>
    <col min="7199" max="7202" width="2.625" style="7"/>
    <col min="7203" max="7203" width="2.625" style="7" customWidth="1"/>
    <col min="7204" max="7206" width="2.625" style="7"/>
    <col min="7207" max="7207" width="2.625" style="7" customWidth="1"/>
    <col min="7208" max="7212" width="2.625" style="7"/>
    <col min="7213" max="7214" width="2.625" style="7" customWidth="1"/>
    <col min="7215" max="7215" width="2.625" style="7"/>
    <col min="7216" max="7217" width="2.625" style="7" customWidth="1"/>
    <col min="7218" max="7429" width="2.625" style="7"/>
    <col min="7430" max="7433" width="2.625" style="7" customWidth="1"/>
    <col min="7434" max="7434" width="2.625" style="7"/>
    <col min="7435" max="7435" width="2.625" style="7" customWidth="1"/>
    <col min="7436" max="7437" width="2.625" style="7"/>
    <col min="7438" max="7438" width="2.625" style="7" customWidth="1"/>
    <col min="7439" max="7439" width="2.625" style="7"/>
    <col min="7440" max="7441" width="2.625" style="7" customWidth="1"/>
    <col min="7442" max="7448" width="2.625" style="7"/>
    <col min="7449" max="7450" width="2.625" style="7" customWidth="1"/>
    <col min="7451" max="7453" width="2.625" style="7"/>
    <col min="7454" max="7454" width="2.625" style="7" customWidth="1"/>
    <col min="7455" max="7458" width="2.625" style="7"/>
    <col min="7459" max="7459" width="2.625" style="7" customWidth="1"/>
    <col min="7460" max="7462" width="2.625" style="7"/>
    <col min="7463" max="7463" width="2.625" style="7" customWidth="1"/>
    <col min="7464" max="7468" width="2.625" style="7"/>
    <col min="7469" max="7470" width="2.625" style="7" customWidth="1"/>
    <col min="7471" max="7471" width="2.625" style="7"/>
    <col min="7472" max="7473" width="2.625" style="7" customWidth="1"/>
    <col min="7474" max="7685" width="2.625" style="7"/>
    <col min="7686" max="7689" width="2.625" style="7" customWidth="1"/>
    <col min="7690" max="7690" width="2.625" style="7"/>
    <col min="7691" max="7691" width="2.625" style="7" customWidth="1"/>
    <col min="7692" max="7693" width="2.625" style="7"/>
    <col min="7694" max="7694" width="2.625" style="7" customWidth="1"/>
    <col min="7695" max="7695" width="2.625" style="7"/>
    <col min="7696" max="7697" width="2.625" style="7" customWidth="1"/>
    <col min="7698" max="7704" width="2.625" style="7"/>
    <col min="7705" max="7706" width="2.625" style="7" customWidth="1"/>
    <col min="7707" max="7709" width="2.625" style="7"/>
    <col min="7710" max="7710" width="2.625" style="7" customWidth="1"/>
    <col min="7711" max="7714" width="2.625" style="7"/>
    <col min="7715" max="7715" width="2.625" style="7" customWidth="1"/>
    <col min="7716" max="7718" width="2.625" style="7"/>
    <col min="7719" max="7719" width="2.625" style="7" customWidth="1"/>
    <col min="7720" max="7724" width="2.625" style="7"/>
    <col min="7725" max="7726" width="2.625" style="7" customWidth="1"/>
    <col min="7727" max="7727" width="2.625" style="7"/>
    <col min="7728" max="7729" width="2.625" style="7" customWidth="1"/>
    <col min="7730" max="7941" width="2.625" style="7"/>
    <col min="7942" max="7945" width="2.625" style="7" customWidth="1"/>
    <col min="7946" max="7946" width="2.625" style="7"/>
    <col min="7947" max="7947" width="2.625" style="7" customWidth="1"/>
    <col min="7948" max="7949" width="2.625" style="7"/>
    <col min="7950" max="7950" width="2.625" style="7" customWidth="1"/>
    <col min="7951" max="7951" width="2.625" style="7"/>
    <col min="7952" max="7953" width="2.625" style="7" customWidth="1"/>
    <col min="7954" max="7960" width="2.625" style="7"/>
    <col min="7961" max="7962" width="2.625" style="7" customWidth="1"/>
    <col min="7963" max="7965" width="2.625" style="7"/>
    <col min="7966" max="7966" width="2.625" style="7" customWidth="1"/>
    <col min="7967" max="7970" width="2.625" style="7"/>
    <col min="7971" max="7971" width="2.625" style="7" customWidth="1"/>
    <col min="7972" max="7974" width="2.625" style="7"/>
    <col min="7975" max="7975" width="2.625" style="7" customWidth="1"/>
    <col min="7976" max="7980" width="2.625" style="7"/>
    <col min="7981" max="7982" width="2.625" style="7" customWidth="1"/>
    <col min="7983" max="7983" width="2.625" style="7"/>
    <col min="7984" max="7985" width="2.625" style="7" customWidth="1"/>
    <col min="7986" max="8197" width="2.625" style="7"/>
    <col min="8198" max="8201" width="2.625" style="7" customWidth="1"/>
    <col min="8202" max="8202" width="2.625" style="7"/>
    <col min="8203" max="8203" width="2.625" style="7" customWidth="1"/>
    <col min="8204" max="8205" width="2.625" style="7"/>
    <col min="8206" max="8206" width="2.625" style="7" customWidth="1"/>
    <col min="8207" max="8207" width="2.625" style="7"/>
    <col min="8208" max="8209" width="2.625" style="7" customWidth="1"/>
    <col min="8210" max="8216" width="2.625" style="7"/>
    <col min="8217" max="8218" width="2.625" style="7" customWidth="1"/>
    <col min="8219" max="8221" width="2.625" style="7"/>
    <col min="8222" max="8222" width="2.625" style="7" customWidth="1"/>
    <col min="8223" max="8226" width="2.625" style="7"/>
    <col min="8227" max="8227" width="2.625" style="7" customWidth="1"/>
    <col min="8228" max="8230" width="2.625" style="7"/>
    <col min="8231" max="8231" width="2.625" style="7" customWidth="1"/>
    <col min="8232" max="8236" width="2.625" style="7"/>
    <col min="8237" max="8238" width="2.625" style="7" customWidth="1"/>
    <col min="8239" max="8239" width="2.625" style="7"/>
    <col min="8240" max="8241" width="2.625" style="7" customWidth="1"/>
    <col min="8242" max="8453" width="2.625" style="7"/>
    <col min="8454" max="8457" width="2.625" style="7" customWidth="1"/>
    <col min="8458" max="8458" width="2.625" style="7"/>
    <col min="8459" max="8459" width="2.625" style="7" customWidth="1"/>
    <col min="8460" max="8461" width="2.625" style="7"/>
    <col min="8462" max="8462" width="2.625" style="7" customWidth="1"/>
    <col min="8463" max="8463" width="2.625" style="7"/>
    <col min="8464" max="8465" width="2.625" style="7" customWidth="1"/>
    <col min="8466" max="8472" width="2.625" style="7"/>
    <col min="8473" max="8474" width="2.625" style="7" customWidth="1"/>
    <col min="8475" max="8477" width="2.625" style="7"/>
    <col min="8478" max="8478" width="2.625" style="7" customWidth="1"/>
    <col min="8479" max="8482" width="2.625" style="7"/>
    <col min="8483" max="8483" width="2.625" style="7" customWidth="1"/>
    <col min="8484" max="8486" width="2.625" style="7"/>
    <col min="8487" max="8487" width="2.625" style="7" customWidth="1"/>
    <col min="8488" max="8492" width="2.625" style="7"/>
    <col min="8493" max="8494" width="2.625" style="7" customWidth="1"/>
    <col min="8495" max="8495" width="2.625" style="7"/>
    <col min="8496" max="8497" width="2.625" style="7" customWidth="1"/>
    <col min="8498" max="8709" width="2.625" style="7"/>
    <col min="8710" max="8713" width="2.625" style="7" customWidth="1"/>
    <col min="8714" max="8714" width="2.625" style="7"/>
    <col min="8715" max="8715" width="2.625" style="7" customWidth="1"/>
    <col min="8716" max="8717" width="2.625" style="7"/>
    <col min="8718" max="8718" width="2.625" style="7" customWidth="1"/>
    <col min="8719" max="8719" width="2.625" style="7"/>
    <col min="8720" max="8721" width="2.625" style="7" customWidth="1"/>
    <col min="8722" max="8728" width="2.625" style="7"/>
    <col min="8729" max="8730" width="2.625" style="7" customWidth="1"/>
    <col min="8731" max="8733" width="2.625" style="7"/>
    <col min="8734" max="8734" width="2.625" style="7" customWidth="1"/>
    <col min="8735" max="8738" width="2.625" style="7"/>
    <col min="8739" max="8739" width="2.625" style="7" customWidth="1"/>
    <col min="8740" max="8742" width="2.625" style="7"/>
    <col min="8743" max="8743" width="2.625" style="7" customWidth="1"/>
    <col min="8744" max="8748" width="2.625" style="7"/>
    <col min="8749" max="8750" width="2.625" style="7" customWidth="1"/>
    <col min="8751" max="8751" width="2.625" style="7"/>
    <col min="8752" max="8753" width="2.625" style="7" customWidth="1"/>
    <col min="8754" max="8965" width="2.625" style="7"/>
    <col min="8966" max="8969" width="2.625" style="7" customWidth="1"/>
    <col min="8970" max="8970" width="2.625" style="7"/>
    <col min="8971" max="8971" width="2.625" style="7" customWidth="1"/>
    <col min="8972" max="8973" width="2.625" style="7"/>
    <col min="8974" max="8974" width="2.625" style="7" customWidth="1"/>
    <col min="8975" max="8975" width="2.625" style="7"/>
    <col min="8976" max="8977" width="2.625" style="7" customWidth="1"/>
    <col min="8978" max="8984" width="2.625" style="7"/>
    <col min="8985" max="8986" width="2.625" style="7" customWidth="1"/>
    <col min="8987" max="8989" width="2.625" style="7"/>
    <col min="8990" max="8990" width="2.625" style="7" customWidth="1"/>
    <col min="8991" max="8994" width="2.625" style="7"/>
    <col min="8995" max="8995" width="2.625" style="7" customWidth="1"/>
    <col min="8996" max="8998" width="2.625" style="7"/>
    <col min="8999" max="8999" width="2.625" style="7" customWidth="1"/>
    <col min="9000" max="9004" width="2.625" style="7"/>
    <col min="9005" max="9006" width="2.625" style="7" customWidth="1"/>
    <col min="9007" max="9007" width="2.625" style="7"/>
    <col min="9008" max="9009" width="2.625" style="7" customWidth="1"/>
    <col min="9010" max="9221" width="2.625" style="7"/>
    <col min="9222" max="9225" width="2.625" style="7" customWidth="1"/>
    <col min="9226" max="9226" width="2.625" style="7"/>
    <col min="9227" max="9227" width="2.625" style="7" customWidth="1"/>
    <col min="9228" max="9229" width="2.625" style="7"/>
    <col min="9230" max="9230" width="2.625" style="7" customWidth="1"/>
    <col min="9231" max="9231" width="2.625" style="7"/>
    <col min="9232" max="9233" width="2.625" style="7" customWidth="1"/>
    <col min="9234" max="9240" width="2.625" style="7"/>
    <col min="9241" max="9242" width="2.625" style="7" customWidth="1"/>
    <col min="9243" max="9245" width="2.625" style="7"/>
    <col min="9246" max="9246" width="2.625" style="7" customWidth="1"/>
    <col min="9247" max="9250" width="2.625" style="7"/>
    <col min="9251" max="9251" width="2.625" style="7" customWidth="1"/>
    <col min="9252" max="9254" width="2.625" style="7"/>
    <col min="9255" max="9255" width="2.625" style="7" customWidth="1"/>
    <col min="9256" max="9260" width="2.625" style="7"/>
    <col min="9261" max="9262" width="2.625" style="7" customWidth="1"/>
    <col min="9263" max="9263" width="2.625" style="7"/>
    <col min="9264" max="9265" width="2.625" style="7" customWidth="1"/>
    <col min="9266" max="9477" width="2.625" style="7"/>
    <col min="9478" max="9481" width="2.625" style="7" customWidth="1"/>
    <col min="9482" max="9482" width="2.625" style="7"/>
    <col min="9483" max="9483" width="2.625" style="7" customWidth="1"/>
    <col min="9484" max="9485" width="2.625" style="7"/>
    <col min="9486" max="9486" width="2.625" style="7" customWidth="1"/>
    <col min="9487" max="9487" width="2.625" style="7"/>
    <col min="9488" max="9489" width="2.625" style="7" customWidth="1"/>
    <col min="9490" max="9496" width="2.625" style="7"/>
    <col min="9497" max="9498" width="2.625" style="7" customWidth="1"/>
    <col min="9499" max="9501" width="2.625" style="7"/>
    <col min="9502" max="9502" width="2.625" style="7" customWidth="1"/>
    <col min="9503" max="9506" width="2.625" style="7"/>
    <col min="9507" max="9507" width="2.625" style="7" customWidth="1"/>
    <col min="9508" max="9510" width="2.625" style="7"/>
    <col min="9511" max="9511" width="2.625" style="7" customWidth="1"/>
    <col min="9512" max="9516" width="2.625" style="7"/>
    <col min="9517" max="9518" width="2.625" style="7" customWidth="1"/>
    <col min="9519" max="9519" width="2.625" style="7"/>
    <col min="9520" max="9521" width="2.625" style="7" customWidth="1"/>
    <col min="9522" max="9733" width="2.625" style="7"/>
    <col min="9734" max="9737" width="2.625" style="7" customWidth="1"/>
    <col min="9738" max="9738" width="2.625" style="7"/>
    <col min="9739" max="9739" width="2.625" style="7" customWidth="1"/>
    <col min="9740" max="9741" width="2.625" style="7"/>
    <col min="9742" max="9742" width="2.625" style="7" customWidth="1"/>
    <col min="9743" max="9743" width="2.625" style="7"/>
    <col min="9744" max="9745" width="2.625" style="7" customWidth="1"/>
    <col min="9746" max="9752" width="2.625" style="7"/>
    <col min="9753" max="9754" width="2.625" style="7" customWidth="1"/>
    <col min="9755" max="9757" width="2.625" style="7"/>
    <col min="9758" max="9758" width="2.625" style="7" customWidth="1"/>
    <col min="9759" max="9762" width="2.625" style="7"/>
    <col min="9763" max="9763" width="2.625" style="7" customWidth="1"/>
    <col min="9764" max="9766" width="2.625" style="7"/>
    <col min="9767" max="9767" width="2.625" style="7" customWidth="1"/>
    <col min="9768" max="9772" width="2.625" style="7"/>
    <col min="9773" max="9774" width="2.625" style="7" customWidth="1"/>
    <col min="9775" max="9775" width="2.625" style="7"/>
    <col min="9776" max="9777" width="2.625" style="7" customWidth="1"/>
    <col min="9778" max="9989" width="2.625" style="7"/>
    <col min="9990" max="9993" width="2.625" style="7" customWidth="1"/>
    <col min="9994" max="9994" width="2.625" style="7"/>
    <col min="9995" max="9995" width="2.625" style="7" customWidth="1"/>
    <col min="9996" max="9997" width="2.625" style="7"/>
    <col min="9998" max="9998" width="2.625" style="7" customWidth="1"/>
    <col min="9999" max="9999" width="2.625" style="7"/>
    <col min="10000" max="10001" width="2.625" style="7" customWidth="1"/>
    <col min="10002" max="10008" width="2.625" style="7"/>
    <col min="10009" max="10010" width="2.625" style="7" customWidth="1"/>
    <col min="10011" max="10013" width="2.625" style="7"/>
    <col min="10014" max="10014" width="2.625" style="7" customWidth="1"/>
    <col min="10015" max="10018" width="2.625" style="7"/>
    <col min="10019" max="10019" width="2.625" style="7" customWidth="1"/>
    <col min="10020" max="10022" width="2.625" style="7"/>
    <col min="10023" max="10023" width="2.625" style="7" customWidth="1"/>
    <col min="10024" max="10028" width="2.625" style="7"/>
    <col min="10029" max="10030" width="2.625" style="7" customWidth="1"/>
    <col min="10031" max="10031" width="2.625" style="7"/>
    <col min="10032" max="10033" width="2.625" style="7" customWidth="1"/>
    <col min="10034" max="10245" width="2.625" style="7"/>
    <col min="10246" max="10249" width="2.625" style="7" customWidth="1"/>
    <col min="10250" max="10250" width="2.625" style="7"/>
    <col min="10251" max="10251" width="2.625" style="7" customWidth="1"/>
    <col min="10252" max="10253" width="2.625" style="7"/>
    <col min="10254" max="10254" width="2.625" style="7" customWidth="1"/>
    <col min="10255" max="10255" width="2.625" style="7"/>
    <col min="10256" max="10257" width="2.625" style="7" customWidth="1"/>
    <col min="10258" max="10264" width="2.625" style="7"/>
    <col min="10265" max="10266" width="2.625" style="7" customWidth="1"/>
    <col min="10267" max="10269" width="2.625" style="7"/>
    <col min="10270" max="10270" width="2.625" style="7" customWidth="1"/>
    <col min="10271" max="10274" width="2.625" style="7"/>
    <col min="10275" max="10275" width="2.625" style="7" customWidth="1"/>
    <col min="10276" max="10278" width="2.625" style="7"/>
    <col min="10279" max="10279" width="2.625" style="7" customWidth="1"/>
    <col min="10280" max="10284" width="2.625" style="7"/>
    <col min="10285" max="10286" width="2.625" style="7" customWidth="1"/>
    <col min="10287" max="10287" width="2.625" style="7"/>
    <col min="10288" max="10289" width="2.625" style="7" customWidth="1"/>
    <col min="10290" max="10501" width="2.625" style="7"/>
    <col min="10502" max="10505" width="2.625" style="7" customWidth="1"/>
    <col min="10506" max="10506" width="2.625" style="7"/>
    <col min="10507" max="10507" width="2.625" style="7" customWidth="1"/>
    <col min="10508" max="10509" width="2.625" style="7"/>
    <col min="10510" max="10510" width="2.625" style="7" customWidth="1"/>
    <col min="10511" max="10511" width="2.625" style="7"/>
    <col min="10512" max="10513" width="2.625" style="7" customWidth="1"/>
    <col min="10514" max="10520" width="2.625" style="7"/>
    <col min="10521" max="10522" width="2.625" style="7" customWidth="1"/>
    <col min="10523" max="10525" width="2.625" style="7"/>
    <col min="10526" max="10526" width="2.625" style="7" customWidth="1"/>
    <col min="10527" max="10530" width="2.625" style="7"/>
    <col min="10531" max="10531" width="2.625" style="7" customWidth="1"/>
    <col min="10532" max="10534" width="2.625" style="7"/>
    <col min="10535" max="10535" width="2.625" style="7" customWidth="1"/>
    <col min="10536" max="10540" width="2.625" style="7"/>
    <col min="10541" max="10542" width="2.625" style="7" customWidth="1"/>
    <col min="10543" max="10543" width="2.625" style="7"/>
    <col min="10544" max="10545" width="2.625" style="7" customWidth="1"/>
    <col min="10546" max="10757" width="2.625" style="7"/>
    <col min="10758" max="10761" width="2.625" style="7" customWidth="1"/>
    <col min="10762" max="10762" width="2.625" style="7"/>
    <col min="10763" max="10763" width="2.625" style="7" customWidth="1"/>
    <col min="10764" max="10765" width="2.625" style="7"/>
    <col min="10766" max="10766" width="2.625" style="7" customWidth="1"/>
    <col min="10767" max="10767" width="2.625" style="7"/>
    <col min="10768" max="10769" width="2.625" style="7" customWidth="1"/>
    <col min="10770" max="10776" width="2.625" style="7"/>
    <col min="10777" max="10778" width="2.625" style="7" customWidth="1"/>
    <col min="10779" max="10781" width="2.625" style="7"/>
    <col min="10782" max="10782" width="2.625" style="7" customWidth="1"/>
    <col min="10783" max="10786" width="2.625" style="7"/>
    <col min="10787" max="10787" width="2.625" style="7" customWidth="1"/>
    <col min="10788" max="10790" width="2.625" style="7"/>
    <col min="10791" max="10791" width="2.625" style="7" customWidth="1"/>
    <col min="10792" max="10796" width="2.625" style="7"/>
    <col min="10797" max="10798" width="2.625" style="7" customWidth="1"/>
    <col min="10799" max="10799" width="2.625" style="7"/>
    <col min="10800" max="10801" width="2.625" style="7" customWidth="1"/>
    <col min="10802" max="11013" width="2.625" style="7"/>
    <col min="11014" max="11017" width="2.625" style="7" customWidth="1"/>
    <col min="11018" max="11018" width="2.625" style="7"/>
    <col min="11019" max="11019" width="2.625" style="7" customWidth="1"/>
    <col min="11020" max="11021" width="2.625" style="7"/>
    <col min="11022" max="11022" width="2.625" style="7" customWidth="1"/>
    <col min="11023" max="11023" width="2.625" style="7"/>
    <col min="11024" max="11025" width="2.625" style="7" customWidth="1"/>
    <col min="11026" max="11032" width="2.625" style="7"/>
    <col min="11033" max="11034" width="2.625" style="7" customWidth="1"/>
    <col min="11035" max="11037" width="2.625" style="7"/>
    <col min="11038" max="11038" width="2.625" style="7" customWidth="1"/>
    <col min="11039" max="11042" width="2.625" style="7"/>
    <col min="11043" max="11043" width="2.625" style="7" customWidth="1"/>
    <col min="11044" max="11046" width="2.625" style="7"/>
    <col min="11047" max="11047" width="2.625" style="7" customWidth="1"/>
    <col min="11048" max="11052" width="2.625" style="7"/>
    <col min="11053" max="11054" width="2.625" style="7" customWidth="1"/>
    <col min="11055" max="11055" width="2.625" style="7"/>
    <col min="11056" max="11057" width="2.625" style="7" customWidth="1"/>
    <col min="11058" max="11269" width="2.625" style="7"/>
    <col min="11270" max="11273" width="2.625" style="7" customWidth="1"/>
    <col min="11274" max="11274" width="2.625" style="7"/>
    <col min="11275" max="11275" width="2.625" style="7" customWidth="1"/>
    <col min="11276" max="11277" width="2.625" style="7"/>
    <col min="11278" max="11278" width="2.625" style="7" customWidth="1"/>
    <col min="11279" max="11279" width="2.625" style="7"/>
    <col min="11280" max="11281" width="2.625" style="7" customWidth="1"/>
    <col min="11282" max="11288" width="2.625" style="7"/>
    <col min="11289" max="11290" width="2.625" style="7" customWidth="1"/>
    <col min="11291" max="11293" width="2.625" style="7"/>
    <col min="11294" max="11294" width="2.625" style="7" customWidth="1"/>
    <col min="11295" max="11298" width="2.625" style="7"/>
    <col min="11299" max="11299" width="2.625" style="7" customWidth="1"/>
    <col min="11300" max="11302" width="2.625" style="7"/>
    <col min="11303" max="11303" width="2.625" style="7" customWidth="1"/>
    <col min="11304" max="11308" width="2.625" style="7"/>
    <col min="11309" max="11310" width="2.625" style="7" customWidth="1"/>
    <col min="11311" max="11311" width="2.625" style="7"/>
    <col min="11312" max="11313" width="2.625" style="7" customWidth="1"/>
    <col min="11314" max="11525" width="2.625" style="7"/>
    <col min="11526" max="11529" width="2.625" style="7" customWidth="1"/>
    <col min="11530" max="11530" width="2.625" style="7"/>
    <col min="11531" max="11531" width="2.625" style="7" customWidth="1"/>
    <col min="11532" max="11533" width="2.625" style="7"/>
    <col min="11534" max="11534" width="2.625" style="7" customWidth="1"/>
    <col min="11535" max="11535" width="2.625" style="7"/>
    <col min="11536" max="11537" width="2.625" style="7" customWidth="1"/>
    <col min="11538" max="11544" width="2.625" style="7"/>
    <col min="11545" max="11546" width="2.625" style="7" customWidth="1"/>
    <col min="11547" max="11549" width="2.625" style="7"/>
    <col min="11550" max="11550" width="2.625" style="7" customWidth="1"/>
    <col min="11551" max="11554" width="2.625" style="7"/>
    <col min="11555" max="11555" width="2.625" style="7" customWidth="1"/>
    <col min="11556" max="11558" width="2.625" style="7"/>
    <col min="11559" max="11559" width="2.625" style="7" customWidth="1"/>
    <col min="11560" max="11564" width="2.625" style="7"/>
    <col min="11565" max="11566" width="2.625" style="7" customWidth="1"/>
    <col min="11567" max="11567" width="2.625" style="7"/>
    <col min="11568" max="11569" width="2.625" style="7" customWidth="1"/>
    <col min="11570" max="11781" width="2.625" style="7"/>
    <col min="11782" max="11785" width="2.625" style="7" customWidth="1"/>
    <col min="11786" max="11786" width="2.625" style="7"/>
    <col min="11787" max="11787" width="2.625" style="7" customWidth="1"/>
    <col min="11788" max="11789" width="2.625" style="7"/>
    <col min="11790" max="11790" width="2.625" style="7" customWidth="1"/>
    <col min="11791" max="11791" width="2.625" style="7"/>
    <col min="11792" max="11793" width="2.625" style="7" customWidth="1"/>
    <col min="11794" max="11800" width="2.625" style="7"/>
    <col min="11801" max="11802" width="2.625" style="7" customWidth="1"/>
    <col min="11803" max="11805" width="2.625" style="7"/>
    <col min="11806" max="11806" width="2.625" style="7" customWidth="1"/>
    <col min="11807" max="11810" width="2.625" style="7"/>
    <col min="11811" max="11811" width="2.625" style="7" customWidth="1"/>
    <col min="11812" max="11814" width="2.625" style="7"/>
    <col min="11815" max="11815" width="2.625" style="7" customWidth="1"/>
    <col min="11816" max="11820" width="2.625" style="7"/>
    <col min="11821" max="11822" width="2.625" style="7" customWidth="1"/>
    <col min="11823" max="11823" width="2.625" style="7"/>
    <col min="11824" max="11825" width="2.625" style="7" customWidth="1"/>
    <col min="11826" max="12037" width="2.625" style="7"/>
    <col min="12038" max="12041" width="2.625" style="7" customWidth="1"/>
    <col min="12042" max="12042" width="2.625" style="7"/>
    <col min="12043" max="12043" width="2.625" style="7" customWidth="1"/>
    <col min="12044" max="12045" width="2.625" style="7"/>
    <col min="12046" max="12046" width="2.625" style="7" customWidth="1"/>
    <col min="12047" max="12047" width="2.625" style="7"/>
    <col min="12048" max="12049" width="2.625" style="7" customWidth="1"/>
    <col min="12050" max="12056" width="2.625" style="7"/>
    <col min="12057" max="12058" width="2.625" style="7" customWidth="1"/>
    <col min="12059" max="12061" width="2.625" style="7"/>
    <col min="12062" max="12062" width="2.625" style="7" customWidth="1"/>
    <col min="12063" max="12066" width="2.625" style="7"/>
    <col min="12067" max="12067" width="2.625" style="7" customWidth="1"/>
    <col min="12068" max="12070" width="2.625" style="7"/>
    <col min="12071" max="12071" width="2.625" style="7" customWidth="1"/>
    <col min="12072" max="12076" width="2.625" style="7"/>
    <col min="12077" max="12078" width="2.625" style="7" customWidth="1"/>
    <col min="12079" max="12079" width="2.625" style="7"/>
    <col min="12080" max="12081" width="2.625" style="7" customWidth="1"/>
    <col min="12082" max="12293" width="2.625" style="7"/>
    <col min="12294" max="12297" width="2.625" style="7" customWidth="1"/>
    <col min="12298" max="12298" width="2.625" style="7"/>
    <col min="12299" max="12299" width="2.625" style="7" customWidth="1"/>
    <col min="12300" max="12301" width="2.625" style="7"/>
    <col min="12302" max="12302" width="2.625" style="7" customWidth="1"/>
    <col min="12303" max="12303" width="2.625" style="7"/>
    <col min="12304" max="12305" width="2.625" style="7" customWidth="1"/>
    <col min="12306" max="12312" width="2.625" style="7"/>
    <col min="12313" max="12314" width="2.625" style="7" customWidth="1"/>
    <col min="12315" max="12317" width="2.625" style="7"/>
    <col min="12318" max="12318" width="2.625" style="7" customWidth="1"/>
    <col min="12319" max="12322" width="2.625" style="7"/>
    <col min="12323" max="12323" width="2.625" style="7" customWidth="1"/>
    <col min="12324" max="12326" width="2.625" style="7"/>
    <col min="12327" max="12327" width="2.625" style="7" customWidth="1"/>
    <col min="12328" max="12332" width="2.625" style="7"/>
    <col min="12333" max="12334" width="2.625" style="7" customWidth="1"/>
    <col min="12335" max="12335" width="2.625" style="7"/>
    <col min="12336" max="12337" width="2.625" style="7" customWidth="1"/>
    <col min="12338" max="12549" width="2.625" style="7"/>
    <col min="12550" max="12553" width="2.625" style="7" customWidth="1"/>
    <col min="12554" max="12554" width="2.625" style="7"/>
    <col min="12555" max="12555" width="2.625" style="7" customWidth="1"/>
    <col min="12556" max="12557" width="2.625" style="7"/>
    <col min="12558" max="12558" width="2.625" style="7" customWidth="1"/>
    <col min="12559" max="12559" width="2.625" style="7"/>
    <col min="12560" max="12561" width="2.625" style="7" customWidth="1"/>
    <col min="12562" max="12568" width="2.625" style="7"/>
    <col min="12569" max="12570" width="2.625" style="7" customWidth="1"/>
    <col min="12571" max="12573" width="2.625" style="7"/>
    <col min="12574" max="12574" width="2.625" style="7" customWidth="1"/>
    <col min="12575" max="12578" width="2.625" style="7"/>
    <col min="12579" max="12579" width="2.625" style="7" customWidth="1"/>
    <col min="12580" max="12582" width="2.625" style="7"/>
    <col min="12583" max="12583" width="2.625" style="7" customWidth="1"/>
    <col min="12584" max="12588" width="2.625" style="7"/>
    <col min="12589" max="12590" width="2.625" style="7" customWidth="1"/>
    <col min="12591" max="12591" width="2.625" style="7"/>
    <col min="12592" max="12593" width="2.625" style="7" customWidth="1"/>
    <col min="12594" max="12805" width="2.625" style="7"/>
    <col min="12806" max="12809" width="2.625" style="7" customWidth="1"/>
    <col min="12810" max="12810" width="2.625" style="7"/>
    <col min="12811" max="12811" width="2.625" style="7" customWidth="1"/>
    <col min="12812" max="12813" width="2.625" style="7"/>
    <col min="12814" max="12814" width="2.625" style="7" customWidth="1"/>
    <col min="12815" max="12815" width="2.625" style="7"/>
    <col min="12816" max="12817" width="2.625" style="7" customWidth="1"/>
    <col min="12818" max="12824" width="2.625" style="7"/>
    <col min="12825" max="12826" width="2.625" style="7" customWidth="1"/>
    <col min="12827" max="12829" width="2.625" style="7"/>
    <col min="12830" max="12830" width="2.625" style="7" customWidth="1"/>
    <col min="12831" max="12834" width="2.625" style="7"/>
    <col min="12835" max="12835" width="2.625" style="7" customWidth="1"/>
    <col min="12836" max="12838" width="2.625" style="7"/>
    <col min="12839" max="12839" width="2.625" style="7" customWidth="1"/>
    <col min="12840" max="12844" width="2.625" style="7"/>
    <col min="12845" max="12846" width="2.625" style="7" customWidth="1"/>
    <col min="12847" max="12847" width="2.625" style="7"/>
    <col min="12848" max="12849" width="2.625" style="7" customWidth="1"/>
    <col min="12850" max="13061" width="2.625" style="7"/>
    <col min="13062" max="13065" width="2.625" style="7" customWidth="1"/>
    <col min="13066" max="13066" width="2.625" style="7"/>
    <col min="13067" max="13067" width="2.625" style="7" customWidth="1"/>
    <col min="13068" max="13069" width="2.625" style="7"/>
    <col min="13070" max="13070" width="2.625" style="7" customWidth="1"/>
    <col min="13071" max="13071" width="2.625" style="7"/>
    <col min="13072" max="13073" width="2.625" style="7" customWidth="1"/>
    <col min="13074" max="13080" width="2.625" style="7"/>
    <col min="13081" max="13082" width="2.625" style="7" customWidth="1"/>
    <col min="13083" max="13085" width="2.625" style="7"/>
    <col min="13086" max="13086" width="2.625" style="7" customWidth="1"/>
    <col min="13087" max="13090" width="2.625" style="7"/>
    <col min="13091" max="13091" width="2.625" style="7" customWidth="1"/>
    <col min="13092" max="13094" width="2.625" style="7"/>
    <col min="13095" max="13095" width="2.625" style="7" customWidth="1"/>
    <col min="13096" max="13100" width="2.625" style="7"/>
    <col min="13101" max="13102" width="2.625" style="7" customWidth="1"/>
    <col min="13103" max="13103" width="2.625" style="7"/>
    <col min="13104" max="13105" width="2.625" style="7" customWidth="1"/>
    <col min="13106" max="13317" width="2.625" style="7"/>
    <col min="13318" max="13321" width="2.625" style="7" customWidth="1"/>
    <col min="13322" max="13322" width="2.625" style="7"/>
    <col min="13323" max="13323" width="2.625" style="7" customWidth="1"/>
    <col min="13324" max="13325" width="2.625" style="7"/>
    <col min="13326" max="13326" width="2.625" style="7" customWidth="1"/>
    <col min="13327" max="13327" width="2.625" style="7"/>
    <col min="13328" max="13329" width="2.625" style="7" customWidth="1"/>
    <col min="13330" max="13336" width="2.625" style="7"/>
    <col min="13337" max="13338" width="2.625" style="7" customWidth="1"/>
    <col min="13339" max="13341" width="2.625" style="7"/>
    <col min="13342" max="13342" width="2.625" style="7" customWidth="1"/>
    <col min="13343" max="13346" width="2.625" style="7"/>
    <col min="13347" max="13347" width="2.625" style="7" customWidth="1"/>
    <col min="13348" max="13350" width="2.625" style="7"/>
    <col min="13351" max="13351" width="2.625" style="7" customWidth="1"/>
    <col min="13352" max="13356" width="2.625" style="7"/>
    <col min="13357" max="13358" width="2.625" style="7" customWidth="1"/>
    <col min="13359" max="13359" width="2.625" style="7"/>
    <col min="13360" max="13361" width="2.625" style="7" customWidth="1"/>
    <col min="13362" max="13573" width="2.625" style="7"/>
    <col min="13574" max="13577" width="2.625" style="7" customWidth="1"/>
    <col min="13578" max="13578" width="2.625" style="7"/>
    <col min="13579" max="13579" width="2.625" style="7" customWidth="1"/>
    <col min="13580" max="13581" width="2.625" style="7"/>
    <col min="13582" max="13582" width="2.625" style="7" customWidth="1"/>
    <col min="13583" max="13583" width="2.625" style="7"/>
    <col min="13584" max="13585" width="2.625" style="7" customWidth="1"/>
    <col min="13586" max="13592" width="2.625" style="7"/>
    <col min="13593" max="13594" width="2.625" style="7" customWidth="1"/>
    <col min="13595" max="13597" width="2.625" style="7"/>
    <col min="13598" max="13598" width="2.625" style="7" customWidth="1"/>
    <col min="13599" max="13602" width="2.625" style="7"/>
    <col min="13603" max="13603" width="2.625" style="7" customWidth="1"/>
    <col min="13604" max="13606" width="2.625" style="7"/>
    <col min="13607" max="13607" width="2.625" style="7" customWidth="1"/>
    <col min="13608" max="13612" width="2.625" style="7"/>
    <col min="13613" max="13614" width="2.625" style="7" customWidth="1"/>
    <col min="13615" max="13615" width="2.625" style="7"/>
    <col min="13616" max="13617" width="2.625" style="7" customWidth="1"/>
    <col min="13618" max="13829" width="2.625" style="7"/>
    <col min="13830" max="13833" width="2.625" style="7" customWidth="1"/>
    <col min="13834" max="13834" width="2.625" style="7"/>
    <col min="13835" max="13835" width="2.625" style="7" customWidth="1"/>
    <col min="13836" max="13837" width="2.625" style="7"/>
    <col min="13838" max="13838" width="2.625" style="7" customWidth="1"/>
    <col min="13839" max="13839" width="2.625" style="7"/>
    <col min="13840" max="13841" width="2.625" style="7" customWidth="1"/>
    <col min="13842" max="13848" width="2.625" style="7"/>
    <col min="13849" max="13850" width="2.625" style="7" customWidth="1"/>
    <col min="13851" max="13853" width="2.625" style="7"/>
    <col min="13854" max="13854" width="2.625" style="7" customWidth="1"/>
    <col min="13855" max="13858" width="2.625" style="7"/>
    <col min="13859" max="13859" width="2.625" style="7" customWidth="1"/>
    <col min="13860" max="13862" width="2.625" style="7"/>
    <col min="13863" max="13863" width="2.625" style="7" customWidth="1"/>
    <col min="13864" max="13868" width="2.625" style="7"/>
    <col min="13869" max="13870" width="2.625" style="7" customWidth="1"/>
    <col min="13871" max="13871" width="2.625" style="7"/>
    <col min="13872" max="13873" width="2.625" style="7" customWidth="1"/>
    <col min="13874" max="14085" width="2.625" style="7"/>
    <col min="14086" max="14089" width="2.625" style="7" customWidth="1"/>
    <col min="14090" max="14090" width="2.625" style="7"/>
    <col min="14091" max="14091" width="2.625" style="7" customWidth="1"/>
    <col min="14092" max="14093" width="2.625" style="7"/>
    <col min="14094" max="14094" width="2.625" style="7" customWidth="1"/>
    <col min="14095" max="14095" width="2.625" style="7"/>
    <col min="14096" max="14097" width="2.625" style="7" customWidth="1"/>
    <col min="14098" max="14104" width="2.625" style="7"/>
    <col min="14105" max="14106" width="2.625" style="7" customWidth="1"/>
    <col min="14107" max="14109" width="2.625" style="7"/>
    <col min="14110" max="14110" width="2.625" style="7" customWidth="1"/>
    <col min="14111" max="14114" width="2.625" style="7"/>
    <col min="14115" max="14115" width="2.625" style="7" customWidth="1"/>
    <col min="14116" max="14118" width="2.625" style="7"/>
    <col min="14119" max="14119" width="2.625" style="7" customWidth="1"/>
    <col min="14120" max="14124" width="2.625" style="7"/>
    <col min="14125" max="14126" width="2.625" style="7" customWidth="1"/>
    <col min="14127" max="14127" width="2.625" style="7"/>
    <col min="14128" max="14129" width="2.625" style="7" customWidth="1"/>
    <col min="14130" max="14341" width="2.625" style="7"/>
    <col min="14342" max="14345" width="2.625" style="7" customWidth="1"/>
    <col min="14346" max="14346" width="2.625" style="7"/>
    <col min="14347" max="14347" width="2.625" style="7" customWidth="1"/>
    <col min="14348" max="14349" width="2.625" style="7"/>
    <col min="14350" max="14350" width="2.625" style="7" customWidth="1"/>
    <col min="14351" max="14351" width="2.625" style="7"/>
    <col min="14352" max="14353" width="2.625" style="7" customWidth="1"/>
    <col min="14354" max="14360" width="2.625" style="7"/>
    <col min="14361" max="14362" width="2.625" style="7" customWidth="1"/>
    <col min="14363" max="14365" width="2.625" style="7"/>
    <col min="14366" max="14366" width="2.625" style="7" customWidth="1"/>
    <col min="14367" max="14370" width="2.625" style="7"/>
    <col min="14371" max="14371" width="2.625" style="7" customWidth="1"/>
    <col min="14372" max="14374" width="2.625" style="7"/>
    <col min="14375" max="14375" width="2.625" style="7" customWidth="1"/>
    <col min="14376" max="14380" width="2.625" style="7"/>
    <col min="14381" max="14382" width="2.625" style="7" customWidth="1"/>
    <col min="14383" max="14383" width="2.625" style="7"/>
    <col min="14384" max="14385" width="2.625" style="7" customWidth="1"/>
    <col min="14386" max="14597" width="2.625" style="7"/>
    <col min="14598" max="14601" width="2.625" style="7" customWidth="1"/>
    <col min="14602" max="14602" width="2.625" style="7"/>
    <col min="14603" max="14603" width="2.625" style="7" customWidth="1"/>
    <col min="14604" max="14605" width="2.625" style="7"/>
    <col min="14606" max="14606" width="2.625" style="7" customWidth="1"/>
    <col min="14607" max="14607" width="2.625" style="7"/>
    <col min="14608" max="14609" width="2.625" style="7" customWidth="1"/>
    <col min="14610" max="14616" width="2.625" style="7"/>
    <col min="14617" max="14618" width="2.625" style="7" customWidth="1"/>
    <col min="14619" max="14621" width="2.625" style="7"/>
    <col min="14622" max="14622" width="2.625" style="7" customWidth="1"/>
    <col min="14623" max="14626" width="2.625" style="7"/>
    <col min="14627" max="14627" width="2.625" style="7" customWidth="1"/>
    <col min="14628" max="14630" width="2.625" style="7"/>
    <col min="14631" max="14631" width="2.625" style="7" customWidth="1"/>
    <col min="14632" max="14636" width="2.625" style="7"/>
    <col min="14637" max="14638" width="2.625" style="7" customWidth="1"/>
    <col min="14639" max="14639" width="2.625" style="7"/>
    <col min="14640" max="14641" width="2.625" style="7" customWidth="1"/>
    <col min="14642" max="14853" width="2.625" style="7"/>
    <col min="14854" max="14857" width="2.625" style="7" customWidth="1"/>
    <col min="14858" max="14858" width="2.625" style="7"/>
    <col min="14859" max="14859" width="2.625" style="7" customWidth="1"/>
    <col min="14860" max="14861" width="2.625" style="7"/>
    <col min="14862" max="14862" width="2.625" style="7" customWidth="1"/>
    <col min="14863" max="14863" width="2.625" style="7"/>
    <col min="14864" max="14865" width="2.625" style="7" customWidth="1"/>
    <col min="14866" max="14872" width="2.625" style="7"/>
    <col min="14873" max="14874" width="2.625" style="7" customWidth="1"/>
    <col min="14875" max="14877" width="2.625" style="7"/>
    <col min="14878" max="14878" width="2.625" style="7" customWidth="1"/>
    <col min="14879" max="14882" width="2.625" style="7"/>
    <col min="14883" max="14883" width="2.625" style="7" customWidth="1"/>
    <col min="14884" max="14886" width="2.625" style="7"/>
    <col min="14887" max="14887" width="2.625" style="7" customWidth="1"/>
    <col min="14888" max="14892" width="2.625" style="7"/>
    <col min="14893" max="14894" width="2.625" style="7" customWidth="1"/>
    <col min="14895" max="14895" width="2.625" style="7"/>
    <col min="14896" max="14897" width="2.625" style="7" customWidth="1"/>
    <col min="14898" max="15109" width="2.625" style="7"/>
    <col min="15110" max="15113" width="2.625" style="7" customWidth="1"/>
    <col min="15114" max="15114" width="2.625" style="7"/>
    <col min="15115" max="15115" width="2.625" style="7" customWidth="1"/>
    <col min="15116" max="15117" width="2.625" style="7"/>
    <col min="15118" max="15118" width="2.625" style="7" customWidth="1"/>
    <col min="15119" max="15119" width="2.625" style="7"/>
    <col min="15120" max="15121" width="2.625" style="7" customWidth="1"/>
    <col min="15122" max="15128" width="2.625" style="7"/>
    <col min="15129" max="15130" width="2.625" style="7" customWidth="1"/>
    <col min="15131" max="15133" width="2.625" style="7"/>
    <col min="15134" max="15134" width="2.625" style="7" customWidth="1"/>
    <col min="15135" max="15138" width="2.625" style="7"/>
    <col min="15139" max="15139" width="2.625" style="7" customWidth="1"/>
    <col min="15140" max="15142" width="2.625" style="7"/>
    <col min="15143" max="15143" width="2.625" style="7" customWidth="1"/>
    <col min="15144" max="15148" width="2.625" style="7"/>
    <col min="15149" max="15150" width="2.625" style="7" customWidth="1"/>
    <col min="15151" max="15151" width="2.625" style="7"/>
    <col min="15152" max="15153" width="2.625" style="7" customWidth="1"/>
    <col min="15154" max="15365" width="2.625" style="7"/>
    <col min="15366" max="15369" width="2.625" style="7" customWidth="1"/>
    <col min="15370" max="15370" width="2.625" style="7"/>
    <col min="15371" max="15371" width="2.625" style="7" customWidth="1"/>
    <col min="15372" max="15373" width="2.625" style="7"/>
    <col min="15374" max="15374" width="2.625" style="7" customWidth="1"/>
    <col min="15375" max="15375" width="2.625" style="7"/>
    <col min="15376" max="15377" width="2.625" style="7" customWidth="1"/>
    <col min="15378" max="15384" width="2.625" style="7"/>
    <col min="15385" max="15386" width="2.625" style="7" customWidth="1"/>
    <col min="15387" max="15389" width="2.625" style="7"/>
    <col min="15390" max="15390" width="2.625" style="7" customWidth="1"/>
    <col min="15391" max="15394" width="2.625" style="7"/>
    <col min="15395" max="15395" width="2.625" style="7" customWidth="1"/>
    <col min="15396" max="15398" width="2.625" style="7"/>
    <col min="15399" max="15399" width="2.625" style="7" customWidth="1"/>
    <col min="15400" max="15404" width="2.625" style="7"/>
    <col min="15405" max="15406" width="2.625" style="7" customWidth="1"/>
    <col min="15407" max="15407" width="2.625" style="7"/>
    <col min="15408" max="15409" width="2.625" style="7" customWidth="1"/>
    <col min="15410" max="15621" width="2.625" style="7"/>
    <col min="15622" max="15625" width="2.625" style="7" customWidth="1"/>
    <col min="15626" max="15626" width="2.625" style="7"/>
    <col min="15627" max="15627" width="2.625" style="7" customWidth="1"/>
    <col min="15628" max="15629" width="2.625" style="7"/>
    <col min="15630" max="15630" width="2.625" style="7" customWidth="1"/>
    <col min="15631" max="15631" width="2.625" style="7"/>
    <col min="15632" max="15633" width="2.625" style="7" customWidth="1"/>
    <col min="15634" max="15640" width="2.625" style="7"/>
    <col min="15641" max="15642" width="2.625" style="7" customWidth="1"/>
    <col min="15643" max="15645" width="2.625" style="7"/>
    <col min="15646" max="15646" width="2.625" style="7" customWidth="1"/>
    <col min="15647" max="15650" width="2.625" style="7"/>
    <col min="15651" max="15651" width="2.625" style="7" customWidth="1"/>
    <col min="15652" max="15654" width="2.625" style="7"/>
    <col min="15655" max="15655" width="2.625" style="7" customWidth="1"/>
    <col min="15656" max="15660" width="2.625" style="7"/>
    <col min="15661" max="15662" width="2.625" style="7" customWidth="1"/>
    <col min="15663" max="15663" width="2.625" style="7"/>
    <col min="15664" max="15665" width="2.625" style="7" customWidth="1"/>
    <col min="15666" max="15877" width="2.625" style="7"/>
    <col min="15878" max="15881" width="2.625" style="7" customWidth="1"/>
    <col min="15882" max="15882" width="2.625" style="7"/>
    <col min="15883" max="15883" width="2.625" style="7" customWidth="1"/>
    <col min="15884" max="15885" width="2.625" style="7"/>
    <col min="15886" max="15886" width="2.625" style="7" customWidth="1"/>
    <col min="15887" max="15887" width="2.625" style="7"/>
    <col min="15888" max="15889" width="2.625" style="7" customWidth="1"/>
    <col min="15890" max="15896" width="2.625" style="7"/>
    <col min="15897" max="15898" width="2.625" style="7" customWidth="1"/>
    <col min="15899" max="15901" width="2.625" style="7"/>
    <col min="15902" max="15902" width="2.625" style="7" customWidth="1"/>
    <col min="15903" max="15906" width="2.625" style="7"/>
    <col min="15907" max="15907" width="2.625" style="7" customWidth="1"/>
    <col min="15908" max="15910" width="2.625" style="7"/>
    <col min="15911" max="15911" width="2.625" style="7" customWidth="1"/>
    <col min="15912" max="15916" width="2.625" style="7"/>
    <col min="15917" max="15918" width="2.625" style="7" customWidth="1"/>
    <col min="15919" max="15919" width="2.625" style="7"/>
    <col min="15920" max="15921" width="2.625" style="7" customWidth="1"/>
    <col min="15922" max="16133" width="2.625" style="7"/>
    <col min="16134" max="16137" width="2.625" style="7" customWidth="1"/>
    <col min="16138" max="16138" width="2.625" style="7"/>
    <col min="16139" max="16139" width="2.625" style="7" customWidth="1"/>
    <col min="16140" max="16141" width="2.625" style="7"/>
    <col min="16142" max="16142" width="2.625" style="7" customWidth="1"/>
    <col min="16143" max="16143" width="2.625" style="7"/>
    <col min="16144" max="16145" width="2.625" style="7" customWidth="1"/>
    <col min="16146" max="16152" width="2.625" style="7"/>
    <col min="16153" max="16154" width="2.625" style="7" customWidth="1"/>
    <col min="16155" max="16157" width="2.625" style="7"/>
    <col min="16158" max="16158" width="2.625" style="7" customWidth="1"/>
    <col min="16159" max="16162" width="2.625" style="7"/>
    <col min="16163" max="16163" width="2.625" style="7" customWidth="1"/>
    <col min="16164" max="16166" width="2.625" style="7"/>
    <col min="16167" max="16167" width="2.625" style="7" customWidth="1"/>
    <col min="16168" max="16172" width="2.625" style="7"/>
    <col min="16173" max="16174" width="2.625" style="7" customWidth="1"/>
    <col min="16175" max="16175" width="2.625" style="7"/>
    <col min="16176" max="16177" width="2.625" style="7" customWidth="1"/>
    <col min="16178" max="16384" width="2.625" style="7"/>
  </cols>
  <sheetData>
    <row r="1" spans="1:153" s="19" customFormat="1" ht="21" customHeight="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43067</v>
      </c>
      <c r="BB1" s="374"/>
      <c r="BC1" s="374"/>
      <c r="BD1" s="374"/>
      <c r="BE1" s="374"/>
      <c r="BF1" s="374"/>
      <c r="BG1" s="374"/>
      <c r="BH1" s="374"/>
      <c r="BI1" s="374"/>
      <c r="BJ1" s="20"/>
      <c r="BK1" s="20"/>
      <c r="BL1" s="20"/>
      <c r="BM1" s="20"/>
      <c r="BN1" s="20"/>
      <c r="BO1" s="20"/>
      <c r="BP1" s="20"/>
      <c r="BQ1" s="20"/>
      <c r="BR1" s="20"/>
      <c r="BS1" s="20"/>
      <c r="BT1" s="20"/>
      <c r="BU1" s="20"/>
      <c r="BV1" s="88"/>
      <c r="BW1" s="88"/>
      <c r="BX1" s="88"/>
      <c r="BY1" s="88"/>
      <c r="BZ1" s="88"/>
      <c r="CA1" s="88"/>
      <c r="CB1" s="88"/>
      <c r="CC1" s="88"/>
      <c r="CD1" s="88"/>
      <c r="CE1" s="88"/>
      <c r="CF1" s="88"/>
      <c r="CG1" s="88"/>
      <c r="CH1" s="88"/>
      <c r="CI1" s="88"/>
      <c r="CJ1" s="88"/>
      <c r="CK1" s="88"/>
      <c r="CL1" s="88"/>
      <c r="CM1" s="88"/>
      <c r="CN1" s="88"/>
      <c r="CO1" s="88"/>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87</v>
      </c>
      <c r="AN2" s="375"/>
      <c r="AO2" s="375"/>
      <c r="AP2" s="375"/>
      <c r="AQ2" s="375"/>
      <c r="AR2" s="375"/>
      <c r="AS2" s="375"/>
      <c r="AT2" s="375"/>
      <c r="AU2" s="375"/>
      <c r="AV2" s="375"/>
      <c r="AW2" s="375"/>
      <c r="AX2" s="371" t="s">
        <v>38</v>
      </c>
      <c r="AY2" s="371"/>
      <c r="AZ2" s="371"/>
      <c r="BA2" s="375" t="s">
        <v>88</v>
      </c>
      <c r="BB2" s="375"/>
      <c r="BC2" s="375"/>
      <c r="BD2" s="375"/>
      <c r="BE2" s="375"/>
      <c r="BF2" s="375"/>
      <c r="BG2" s="375"/>
      <c r="BH2" s="375"/>
      <c r="BI2" s="375"/>
      <c r="BJ2" s="20"/>
      <c r="BK2" s="20"/>
      <c r="BL2" s="20"/>
      <c r="BM2" s="20"/>
      <c r="BN2" s="20"/>
      <c r="BO2" s="20"/>
      <c r="BP2" s="20"/>
      <c r="BQ2" s="20"/>
      <c r="BR2" s="20"/>
      <c r="BS2" s="20"/>
      <c r="BT2" s="20"/>
      <c r="BU2" s="20"/>
      <c r="BV2" s="88"/>
      <c r="BW2" s="88"/>
      <c r="BX2" s="88"/>
      <c r="BY2" s="88"/>
      <c r="BZ2" s="88"/>
      <c r="CA2" s="88"/>
      <c r="CB2" s="88"/>
      <c r="CC2" s="88"/>
      <c r="CD2" s="88"/>
      <c r="CE2" s="88"/>
      <c r="CF2" s="88"/>
      <c r="CG2" s="88"/>
      <c r="CH2" s="88"/>
      <c r="CI2" s="88"/>
      <c r="CJ2" s="88"/>
      <c r="CK2" s="88"/>
      <c r="CL2" s="88"/>
      <c r="CM2" s="88"/>
      <c r="CN2" s="88"/>
      <c r="CO2" s="88"/>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89"/>
      <c r="BW3" s="89"/>
      <c r="BX3" s="89"/>
      <c r="BY3" s="89"/>
      <c r="BZ3" s="89"/>
      <c r="CA3" s="89"/>
      <c r="CB3" s="88"/>
      <c r="CC3" s="90"/>
      <c r="CD3" s="89"/>
      <c r="CE3" s="89"/>
      <c r="CF3" s="89"/>
      <c r="CG3" s="89"/>
      <c r="CH3" s="89"/>
      <c r="CI3" s="89"/>
      <c r="CJ3" s="89"/>
      <c r="CK3" s="89"/>
      <c r="CL3" s="89"/>
      <c r="CM3" s="89"/>
      <c r="CN3" s="89"/>
      <c r="CO3" s="89"/>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379"/>
      <c r="EB3" s="379"/>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89"/>
      <c r="BW4" s="89"/>
      <c r="BX4" s="89"/>
      <c r="BY4" s="89"/>
      <c r="BZ4" s="89"/>
      <c r="CA4" s="89"/>
      <c r="CB4" s="88"/>
      <c r="CC4" s="90"/>
      <c r="CD4" s="89"/>
      <c r="CE4" s="89"/>
      <c r="CF4" s="89"/>
      <c r="CG4" s="89"/>
      <c r="CH4" s="89"/>
      <c r="CI4" s="89"/>
      <c r="CJ4" s="89"/>
      <c r="CK4" s="89"/>
      <c r="CL4" s="89"/>
      <c r="CM4" s="89"/>
      <c r="CN4" s="89"/>
      <c r="CO4" s="89"/>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379"/>
      <c r="EB4" s="379"/>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18"/>
      <c r="C5" s="42" t="s">
        <v>32</v>
      </c>
      <c r="D5" s="43"/>
      <c r="E5" s="43"/>
      <c r="F5" s="43"/>
      <c r="G5" s="43"/>
      <c r="H5" s="42" t="s">
        <v>31</v>
      </c>
      <c r="I5" s="43"/>
      <c r="J5" s="43"/>
      <c r="K5" s="43"/>
      <c r="L5" s="44"/>
      <c r="M5" s="43"/>
      <c r="N5" s="43"/>
      <c r="O5" s="43"/>
      <c r="P5" s="44"/>
      <c r="Q5" s="44"/>
      <c r="R5" s="45"/>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89"/>
      <c r="BW5" s="89"/>
      <c r="BX5" s="89"/>
      <c r="BY5" s="89"/>
      <c r="BZ5" s="89"/>
      <c r="CA5" s="89"/>
      <c r="CB5" s="88"/>
      <c r="CC5" s="90"/>
      <c r="CD5" s="89"/>
      <c r="CE5" s="89"/>
      <c r="CF5" s="89"/>
      <c r="CG5" s="89"/>
      <c r="CH5" s="88"/>
      <c r="CI5" s="90"/>
      <c r="CJ5" s="90"/>
      <c r="CK5" s="90"/>
      <c r="CL5" s="90"/>
      <c r="CM5" s="89"/>
      <c r="CN5" s="89"/>
      <c r="CO5" s="89"/>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379"/>
      <c r="EB5" s="379"/>
      <c r="EC5" s="18"/>
      <c r="ED5" s="18"/>
      <c r="EE5" s="18"/>
      <c r="EF5" s="18"/>
      <c r="EG5" s="18"/>
      <c r="EH5" s="18"/>
      <c r="EI5" s="18"/>
      <c r="EJ5" s="18"/>
      <c r="EK5" s="18"/>
      <c r="EL5" s="18"/>
      <c r="EM5" s="18"/>
      <c r="EN5" s="18"/>
      <c r="EO5" s="18"/>
      <c r="EP5" s="18"/>
      <c r="EQ5" s="18"/>
      <c r="ER5" s="18"/>
      <c r="ES5" s="18"/>
      <c r="ET5" s="18"/>
      <c r="EU5" s="18"/>
      <c r="EV5" s="18"/>
      <c r="EW5" s="18"/>
    </row>
    <row r="6" spans="1:153" s="17" customFormat="1">
      <c r="A6" s="18"/>
      <c r="B6" s="18"/>
      <c r="C6" s="85" t="s">
        <v>86</v>
      </c>
      <c r="D6" s="86"/>
      <c r="E6" s="86"/>
      <c r="F6" s="86"/>
      <c r="G6" s="86"/>
      <c r="H6" s="85" t="s">
        <v>85</v>
      </c>
      <c r="I6" s="86"/>
      <c r="J6" s="86"/>
      <c r="K6" s="86"/>
      <c r="L6" s="86"/>
      <c r="M6" s="86"/>
      <c r="N6" s="86"/>
      <c r="O6" s="86"/>
      <c r="P6" s="86"/>
      <c r="Q6" s="86"/>
      <c r="R6" s="87"/>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89"/>
      <c r="BW6" s="89"/>
      <c r="BX6" s="89"/>
      <c r="BY6" s="89"/>
      <c r="BZ6" s="89"/>
      <c r="CA6" s="89"/>
      <c r="CB6" s="88"/>
      <c r="CC6" s="90"/>
      <c r="CD6" s="89"/>
      <c r="CE6" s="89"/>
      <c r="CF6" s="89"/>
      <c r="CG6" s="89"/>
      <c r="CH6" s="91"/>
      <c r="CI6" s="91"/>
      <c r="CJ6" s="91"/>
      <c r="CK6" s="91"/>
      <c r="CL6" s="91"/>
      <c r="CM6" s="89"/>
      <c r="CN6" s="89"/>
      <c r="CO6" s="89"/>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379"/>
      <c r="EB6" s="379"/>
      <c r="EC6" s="18"/>
      <c r="ED6" s="18"/>
      <c r="EE6" s="18"/>
      <c r="EF6" s="18"/>
      <c r="EG6" s="18"/>
      <c r="EH6" s="18"/>
      <c r="EI6" s="18"/>
      <c r="EJ6" s="18"/>
      <c r="EK6" s="18"/>
      <c r="EL6" s="18"/>
      <c r="EM6" s="18"/>
      <c r="EN6" s="18"/>
      <c r="EO6" s="18"/>
      <c r="EP6" s="18"/>
      <c r="EQ6" s="18"/>
      <c r="ER6" s="18"/>
      <c r="ES6" s="18"/>
      <c r="ET6" s="18"/>
      <c r="EU6" s="18"/>
      <c r="EV6" s="18"/>
      <c r="EW6" s="18"/>
    </row>
    <row r="7" spans="1:153" s="17" customFormat="1">
      <c r="A7" s="18"/>
      <c r="B7" s="18"/>
      <c r="C7" s="110"/>
      <c r="D7" s="110"/>
      <c r="E7" s="110"/>
      <c r="F7" s="110"/>
      <c r="G7" s="110"/>
      <c r="H7" s="110"/>
      <c r="I7" s="110"/>
      <c r="J7" s="110"/>
      <c r="K7" s="110"/>
      <c r="L7" s="110"/>
      <c r="M7" s="110"/>
      <c r="N7" s="110"/>
      <c r="O7" s="110"/>
      <c r="P7" s="110"/>
      <c r="Q7" s="110"/>
      <c r="R7" s="110"/>
      <c r="S7" s="18"/>
      <c r="T7" s="18"/>
      <c r="U7" s="18"/>
      <c r="V7" s="18"/>
      <c r="W7" s="18"/>
      <c r="X7" s="18"/>
      <c r="Y7" s="18"/>
      <c r="Z7" s="18"/>
      <c r="AA7" s="18"/>
      <c r="AB7" s="18"/>
      <c r="AC7" s="18"/>
      <c r="AD7" s="18"/>
      <c r="AE7" s="18"/>
      <c r="AF7" s="18"/>
      <c r="AG7" s="18"/>
      <c r="AH7" s="18"/>
      <c r="AI7" s="18"/>
      <c r="AJ7" s="18"/>
      <c r="AK7" s="18"/>
      <c r="AL7" s="18"/>
      <c r="AM7" s="18"/>
      <c r="AN7" s="18"/>
      <c r="AO7" s="18"/>
      <c r="AQ7" s="18"/>
      <c r="AR7" s="18"/>
      <c r="AS7" s="18"/>
      <c r="AT7" s="18"/>
      <c r="AU7" s="18"/>
      <c r="AV7" s="18"/>
      <c r="AW7" s="18"/>
      <c r="AX7" s="18"/>
      <c r="AY7" s="18"/>
      <c r="AZ7" s="18"/>
      <c r="BA7" s="18"/>
      <c r="BB7" s="18"/>
      <c r="BC7" s="18"/>
      <c r="BD7" s="18"/>
      <c r="BE7" s="18"/>
      <c r="BF7" s="18"/>
      <c r="BG7" s="18"/>
      <c r="BH7" s="18"/>
      <c r="BI7" s="18"/>
      <c r="BJ7" s="18"/>
      <c r="BK7" s="18"/>
      <c r="BM7" s="14"/>
      <c r="BV7" s="89"/>
      <c r="BW7" s="89"/>
      <c r="BX7" s="89"/>
      <c r="BY7" s="89"/>
      <c r="BZ7" s="89"/>
      <c r="CA7" s="89"/>
      <c r="CB7" s="88"/>
      <c r="CC7" s="90"/>
      <c r="CD7" s="89"/>
      <c r="CE7" s="89"/>
      <c r="CF7" s="89"/>
      <c r="CG7" s="89"/>
      <c r="CH7" s="91"/>
      <c r="CI7" s="91"/>
      <c r="CJ7" s="91"/>
      <c r="CK7" s="91"/>
      <c r="CL7" s="91"/>
      <c r="CM7" s="89"/>
      <c r="CN7" s="89"/>
      <c r="CO7" s="89"/>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379"/>
      <c r="EB7" s="379"/>
      <c r="EC7" s="18"/>
      <c r="ED7" s="18"/>
      <c r="EE7" s="18"/>
      <c r="EF7" s="18"/>
      <c r="EG7" s="18"/>
      <c r="EH7" s="18"/>
      <c r="EI7" s="18"/>
      <c r="EJ7" s="18"/>
      <c r="EK7" s="18"/>
      <c r="EL7" s="18"/>
      <c r="EM7" s="18"/>
      <c r="EN7" s="18"/>
      <c r="EO7" s="18"/>
      <c r="EP7" s="18"/>
      <c r="EQ7" s="18"/>
      <c r="ER7" s="18"/>
      <c r="ES7" s="18"/>
      <c r="ET7" s="18"/>
      <c r="EU7" s="18"/>
      <c r="EV7" s="18"/>
      <c r="EW7" s="18"/>
    </row>
    <row r="8" spans="1:153" s="4" customFormat="1" ht="43.5" customHeight="1">
      <c r="A8" s="3"/>
      <c r="B8" s="3"/>
      <c r="C8" s="62" t="s">
        <v>44</v>
      </c>
      <c r="D8" s="63"/>
      <c r="E8" s="63"/>
      <c r="F8" s="63"/>
      <c r="G8" s="96" t="s">
        <v>54</v>
      </c>
      <c r="H8" s="97"/>
      <c r="I8" s="97"/>
      <c r="J8" s="97"/>
      <c r="K8" s="97"/>
      <c r="L8" s="97"/>
      <c r="M8" s="98"/>
      <c r="N8" s="15" t="s">
        <v>50</v>
      </c>
      <c r="O8" s="16"/>
      <c r="P8" s="16"/>
      <c r="Q8" s="16"/>
      <c r="R8" s="16"/>
      <c r="S8" s="16"/>
      <c r="T8" s="16"/>
      <c r="U8" s="15" t="s">
        <v>55</v>
      </c>
      <c r="V8" s="16"/>
      <c r="W8" s="16"/>
      <c r="X8" s="16"/>
      <c r="Y8" s="16"/>
      <c r="Z8" s="16"/>
      <c r="AA8" s="16"/>
      <c r="AB8" s="16"/>
      <c r="AC8" s="16"/>
      <c r="AD8" s="16"/>
      <c r="AE8" s="16"/>
      <c r="AF8" s="16"/>
      <c r="AG8" s="15" t="s">
        <v>56</v>
      </c>
      <c r="AH8" s="16"/>
      <c r="AI8" s="16"/>
      <c r="AJ8" s="16"/>
      <c r="AK8" s="16"/>
      <c r="AL8" s="16"/>
      <c r="AM8" s="16"/>
      <c r="AN8" s="16"/>
      <c r="AO8" s="62" t="s">
        <v>57</v>
      </c>
      <c r="AP8" s="63"/>
      <c r="AQ8" s="63"/>
      <c r="AR8" s="97"/>
      <c r="AS8" s="97"/>
      <c r="AT8" s="97"/>
      <c r="AU8" s="97"/>
      <c r="AV8" s="97"/>
      <c r="AW8" s="97"/>
      <c r="AX8" s="97"/>
      <c r="AY8" s="98"/>
      <c r="AZ8" s="111" t="s">
        <v>58</v>
      </c>
      <c r="BA8" s="16"/>
      <c r="BB8" s="16"/>
      <c r="BC8" s="16"/>
      <c r="BD8" s="16"/>
      <c r="BE8" s="16"/>
      <c r="BF8" s="92"/>
      <c r="BG8" s="90"/>
      <c r="BJ8" s="3"/>
      <c r="BK8" s="3"/>
      <c r="BM8" s="14"/>
      <c r="BV8" s="112"/>
      <c r="BW8" s="112"/>
      <c r="BX8" s="112"/>
      <c r="BY8" s="112"/>
      <c r="BZ8" s="90"/>
      <c r="CA8" s="90"/>
      <c r="CB8" s="90"/>
      <c r="CC8" s="90"/>
      <c r="CD8" s="90"/>
      <c r="CE8" s="90"/>
      <c r="CF8" s="90"/>
      <c r="CG8" s="90"/>
      <c r="CH8" s="91"/>
      <c r="CI8" s="91"/>
      <c r="CJ8" s="91"/>
      <c r="CK8" s="91"/>
      <c r="CL8" s="91"/>
      <c r="CM8" s="90"/>
      <c r="CN8" s="90"/>
      <c r="CO8" s="90"/>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79"/>
      <c r="EB8" s="379"/>
      <c r="EC8" s="3"/>
      <c r="ED8" s="3"/>
      <c r="EE8" s="3"/>
      <c r="EF8" s="3"/>
      <c r="EG8" s="3"/>
      <c r="EH8" s="3"/>
      <c r="EI8" s="3"/>
      <c r="EJ8" s="3"/>
      <c r="EK8" s="3"/>
      <c r="EL8" s="3"/>
      <c r="EM8" s="3"/>
      <c r="EN8" s="3"/>
      <c r="EO8" s="3"/>
      <c r="EP8" s="3"/>
      <c r="EQ8" s="3"/>
      <c r="ER8" s="3"/>
      <c r="ES8" s="3"/>
      <c r="ET8" s="3"/>
      <c r="EU8" s="3"/>
      <c r="EV8" s="3"/>
      <c r="EW8" s="3"/>
    </row>
    <row r="9" spans="1:153" s="4" customFormat="1" ht="29.25" customHeight="1">
      <c r="A9" s="3"/>
      <c r="B9" s="3"/>
      <c r="C9" s="48"/>
      <c r="D9" s="100"/>
      <c r="E9" s="100"/>
      <c r="F9" s="100"/>
      <c r="G9" s="107"/>
      <c r="H9" s="108"/>
      <c r="I9" s="108"/>
      <c r="J9" s="108"/>
      <c r="K9" s="108"/>
      <c r="L9" s="108"/>
      <c r="M9" s="109"/>
      <c r="N9" s="93" t="s">
        <v>59</v>
      </c>
      <c r="O9" s="94"/>
      <c r="P9" s="94"/>
      <c r="Q9" s="94"/>
      <c r="R9" s="94"/>
      <c r="S9" s="94"/>
      <c r="T9" s="94"/>
      <c r="U9" s="93" t="s">
        <v>60</v>
      </c>
      <c r="V9" s="94"/>
      <c r="W9" s="94"/>
      <c r="X9" s="94"/>
      <c r="Y9" s="94"/>
      <c r="Z9" s="94"/>
      <c r="AA9" s="94"/>
      <c r="AB9" s="94"/>
      <c r="AC9" s="94"/>
      <c r="AD9" s="94"/>
      <c r="AE9" s="94"/>
      <c r="AF9" s="94"/>
      <c r="AG9" s="93"/>
      <c r="AH9" s="94" t="s">
        <v>61</v>
      </c>
      <c r="AI9" s="94"/>
      <c r="AJ9" s="94"/>
      <c r="AK9" s="94"/>
      <c r="AL9" s="94"/>
      <c r="AM9" s="94"/>
      <c r="AN9" s="94"/>
      <c r="AO9" s="48"/>
      <c r="AP9" s="100" t="s">
        <v>61</v>
      </c>
      <c r="AQ9" s="100"/>
      <c r="AR9" s="108"/>
      <c r="AS9" s="108"/>
      <c r="AT9" s="108"/>
      <c r="AU9" s="108"/>
      <c r="AV9" s="108"/>
      <c r="AW9" s="108"/>
      <c r="AX9" s="108"/>
      <c r="AY9" s="109"/>
      <c r="AZ9" s="105"/>
      <c r="BA9" s="94" t="s">
        <v>62</v>
      </c>
      <c r="BB9" s="94"/>
      <c r="BC9" s="94"/>
      <c r="BD9" s="94"/>
      <c r="BE9" s="94"/>
      <c r="BF9" s="95"/>
      <c r="BG9" s="90"/>
      <c r="BJ9" s="3"/>
      <c r="BK9" s="3"/>
      <c r="BM9" s="14"/>
      <c r="BV9" s="112"/>
      <c r="BW9" s="112"/>
      <c r="BX9" s="112"/>
      <c r="BY9" s="112"/>
      <c r="BZ9" s="90"/>
      <c r="CA9" s="90"/>
      <c r="CB9" s="90"/>
      <c r="CC9" s="90"/>
      <c r="CD9" s="90"/>
      <c r="CE9" s="90"/>
      <c r="CF9" s="90"/>
      <c r="CG9" s="90"/>
      <c r="CH9" s="91"/>
      <c r="CI9" s="91"/>
      <c r="CJ9" s="91"/>
      <c r="CK9" s="91"/>
      <c r="CL9" s="91"/>
      <c r="CM9" s="90"/>
      <c r="CN9" s="90"/>
      <c r="CO9" s="90"/>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106"/>
      <c r="EB9" s="106"/>
      <c r="EC9" s="3"/>
      <c r="ED9" s="3"/>
      <c r="EE9" s="3"/>
      <c r="EF9" s="3"/>
      <c r="EG9" s="3"/>
      <c r="EH9" s="3"/>
      <c r="EI9" s="3"/>
      <c r="EJ9" s="3"/>
      <c r="EK9" s="3"/>
      <c r="EL9" s="3"/>
      <c r="EM9" s="3"/>
      <c r="EN9" s="3"/>
      <c r="EO9" s="3"/>
      <c r="EP9" s="3"/>
      <c r="EQ9" s="3"/>
      <c r="ER9" s="3"/>
      <c r="ES9" s="3"/>
      <c r="ET9" s="3"/>
      <c r="EU9" s="3"/>
      <c r="EV9" s="3"/>
      <c r="EW9" s="3"/>
    </row>
    <row r="10" spans="1:153" s="14" customFormat="1" ht="28.5" customHeight="1">
      <c r="A10" s="13"/>
      <c r="B10" s="13"/>
      <c r="C10" s="48" t="s">
        <v>63</v>
      </c>
      <c r="D10" s="100"/>
      <c r="E10" s="100"/>
      <c r="F10" s="100"/>
      <c r="G10" s="139" t="s">
        <v>83</v>
      </c>
      <c r="H10" s="108"/>
      <c r="I10" s="108"/>
      <c r="J10" s="108"/>
      <c r="K10" s="108"/>
      <c r="L10" s="108"/>
      <c r="M10" s="109"/>
      <c r="N10" s="93" t="s">
        <v>59</v>
      </c>
      <c r="O10" s="94"/>
      <c r="P10" s="94"/>
      <c r="Q10" s="94"/>
      <c r="R10" s="94"/>
      <c r="S10" s="94"/>
      <c r="T10" s="94"/>
      <c r="U10" s="93" t="s">
        <v>90</v>
      </c>
      <c r="V10" s="94"/>
      <c r="W10" s="94"/>
      <c r="X10" s="94"/>
      <c r="Y10" s="94"/>
      <c r="Z10" s="94"/>
      <c r="AA10" s="94"/>
      <c r="AB10" s="94"/>
      <c r="AC10" s="94"/>
      <c r="AD10" s="94"/>
      <c r="AE10" s="94"/>
      <c r="AF10" s="94"/>
      <c r="AG10" s="93"/>
      <c r="AH10" s="94" t="s">
        <v>64</v>
      </c>
      <c r="AI10" s="94"/>
      <c r="AJ10" s="94"/>
      <c r="AK10" s="94"/>
      <c r="AL10" s="94"/>
      <c r="AM10" s="94"/>
      <c r="AN10" s="94"/>
      <c r="AO10" s="48"/>
      <c r="AP10" s="100" t="s">
        <v>65</v>
      </c>
      <c r="AQ10" s="100"/>
      <c r="AR10" s="108"/>
      <c r="AS10" s="108"/>
      <c r="AT10" s="108"/>
      <c r="AU10" s="108"/>
      <c r="AV10" s="108"/>
      <c r="AW10" s="108"/>
      <c r="AX10" s="108"/>
      <c r="AY10" s="109"/>
      <c r="AZ10" s="105"/>
      <c r="BA10" s="94" t="s">
        <v>62</v>
      </c>
      <c r="BB10" s="94"/>
      <c r="BC10" s="94"/>
      <c r="BD10" s="94"/>
      <c r="BE10" s="94"/>
      <c r="BF10" s="95"/>
      <c r="BG10" s="91"/>
      <c r="BJ10" s="13"/>
      <c r="BK10" s="13"/>
      <c r="BV10" s="114"/>
      <c r="BW10" s="114"/>
      <c r="BX10" s="114"/>
      <c r="BY10" s="114"/>
      <c r="BZ10" s="91"/>
      <c r="CA10" s="91"/>
      <c r="CB10" s="91"/>
      <c r="CC10" s="91"/>
      <c r="CD10" s="91"/>
      <c r="CE10" s="91"/>
      <c r="CF10" s="91"/>
      <c r="CG10" s="91"/>
      <c r="CH10" s="91"/>
      <c r="CI10" s="91"/>
      <c r="CJ10" s="91"/>
      <c r="CK10" s="91"/>
      <c r="CL10" s="91"/>
      <c r="CM10" s="91"/>
      <c r="CN10" s="91"/>
      <c r="CO10" s="91"/>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1"/>
      <c r="EB10" s="21"/>
      <c r="EC10" s="13"/>
      <c r="ED10" s="13"/>
      <c r="EE10" s="13"/>
      <c r="EF10" s="13"/>
      <c r="EG10" s="13"/>
      <c r="EH10" s="13"/>
      <c r="EI10" s="13"/>
      <c r="EJ10" s="13"/>
      <c r="EK10" s="13"/>
      <c r="EL10" s="13"/>
      <c r="EM10" s="13"/>
      <c r="EN10" s="13"/>
      <c r="EO10" s="13"/>
      <c r="EP10" s="13"/>
      <c r="EQ10" s="13"/>
      <c r="ER10" s="13"/>
      <c r="ES10" s="13"/>
      <c r="ET10" s="13"/>
      <c r="EU10" s="13"/>
      <c r="EV10" s="13"/>
      <c r="EW10" s="13"/>
    </row>
    <row r="11" spans="1:153" s="14" customFormat="1" ht="28.5" customHeight="1">
      <c r="A11" s="13"/>
      <c r="B11" s="13"/>
      <c r="C11" s="57" t="s">
        <v>45</v>
      </c>
      <c r="D11" s="115"/>
      <c r="E11" s="115"/>
      <c r="F11" s="115"/>
      <c r="G11" s="60" t="s">
        <v>84</v>
      </c>
      <c r="H11" s="26"/>
      <c r="I11" s="26"/>
      <c r="J11" s="26"/>
      <c r="K11" s="26"/>
      <c r="L11" s="26"/>
      <c r="M11" s="117"/>
      <c r="N11" s="118" t="s">
        <v>92</v>
      </c>
      <c r="O11" s="119"/>
      <c r="P11" s="119"/>
      <c r="Q11" s="119"/>
      <c r="R11" s="119"/>
      <c r="S11" s="119"/>
      <c r="T11" s="119"/>
      <c r="U11" s="118" t="s">
        <v>91</v>
      </c>
      <c r="V11" s="119"/>
      <c r="W11" s="119"/>
      <c r="X11" s="119"/>
      <c r="Y11" s="119"/>
      <c r="Z11" s="119"/>
      <c r="AA11" s="119"/>
      <c r="AB11" s="119"/>
      <c r="AC11" s="119"/>
      <c r="AD11" s="119"/>
      <c r="AE11" s="119"/>
      <c r="AF11" s="119"/>
      <c r="AG11" s="93"/>
      <c r="AH11" s="94" t="s">
        <v>66</v>
      </c>
      <c r="AI11" s="94"/>
      <c r="AJ11" s="94"/>
      <c r="AK11" s="94"/>
      <c r="AL11" s="94"/>
      <c r="AM11" s="94"/>
      <c r="AN11" s="94"/>
      <c r="AO11" s="99"/>
      <c r="AP11" s="61">
        <v>1</v>
      </c>
      <c r="AQ11" s="61"/>
      <c r="AR11" s="108"/>
      <c r="AS11" s="108"/>
      <c r="AT11" s="108"/>
      <c r="AU11" s="108"/>
      <c r="AV11" s="108"/>
      <c r="AW11" s="108"/>
      <c r="AX11" s="108"/>
      <c r="AY11" s="109"/>
      <c r="AZ11" s="105"/>
      <c r="BA11" s="94" t="s">
        <v>67</v>
      </c>
      <c r="BB11" s="94"/>
      <c r="BC11" s="94"/>
      <c r="BD11" s="94"/>
      <c r="BE11" s="94"/>
      <c r="BF11" s="95"/>
      <c r="BG11" s="91"/>
      <c r="BJ11" s="13"/>
      <c r="BK11" s="13"/>
      <c r="BV11" s="114"/>
      <c r="BW11" s="114"/>
      <c r="BX11" s="114"/>
      <c r="BY11" s="114"/>
      <c r="BZ11" s="91"/>
      <c r="CA11" s="91"/>
      <c r="CB11" s="91"/>
      <c r="CC11" s="91"/>
      <c r="CD11" s="91"/>
      <c r="CE11" s="91"/>
      <c r="CF11" s="91"/>
      <c r="CG11" s="91"/>
      <c r="CH11" s="91"/>
      <c r="CI11" s="91"/>
      <c r="CJ11" s="91"/>
      <c r="CK11" s="91"/>
      <c r="CL11" s="91"/>
      <c r="CM11" s="91"/>
      <c r="CN11" s="91"/>
      <c r="CO11" s="91"/>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1"/>
      <c r="EB11" s="21"/>
      <c r="EC11" s="13"/>
      <c r="ED11" s="13"/>
      <c r="EE11" s="13"/>
      <c r="EF11" s="13"/>
      <c r="EG11" s="13"/>
      <c r="EH11" s="13"/>
      <c r="EI11" s="13"/>
      <c r="EJ11" s="13"/>
      <c r="EK11" s="13"/>
      <c r="EL11" s="13"/>
      <c r="EM11" s="13"/>
      <c r="EN11" s="13"/>
      <c r="EO11" s="13"/>
      <c r="EP11" s="13"/>
      <c r="EQ11" s="13"/>
      <c r="ER11" s="13"/>
      <c r="ES11" s="13"/>
      <c r="ET11" s="13"/>
      <c r="EU11" s="13"/>
      <c r="EV11" s="13"/>
      <c r="EW11" s="13"/>
    </row>
    <row r="12" spans="1:153" s="14" customFormat="1" ht="28.5" customHeight="1">
      <c r="A12" s="13"/>
      <c r="B12" s="13"/>
      <c r="C12" s="57" t="s">
        <v>46</v>
      </c>
      <c r="D12" s="115"/>
      <c r="E12" s="115"/>
      <c r="F12" s="115"/>
      <c r="G12" s="116"/>
      <c r="H12" s="26"/>
      <c r="I12" s="26"/>
      <c r="J12" s="26"/>
      <c r="K12" s="26"/>
      <c r="L12" s="26"/>
      <c r="M12" s="117"/>
      <c r="N12" s="118"/>
      <c r="O12" s="119"/>
      <c r="P12" s="119"/>
      <c r="Q12" s="119"/>
      <c r="R12" s="119"/>
      <c r="S12" s="119"/>
      <c r="T12" s="119"/>
      <c r="U12" s="118"/>
      <c r="V12" s="119"/>
      <c r="W12" s="119"/>
      <c r="X12" s="119"/>
      <c r="Y12" s="119"/>
      <c r="Z12" s="119"/>
      <c r="AA12" s="119"/>
      <c r="AB12" s="119"/>
      <c r="AC12" s="119"/>
      <c r="AD12" s="119"/>
      <c r="AE12" s="119"/>
      <c r="AF12" s="119"/>
      <c r="AG12" s="93"/>
      <c r="AH12" s="94"/>
      <c r="AI12" s="94"/>
      <c r="AJ12" s="94"/>
      <c r="AK12" s="94"/>
      <c r="AL12" s="94"/>
      <c r="AM12" s="94"/>
      <c r="AN12" s="94"/>
      <c r="AO12" s="48"/>
      <c r="AP12" s="100"/>
      <c r="AQ12" s="100"/>
      <c r="AR12" s="108"/>
      <c r="AS12" s="108"/>
      <c r="AT12" s="108"/>
      <c r="AU12" s="108"/>
      <c r="AV12" s="108"/>
      <c r="AW12" s="108"/>
      <c r="AX12" s="108"/>
      <c r="AY12" s="109"/>
      <c r="AZ12" s="105"/>
      <c r="BA12" s="94"/>
      <c r="BB12" s="94"/>
      <c r="BC12" s="94"/>
      <c r="BD12" s="94"/>
      <c r="BE12" s="94"/>
      <c r="BF12" s="95"/>
      <c r="BG12" s="91"/>
      <c r="BJ12" s="13"/>
      <c r="BK12" s="13"/>
      <c r="BZ12" s="13"/>
      <c r="CA12" s="13"/>
      <c r="CB12" s="13"/>
      <c r="CC12" s="13"/>
      <c r="CD12" s="13"/>
      <c r="CE12" s="13"/>
      <c r="CF12" s="13"/>
      <c r="CG12" s="13"/>
      <c r="CH12" s="22"/>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1"/>
      <c r="EB12" s="21"/>
      <c r="EC12" s="13"/>
      <c r="ED12" s="13"/>
      <c r="EE12" s="13"/>
      <c r="EF12" s="13"/>
      <c r="EG12" s="13"/>
      <c r="EH12" s="13"/>
      <c r="EI12" s="13"/>
      <c r="EJ12" s="13"/>
      <c r="EK12" s="13"/>
      <c r="EL12" s="13"/>
      <c r="EM12" s="13"/>
      <c r="EN12" s="13"/>
      <c r="EO12" s="13"/>
      <c r="EP12" s="13"/>
      <c r="EQ12" s="13"/>
      <c r="ER12" s="13"/>
      <c r="ES12" s="13"/>
      <c r="ET12" s="13"/>
      <c r="EU12" s="13"/>
      <c r="EV12" s="13"/>
      <c r="EW12" s="13"/>
    </row>
    <row r="13" spans="1:153" s="14" customFormat="1" ht="28.5" customHeight="1">
      <c r="A13" s="13"/>
      <c r="B13" s="13"/>
      <c r="C13" s="48" t="s">
        <v>47</v>
      </c>
      <c r="D13" s="100"/>
      <c r="E13" s="100"/>
      <c r="F13" s="100"/>
      <c r="G13" s="113"/>
      <c r="H13" s="108"/>
      <c r="I13" s="108"/>
      <c r="J13" s="108"/>
      <c r="K13" s="108"/>
      <c r="L13" s="108"/>
      <c r="M13" s="109"/>
      <c r="N13" s="93"/>
      <c r="O13" s="94"/>
      <c r="P13" s="94"/>
      <c r="Q13" s="94"/>
      <c r="R13" s="94"/>
      <c r="S13" s="94"/>
      <c r="T13" s="94"/>
      <c r="U13" s="93"/>
      <c r="V13" s="94"/>
      <c r="W13" s="94"/>
      <c r="X13" s="94"/>
      <c r="Y13" s="94"/>
      <c r="Z13" s="94"/>
      <c r="AA13" s="94"/>
      <c r="AB13" s="94"/>
      <c r="AC13" s="94"/>
      <c r="AD13" s="94"/>
      <c r="AE13" s="94"/>
      <c r="AF13" s="94"/>
      <c r="AG13" s="93"/>
      <c r="AH13" s="94"/>
      <c r="AI13" s="94"/>
      <c r="AJ13" s="94"/>
      <c r="AK13" s="94"/>
      <c r="AL13" s="94"/>
      <c r="AM13" s="94"/>
      <c r="AN13" s="94"/>
      <c r="AO13" s="48"/>
      <c r="AP13" s="100"/>
      <c r="AQ13" s="100"/>
      <c r="AR13" s="108"/>
      <c r="AS13" s="108"/>
      <c r="AT13" s="108"/>
      <c r="AU13" s="108"/>
      <c r="AV13" s="108"/>
      <c r="AW13" s="108"/>
      <c r="AX13" s="108"/>
      <c r="AY13" s="109"/>
      <c r="AZ13" s="105"/>
      <c r="BA13" s="94"/>
      <c r="BB13" s="94"/>
      <c r="BC13" s="94"/>
      <c r="BD13" s="94"/>
      <c r="BE13" s="94"/>
      <c r="BF13" s="95"/>
      <c r="BG13" s="91"/>
      <c r="BJ13" s="13"/>
      <c r="BK13" s="13"/>
      <c r="BZ13" s="13"/>
      <c r="CA13" s="13"/>
      <c r="CB13" s="13"/>
      <c r="CC13" s="13"/>
      <c r="CD13" s="13"/>
      <c r="CE13" s="13"/>
      <c r="CF13" s="13"/>
      <c r="CG13" s="13"/>
      <c r="CH13" s="22"/>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1"/>
      <c r="EB13" s="21"/>
      <c r="EC13" s="13"/>
      <c r="ED13" s="13"/>
      <c r="EE13" s="13"/>
      <c r="EF13" s="13"/>
      <c r="EG13" s="13"/>
      <c r="EH13" s="13"/>
      <c r="EI13" s="13"/>
      <c r="EJ13" s="13"/>
      <c r="EK13" s="13"/>
      <c r="EL13" s="13"/>
      <c r="EM13" s="13"/>
      <c r="EN13" s="13"/>
      <c r="EO13" s="13"/>
      <c r="EP13" s="13"/>
      <c r="EQ13" s="13"/>
      <c r="ER13" s="13"/>
      <c r="ES13" s="13"/>
      <c r="ET13" s="13"/>
      <c r="EU13" s="13"/>
      <c r="EV13" s="13"/>
      <c r="EW13" s="13"/>
    </row>
    <row r="14" spans="1:153" s="14" customFormat="1" ht="28.5" customHeight="1">
      <c r="A14" s="13"/>
      <c r="B14" s="13"/>
      <c r="C14" s="48" t="s">
        <v>93</v>
      </c>
      <c r="D14" s="58"/>
      <c r="E14" s="58"/>
      <c r="F14" s="59"/>
      <c r="G14" s="139" t="s">
        <v>89</v>
      </c>
      <c r="H14" s="58"/>
      <c r="I14" s="108"/>
      <c r="J14" s="108"/>
      <c r="K14" s="108"/>
      <c r="L14" s="108"/>
      <c r="M14" s="109"/>
      <c r="N14" s="93" t="s">
        <v>94</v>
      </c>
      <c r="O14" s="94"/>
      <c r="P14" s="94"/>
      <c r="Q14" s="94"/>
      <c r="R14" s="94"/>
      <c r="S14" s="94"/>
      <c r="T14" s="94"/>
      <c r="U14" s="93" t="s">
        <v>95</v>
      </c>
      <c r="V14" s="94"/>
      <c r="W14" s="94"/>
      <c r="X14" s="94"/>
      <c r="Y14" s="94"/>
      <c r="Z14" s="94"/>
      <c r="AA14" s="94"/>
      <c r="AB14" s="94"/>
      <c r="AC14" s="94"/>
      <c r="AD14" s="94"/>
      <c r="AE14" s="94"/>
      <c r="AF14" s="94"/>
      <c r="AG14" s="93"/>
      <c r="AH14" s="94"/>
      <c r="AI14" s="94"/>
      <c r="AJ14" s="94"/>
      <c r="AK14" s="94"/>
      <c r="AL14" s="94"/>
      <c r="AM14" s="94"/>
      <c r="AN14" s="94"/>
      <c r="AO14" s="48"/>
      <c r="AP14" s="100"/>
      <c r="AQ14" s="100"/>
      <c r="AR14" s="108"/>
      <c r="AS14" s="108"/>
      <c r="AT14" s="108"/>
      <c r="AU14" s="108"/>
      <c r="AV14" s="108"/>
      <c r="AW14" s="108"/>
      <c r="AX14" s="108"/>
      <c r="AY14" s="109"/>
      <c r="AZ14" s="105"/>
      <c r="BA14" s="94"/>
      <c r="BB14" s="94"/>
      <c r="BC14" s="94"/>
      <c r="BD14" s="94"/>
      <c r="BE14" s="94"/>
      <c r="BF14" s="95"/>
      <c r="BG14" s="91"/>
      <c r="BJ14" s="13"/>
      <c r="BK14" s="13"/>
      <c r="BZ14" s="13"/>
      <c r="CA14" s="13"/>
      <c r="CB14" s="13"/>
      <c r="CC14" s="13"/>
      <c r="CD14" s="13"/>
      <c r="CE14" s="13"/>
      <c r="CF14" s="13"/>
      <c r="CG14" s="13"/>
      <c r="CH14" s="22"/>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1"/>
      <c r="EB14" s="21"/>
      <c r="EC14" s="13"/>
      <c r="ED14" s="13"/>
      <c r="EE14" s="13"/>
      <c r="EF14" s="13"/>
      <c r="EG14" s="13"/>
      <c r="EH14" s="13"/>
      <c r="EI14" s="13"/>
      <c r="EJ14" s="13"/>
      <c r="EK14" s="13"/>
      <c r="EL14" s="13"/>
      <c r="EM14" s="13"/>
      <c r="EN14" s="13"/>
      <c r="EO14" s="13"/>
      <c r="EP14" s="13"/>
      <c r="EQ14" s="13"/>
      <c r="ER14" s="13"/>
      <c r="ES14" s="13"/>
      <c r="ET14" s="13"/>
      <c r="EU14" s="13"/>
      <c r="EV14" s="13"/>
      <c r="EW14" s="13"/>
    </row>
    <row r="15" spans="1:153">
      <c r="A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row>
    <row r="16" spans="1:153">
      <c r="A16" s="6"/>
    </row>
    <row r="17" spans="1:1">
      <c r="A17" s="6"/>
    </row>
    <row r="18" spans="1:1">
      <c r="A18" s="6"/>
    </row>
  </sheetData>
  <mergeCells count="15">
    <mergeCell ref="EA3:EB8"/>
    <mergeCell ref="AX1:AZ1"/>
    <mergeCell ref="BA1:BI1"/>
    <mergeCell ref="U2:X2"/>
    <mergeCell ref="Y2:AI2"/>
    <mergeCell ref="AJ2:AL2"/>
    <mergeCell ref="AM2:AW2"/>
    <mergeCell ref="AX2:AZ2"/>
    <mergeCell ref="BA2:BI2"/>
    <mergeCell ref="AM1:AW1"/>
    <mergeCell ref="A1:F2"/>
    <mergeCell ref="G1:T2"/>
    <mergeCell ref="U1:X1"/>
    <mergeCell ref="Y1:AI1"/>
    <mergeCell ref="AJ1:AL1"/>
  </mergeCells>
  <phoneticPr fontId="5"/>
  <pageMargins left="0.70866141732283472" right="0.70866141732283472" top="0.74803149606299213" bottom="0.74803149606299213" header="0.31496062992125984" footer="0.31496062992125984"/>
  <pageSetup paperSize="9" scale="83" fitToHeight="0" orientation="landscape" blackAndWhite="1" copies="3" r:id="rId1"/>
  <headerFooter>
    <oddFooter>&amp;P / &amp;N ページ</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J5"/>
  <sheetViews>
    <sheetView zoomScale="145" zoomScaleNormal="145" zoomScaleSheetLayoutView="115" workbookViewId="0">
      <selection activeCell="AG32" sqref="AG32"/>
    </sheetView>
  </sheetViews>
  <sheetFormatPr defaultColWidth="2.625" defaultRowHeight="18.75"/>
  <cols>
    <col min="1" max="1" width="9" style="41" customWidth="1"/>
    <col min="2" max="61" width="2.625" style="41"/>
    <col min="62" max="62" width="2.625" style="47"/>
    <col min="63" max="16384" width="2.625" style="41"/>
  </cols>
  <sheetData>
    <row r="1" spans="1:61">
      <c r="A1" s="365" t="s">
        <v>39</v>
      </c>
      <c r="B1" s="366"/>
      <c r="C1" s="366"/>
      <c r="D1" s="366"/>
      <c r="E1" s="366"/>
      <c r="F1" s="367"/>
      <c r="G1" s="365" t="s">
        <v>40</v>
      </c>
      <c r="H1" s="366"/>
      <c r="I1" s="366"/>
      <c r="J1" s="366"/>
      <c r="K1" s="366"/>
      <c r="L1" s="366"/>
      <c r="M1" s="366"/>
      <c r="N1" s="366"/>
      <c r="O1" s="366"/>
      <c r="P1" s="366"/>
      <c r="Q1" s="366"/>
      <c r="R1" s="366"/>
      <c r="S1" s="366"/>
      <c r="T1" s="367"/>
      <c r="U1" s="371" t="s">
        <v>0</v>
      </c>
      <c r="V1" s="371"/>
      <c r="W1" s="371"/>
      <c r="X1" s="371"/>
      <c r="Y1" s="372" t="s">
        <v>69</v>
      </c>
      <c r="Z1" s="372"/>
      <c r="AA1" s="372"/>
      <c r="AB1" s="372"/>
      <c r="AC1" s="372"/>
      <c r="AD1" s="372"/>
      <c r="AE1" s="372"/>
      <c r="AF1" s="372"/>
      <c r="AG1" s="372"/>
      <c r="AH1" s="372"/>
      <c r="AI1" s="372"/>
      <c r="AJ1" s="371" t="s">
        <v>37</v>
      </c>
      <c r="AK1" s="371"/>
      <c r="AL1" s="371"/>
      <c r="AM1" s="375"/>
      <c r="AN1" s="375"/>
      <c r="AO1" s="375"/>
      <c r="AP1" s="375"/>
      <c r="AQ1" s="375"/>
      <c r="AR1" s="375"/>
      <c r="AS1" s="375"/>
      <c r="AT1" s="375"/>
      <c r="AU1" s="375"/>
      <c r="AV1" s="375"/>
      <c r="AW1" s="375"/>
      <c r="AX1" s="371" t="s">
        <v>1</v>
      </c>
      <c r="AY1" s="371"/>
      <c r="AZ1" s="371"/>
      <c r="BA1" s="373">
        <v>43067</v>
      </c>
      <c r="BB1" s="374"/>
      <c r="BC1" s="374"/>
      <c r="BD1" s="374"/>
      <c r="BE1" s="374"/>
      <c r="BF1" s="374"/>
      <c r="BG1" s="374"/>
      <c r="BH1" s="374"/>
      <c r="BI1" s="374"/>
    </row>
    <row r="2" spans="1:61">
      <c r="A2" s="368"/>
      <c r="B2" s="369"/>
      <c r="C2" s="369"/>
      <c r="D2" s="369"/>
      <c r="E2" s="369"/>
      <c r="F2" s="370"/>
      <c r="G2" s="368"/>
      <c r="H2" s="369"/>
      <c r="I2" s="369"/>
      <c r="J2" s="369"/>
      <c r="K2" s="369"/>
      <c r="L2" s="369"/>
      <c r="M2" s="369"/>
      <c r="N2" s="369"/>
      <c r="O2" s="369"/>
      <c r="P2" s="369"/>
      <c r="Q2" s="369"/>
      <c r="R2" s="369"/>
      <c r="S2" s="369"/>
      <c r="T2" s="370"/>
      <c r="U2" s="371"/>
      <c r="V2" s="371"/>
      <c r="W2" s="371"/>
      <c r="X2" s="371"/>
      <c r="Y2" s="372"/>
      <c r="Z2" s="372"/>
      <c r="AA2" s="372"/>
      <c r="AB2" s="372"/>
      <c r="AC2" s="372"/>
      <c r="AD2" s="372"/>
      <c r="AE2" s="372"/>
      <c r="AF2" s="372"/>
      <c r="AG2" s="372"/>
      <c r="AH2" s="372"/>
      <c r="AI2" s="372"/>
      <c r="AJ2" s="371" t="s">
        <v>30</v>
      </c>
      <c r="AK2" s="371"/>
      <c r="AL2" s="371"/>
      <c r="AM2" s="375" t="s">
        <v>87</v>
      </c>
      <c r="AN2" s="375"/>
      <c r="AO2" s="375"/>
      <c r="AP2" s="375"/>
      <c r="AQ2" s="375"/>
      <c r="AR2" s="375"/>
      <c r="AS2" s="375"/>
      <c r="AT2" s="375"/>
      <c r="AU2" s="375"/>
      <c r="AV2" s="375"/>
      <c r="AW2" s="375"/>
      <c r="AX2" s="371" t="s">
        <v>38</v>
      </c>
      <c r="AY2" s="371"/>
      <c r="AZ2" s="371"/>
      <c r="BA2" s="375" t="s">
        <v>88</v>
      </c>
      <c r="BB2" s="375"/>
      <c r="BC2" s="375"/>
      <c r="BD2" s="375"/>
      <c r="BE2" s="375"/>
      <c r="BF2" s="375"/>
      <c r="BG2" s="375"/>
      <c r="BH2" s="375"/>
      <c r="BI2" s="375"/>
    </row>
    <row r="4" spans="1:61">
      <c r="B4" s="42" t="s">
        <v>32</v>
      </c>
      <c r="C4" s="43"/>
      <c r="D4" s="43"/>
      <c r="E4" s="43"/>
      <c r="F4" s="43"/>
      <c r="G4" s="42" t="s">
        <v>31</v>
      </c>
      <c r="H4" s="43"/>
      <c r="I4" s="43"/>
      <c r="J4" s="43"/>
      <c r="K4" s="44"/>
      <c r="L4" s="43"/>
      <c r="M4" s="43"/>
      <c r="N4" s="43"/>
      <c r="O4" s="44"/>
      <c r="P4" s="44"/>
      <c r="Q4" s="45"/>
    </row>
    <row r="5" spans="1:61">
      <c r="B5" s="85" t="s">
        <v>86</v>
      </c>
      <c r="C5" s="86"/>
      <c r="D5" s="86"/>
      <c r="E5" s="86"/>
      <c r="F5" s="86"/>
      <c r="G5" s="85" t="s">
        <v>85</v>
      </c>
      <c r="H5" s="86"/>
      <c r="I5" s="86"/>
      <c r="J5" s="86"/>
      <c r="K5" s="86"/>
      <c r="L5" s="86"/>
      <c r="M5" s="86"/>
      <c r="N5" s="86"/>
      <c r="O5" s="86"/>
      <c r="P5" s="86"/>
      <c r="Q5" s="87"/>
    </row>
  </sheetData>
  <mergeCells count="14">
    <mergeCell ref="A1:F2"/>
    <mergeCell ref="G1:T2"/>
    <mergeCell ref="AX1:AZ1"/>
    <mergeCell ref="BA1:BI1"/>
    <mergeCell ref="U2:X2"/>
    <mergeCell ref="Y2:AI2"/>
    <mergeCell ref="AJ2:AL2"/>
    <mergeCell ref="AM2:AW2"/>
    <mergeCell ref="AX2:AZ2"/>
    <mergeCell ref="BA2:BI2"/>
    <mergeCell ref="U1:X1"/>
    <mergeCell ref="Y1:AI1"/>
    <mergeCell ref="AJ1:AL1"/>
    <mergeCell ref="AM1:AW1"/>
  </mergeCells>
  <phoneticPr fontId="5"/>
  <pageMargins left="0.70866141732283472" right="0.70866141732283472" top="0.74803149606299213" bottom="0.74803149606299213" header="0.31496062992125984" footer="0.31496062992125984"/>
  <pageSetup paperSize="9" scale="83" fitToHeight="0" orientation="landscape" blackAndWhite="1"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5270B-5D34-4C22-AC0A-C7680A2FB1F9}">
  <dimension ref="A1:AR41"/>
  <sheetViews>
    <sheetView view="pageBreakPreview" zoomScaleNormal="100" zoomScaleSheetLayoutView="100" workbookViewId="0">
      <selection activeCell="U17" sqref="U17"/>
    </sheetView>
  </sheetViews>
  <sheetFormatPr defaultColWidth="2.5" defaultRowHeight="13.5"/>
  <cols>
    <col min="1" max="2" width="2.5" style="167"/>
    <col min="3" max="3" width="3.5" style="167" customWidth="1"/>
    <col min="4" max="16384" width="2.5" style="167"/>
  </cols>
  <sheetData>
    <row r="1" spans="1:44">
      <c r="A1" s="166"/>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row>
    <row r="2" spans="1:44" s="170" customFormat="1" ht="44.25" customHeight="1">
      <c r="A2" s="168"/>
      <c r="B2" s="168"/>
      <c r="C2" s="168"/>
      <c r="D2" s="169" t="s">
        <v>102</v>
      </c>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4" ht="27" customHeight="1">
      <c r="A3" s="166"/>
      <c r="B3" s="166"/>
      <c r="C3" s="171" t="s">
        <v>101</v>
      </c>
      <c r="D3" s="171" t="s">
        <v>189</v>
      </c>
      <c r="E3" s="172"/>
      <c r="F3" s="172"/>
      <c r="G3" s="172"/>
      <c r="H3" s="172"/>
      <c r="I3" s="172"/>
      <c r="J3" s="172"/>
      <c r="K3" s="172"/>
      <c r="L3" s="172"/>
      <c r="M3" s="172"/>
      <c r="N3" s="172"/>
      <c r="O3" s="172"/>
      <c r="P3" s="172"/>
      <c r="Q3" s="171" t="s">
        <v>190</v>
      </c>
      <c r="R3" s="172"/>
      <c r="S3" s="172"/>
      <c r="T3" s="172"/>
      <c r="U3" s="171" t="s">
        <v>194</v>
      </c>
      <c r="V3" s="172"/>
      <c r="W3" s="172"/>
      <c r="X3" s="172"/>
      <c r="Y3" s="172"/>
      <c r="Z3" s="172"/>
      <c r="AA3" s="173"/>
      <c r="AB3" s="181" t="s">
        <v>195</v>
      </c>
      <c r="AC3" s="182"/>
      <c r="AD3" s="182"/>
      <c r="AE3" s="182"/>
      <c r="AF3" s="182"/>
      <c r="AG3" s="182"/>
      <c r="AH3" s="183"/>
      <c r="AI3" s="205" t="s">
        <v>196</v>
      </c>
      <c r="AJ3" s="172"/>
      <c r="AK3" s="172"/>
      <c r="AL3" s="172"/>
      <c r="AM3" s="173"/>
      <c r="AN3" s="166"/>
    </row>
    <row r="4" spans="1:44" ht="20.100000000000001" customHeight="1">
      <c r="A4" s="166"/>
      <c r="B4" s="166"/>
      <c r="C4" s="174" t="str">
        <f>"#"&amp;ROW()-3</f>
        <v>#1</v>
      </c>
      <c r="D4" s="381" t="s">
        <v>241</v>
      </c>
      <c r="E4" s="382"/>
      <c r="F4" s="382"/>
      <c r="G4" s="382"/>
      <c r="H4" s="382"/>
      <c r="I4" s="382"/>
      <c r="J4" s="382"/>
      <c r="K4" s="382"/>
      <c r="L4" s="382"/>
      <c r="M4" s="382"/>
      <c r="N4" s="382"/>
      <c r="O4" s="382"/>
      <c r="P4" s="383"/>
      <c r="Q4" s="177" t="s">
        <v>237</v>
      </c>
      <c r="R4" s="178"/>
      <c r="S4" s="178"/>
      <c r="T4" s="176"/>
      <c r="U4" s="177" t="s">
        <v>238</v>
      </c>
      <c r="V4" s="176"/>
      <c r="W4" s="176"/>
      <c r="X4" s="176"/>
      <c r="Y4" s="176"/>
      <c r="Z4" s="176"/>
      <c r="AA4" s="179"/>
      <c r="AB4" s="178">
        <v>1</v>
      </c>
      <c r="AC4" s="176"/>
      <c r="AD4" s="176"/>
      <c r="AE4" s="176"/>
      <c r="AF4" s="176"/>
      <c r="AG4" s="176"/>
      <c r="AH4" s="179"/>
      <c r="AI4" s="175" t="s">
        <v>239</v>
      </c>
      <c r="AJ4" s="176"/>
      <c r="AK4" s="176"/>
      <c r="AL4" s="176"/>
      <c r="AM4" s="179"/>
      <c r="AN4" s="166"/>
      <c r="AR4" s="180" t="s">
        <v>96</v>
      </c>
    </row>
    <row r="5" spans="1:44" ht="20.100000000000001" customHeight="1">
      <c r="A5" s="166"/>
      <c r="B5" s="166"/>
      <c r="C5" s="174" t="str">
        <f t="shared" ref="C5" si="0">"#"&amp;ROW()-3</f>
        <v>#2</v>
      </c>
      <c r="D5" s="381" t="s">
        <v>242</v>
      </c>
      <c r="E5" s="382"/>
      <c r="F5" s="382"/>
      <c r="G5" s="382"/>
      <c r="H5" s="382"/>
      <c r="I5" s="382"/>
      <c r="J5" s="382"/>
      <c r="K5" s="382"/>
      <c r="L5" s="382"/>
      <c r="M5" s="382"/>
      <c r="N5" s="382"/>
      <c r="O5" s="382"/>
      <c r="P5" s="383"/>
      <c r="Q5" s="177" t="s">
        <v>237</v>
      </c>
      <c r="R5" s="178"/>
      <c r="S5" s="178"/>
      <c r="T5" s="176"/>
      <c r="U5" s="177" t="s">
        <v>238</v>
      </c>
      <c r="V5" s="176"/>
      <c r="W5" s="176"/>
      <c r="X5" s="176"/>
      <c r="Y5" s="176"/>
      <c r="Z5" s="176"/>
      <c r="AA5" s="179"/>
      <c r="AB5" s="178">
        <v>1</v>
      </c>
      <c r="AC5" s="176"/>
      <c r="AD5" s="176"/>
      <c r="AE5" s="176"/>
      <c r="AF5" s="176"/>
      <c r="AG5" s="176"/>
      <c r="AH5" s="179"/>
      <c r="AI5" s="175" t="s">
        <v>240</v>
      </c>
      <c r="AJ5" s="176"/>
      <c r="AK5" s="176"/>
      <c r="AL5" s="176"/>
      <c r="AM5" s="179"/>
      <c r="AN5" s="166"/>
      <c r="AR5" s="180" t="s">
        <v>97</v>
      </c>
    </row>
    <row r="6" spans="1:44" ht="20.100000000000001" customHeight="1">
      <c r="A6" s="166"/>
      <c r="B6" s="166"/>
      <c r="C6" s="174"/>
      <c r="D6" s="381"/>
      <c r="E6" s="382"/>
      <c r="F6" s="382"/>
      <c r="G6" s="382"/>
      <c r="H6" s="382"/>
      <c r="I6" s="382"/>
      <c r="J6" s="382"/>
      <c r="K6" s="382"/>
      <c r="L6" s="382"/>
      <c r="M6" s="382"/>
      <c r="N6" s="382"/>
      <c r="O6" s="382"/>
      <c r="P6" s="383"/>
      <c r="Q6" s="177"/>
      <c r="R6" s="178"/>
      <c r="S6" s="178"/>
      <c r="T6" s="176"/>
      <c r="U6" s="177"/>
      <c r="V6" s="176"/>
      <c r="W6" s="176"/>
      <c r="X6" s="176"/>
      <c r="Y6" s="176"/>
      <c r="Z6" s="176"/>
      <c r="AA6" s="179"/>
      <c r="AB6" s="178"/>
      <c r="AC6" s="176"/>
      <c r="AD6" s="176"/>
      <c r="AE6" s="176"/>
      <c r="AF6" s="176"/>
      <c r="AG6" s="176"/>
      <c r="AH6" s="179"/>
      <c r="AI6" s="175"/>
      <c r="AJ6" s="176"/>
      <c r="AK6" s="176"/>
      <c r="AL6" s="176"/>
      <c r="AM6" s="179"/>
      <c r="AN6" s="166"/>
      <c r="AR6" s="180" t="s">
        <v>98</v>
      </c>
    </row>
    <row r="7" spans="1:44" ht="27" customHeight="1">
      <c r="A7" s="166"/>
      <c r="B7" s="166"/>
      <c r="C7" s="174"/>
      <c r="D7" s="381"/>
      <c r="E7" s="382"/>
      <c r="F7" s="382"/>
      <c r="G7" s="382"/>
      <c r="H7" s="382"/>
      <c r="I7" s="382"/>
      <c r="J7" s="382"/>
      <c r="K7" s="382"/>
      <c r="L7" s="382"/>
      <c r="M7" s="382"/>
      <c r="N7" s="382"/>
      <c r="O7" s="382"/>
      <c r="P7" s="383"/>
      <c r="Q7" s="177"/>
      <c r="R7" s="178"/>
      <c r="S7" s="178"/>
      <c r="T7" s="176"/>
      <c r="U7" s="177"/>
      <c r="V7" s="176"/>
      <c r="W7" s="176"/>
      <c r="X7" s="176"/>
      <c r="Y7" s="176"/>
      <c r="Z7" s="176"/>
      <c r="AA7" s="179"/>
      <c r="AB7" s="178"/>
      <c r="AC7" s="176"/>
      <c r="AD7" s="176"/>
      <c r="AE7" s="176"/>
      <c r="AF7" s="176"/>
      <c r="AG7" s="176"/>
      <c r="AH7" s="179"/>
      <c r="AI7" s="175"/>
      <c r="AJ7" s="176"/>
      <c r="AK7" s="176"/>
      <c r="AL7" s="176"/>
      <c r="AM7" s="179"/>
      <c r="AN7" s="166"/>
      <c r="AR7" s="180" t="s">
        <v>99</v>
      </c>
    </row>
    <row r="8" spans="1:44" ht="27" customHeight="1">
      <c r="A8" s="166"/>
      <c r="B8" s="166"/>
      <c r="C8" s="174"/>
      <c r="D8" s="381"/>
      <c r="E8" s="382"/>
      <c r="F8" s="382"/>
      <c r="G8" s="382"/>
      <c r="H8" s="382"/>
      <c r="I8" s="382"/>
      <c r="J8" s="382"/>
      <c r="K8" s="382"/>
      <c r="L8" s="382"/>
      <c r="M8" s="382"/>
      <c r="N8" s="382"/>
      <c r="O8" s="382"/>
      <c r="P8" s="383"/>
      <c r="Q8" s="177"/>
      <c r="R8" s="178"/>
      <c r="S8" s="178"/>
      <c r="T8" s="176"/>
      <c r="U8" s="177"/>
      <c r="V8" s="176"/>
      <c r="W8" s="176"/>
      <c r="X8" s="176"/>
      <c r="Y8" s="176"/>
      <c r="Z8" s="176"/>
      <c r="AA8" s="179"/>
      <c r="AB8" s="178"/>
      <c r="AC8" s="176"/>
      <c r="AD8" s="176"/>
      <c r="AE8" s="176"/>
      <c r="AF8" s="176"/>
      <c r="AG8" s="176"/>
      <c r="AH8" s="179"/>
      <c r="AI8" s="175"/>
      <c r="AJ8" s="176"/>
      <c r="AK8" s="176"/>
      <c r="AL8" s="176"/>
      <c r="AM8" s="179"/>
      <c r="AN8" s="166"/>
      <c r="AR8" s="180" t="s">
        <v>100</v>
      </c>
    </row>
    <row r="9" spans="1:44" ht="20.100000000000001" customHeight="1">
      <c r="A9" s="166"/>
      <c r="B9" s="166"/>
      <c r="C9" s="174"/>
      <c r="D9" s="175"/>
      <c r="E9" s="176"/>
      <c r="F9" s="176"/>
      <c r="G9" s="176"/>
      <c r="H9" s="176"/>
      <c r="I9" s="176"/>
      <c r="J9" s="176"/>
      <c r="K9" s="176"/>
      <c r="L9" s="176"/>
      <c r="M9" s="176"/>
      <c r="N9" s="176"/>
      <c r="O9" s="176"/>
      <c r="P9" s="176"/>
      <c r="Q9" s="177"/>
      <c r="R9" s="178"/>
      <c r="S9" s="178"/>
      <c r="T9" s="176"/>
      <c r="U9" s="177"/>
      <c r="V9" s="176"/>
      <c r="W9" s="176"/>
      <c r="X9" s="176"/>
      <c r="Y9" s="176"/>
      <c r="Z9" s="176"/>
      <c r="AA9" s="179"/>
      <c r="AB9" s="178"/>
      <c r="AC9" s="176"/>
      <c r="AD9" s="176"/>
      <c r="AE9" s="176"/>
      <c r="AF9" s="176"/>
      <c r="AG9" s="176"/>
      <c r="AH9" s="179"/>
      <c r="AI9" s="175"/>
      <c r="AJ9" s="176"/>
      <c r="AK9" s="176"/>
      <c r="AL9" s="176"/>
      <c r="AM9" s="179"/>
      <c r="AN9" s="166"/>
    </row>
    <row r="10" spans="1:44" ht="20.100000000000001" customHeight="1">
      <c r="A10" s="166"/>
      <c r="B10" s="166"/>
      <c r="C10" s="174"/>
      <c r="D10" s="175"/>
      <c r="E10" s="176"/>
      <c r="F10" s="176"/>
      <c r="G10" s="176"/>
      <c r="H10" s="176"/>
      <c r="I10" s="176"/>
      <c r="J10" s="176"/>
      <c r="K10" s="176"/>
      <c r="L10" s="176"/>
      <c r="M10" s="176"/>
      <c r="N10" s="176"/>
      <c r="O10" s="176"/>
      <c r="P10" s="176"/>
      <c r="Q10" s="177"/>
      <c r="R10" s="178"/>
      <c r="S10" s="178"/>
      <c r="T10" s="176"/>
      <c r="U10" s="177"/>
      <c r="V10" s="176"/>
      <c r="W10" s="176"/>
      <c r="X10" s="176"/>
      <c r="Y10" s="176"/>
      <c r="Z10" s="176"/>
      <c r="AA10" s="179"/>
      <c r="AB10" s="178"/>
      <c r="AC10" s="176"/>
      <c r="AD10" s="176"/>
      <c r="AE10" s="176"/>
      <c r="AF10" s="176"/>
      <c r="AG10" s="176"/>
      <c r="AH10" s="179"/>
      <c r="AI10" s="175"/>
      <c r="AJ10" s="176"/>
      <c r="AK10" s="176"/>
      <c r="AL10" s="176"/>
      <c r="AM10" s="179"/>
      <c r="AN10" s="166"/>
      <c r="AR10" s="167" t="s">
        <v>191</v>
      </c>
    </row>
    <row r="11" spans="1:44" ht="20.100000000000001" customHeight="1">
      <c r="A11" s="166"/>
      <c r="B11" s="166"/>
      <c r="C11" s="174"/>
      <c r="D11" s="381"/>
      <c r="E11" s="382"/>
      <c r="F11" s="382"/>
      <c r="G11" s="382"/>
      <c r="H11" s="382"/>
      <c r="I11" s="382"/>
      <c r="J11" s="382"/>
      <c r="K11" s="382"/>
      <c r="L11" s="382"/>
      <c r="M11" s="382"/>
      <c r="N11" s="382"/>
      <c r="O11" s="382"/>
      <c r="P11" s="383"/>
      <c r="Q11" s="177"/>
      <c r="R11" s="178"/>
      <c r="S11" s="178"/>
      <c r="T11" s="176"/>
      <c r="U11" s="177"/>
      <c r="V11" s="176"/>
      <c r="W11" s="176"/>
      <c r="X11" s="176"/>
      <c r="Y11" s="176"/>
      <c r="Z11" s="176"/>
      <c r="AA11" s="179"/>
      <c r="AB11" s="178"/>
      <c r="AC11" s="176"/>
      <c r="AD11" s="176"/>
      <c r="AE11" s="176"/>
      <c r="AF11" s="176"/>
      <c r="AG11" s="176"/>
      <c r="AH11" s="179"/>
      <c r="AI11" s="175"/>
      <c r="AJ11" s="176"/>
      <c r="AK11" s="176"/>
      <c r="AL11" s="176"/>
      <c r="AM11" s="179"/>
      <c r="AN11" s="166"/>
    </row>
    <row r="12" spans="1:44" ht="20.100000000000001" customHeight="1">
      <c r="A12" s="166"/>
      <c r="B12" s="166"/>
      <c r="C12" s="174"/>
      <c r="D12" s="381"/>
      <c r="E12" s="382"/>
      <c r="F12" s="382"/>
      <c r="G12" s="382"/>
      <c r="H12" s="382"/>
      <c r="I12" s="382"/>
      <c r="J12" s="382"/>
      <c r="K12" s="382"/>
      <c r="L12" s="382"/>
      <c r="M12" s="382"/>
      <c r="N12" s="382"/>
      <c r="O12" s="382"/>
      <c r="P12" s="383"/>
      <c r="Q12" s="177"/>
      <c r="R12" s="178"/>
      <c r="S12" s="178"/>
      <c r="T12" s="176"/>
      <c r="U12" s="177"/>
      <c r="V12" s="176"/>
      <c r="W12" s="176"/>
      <c r="X12" s="176"/>
      <c r="Y12" s="176"/>
      <c r="Z12" s="176"/>
      <c r="AA12" s="179"/>
      <c r="AB12" s="178"/>
      <c r="AC12" s="176"/>
      <c r="AD12" s="176"/>
      <c r="AE12" s="176"/>
      <c r="AF12" s="176"/>
      <c r="AG12" s="176"/>
      <c r="AH12" s="179"/>
      <c r="AI12" s="175"/>
      <c r="AJ12" s="176"/>
      <c r="AK12" s="176"/>
      <c r="AL12" s="176"/>
      <c r="AM12" s="179"/>
      <c r="AN12" s="166"/>
    </row>
    <row r="13" spans="1:44" ht="20.100000000000001" customHeight="1">
      <c r="A13" s="166"/>
      <c r="B13" s="166"/>
      <c r="C13" s="174"/>
      <c r="D13" s="175"/>
      <c r="E13" s="176"/>
      <c r="F13" s="176"/>
      <c r="G13" s="176"/>
      <c r="H13" s="176"/>
      <c r="I13" s="176"/>
      <c r="J13" s="176"/>
      <c r="K13" s="176"/>
      <c r="L13" s="176"/>
      <c r="M13" s="176"/>
      <c r="N13" s="176"/>
      <c r="O13" s="176"/>
      <c r="P13" s="176"/>
      <c r="Q13" s="177"/>
      <c r="R13" s="178"/>
      <c r="S13" s="178"/>
      <c r="T13" s="176"/>
      <c r="U13" s="177"/>
      <c r="V13" s="176"/>
      <c r="W13" s="176"/>
      <c r="X13" s="176"/>
      <c r="Y13" s="176"/>
      <c r="Z13" s="176"/>
      <c r="AA13" s="179"/>
      <c r="AB13" s="178"/>
      <c r="AC13" s="176"/>
      <c r="AD13" s="176"/>
      <c r="AE13" s="176"/>
      <c r="AF13" s="176"/>
      <c r="AG13" s="176"/>
      <c r="AH13" s="179"/>
      <c r="AI13" s="175"/>
      <c r="AJ13" s="176"/>
      <c r="AK13" s="176"/>
      <c r="AL13" s="176"/>
      <c r="AM13" s="179"/>
      <c r="AN13" s="166"/>
    </row>
    <row r="14" spans="1:44" ht="20.100000000000001" customHeight="1">
      <c r="A14" s="166"/>
      <c r="B14" s="166"/>
      <c r="C14" s="174"/>
      <c r="D14" s="175"/>
      <c r="E14" s="176"/>
      <c r="F14" s="176"/>
      <c r="G14" s="176"/>
      <c r="H14" s="176"/>
      <c r="I14" s="176"/>
      <c r="J14" s="176"/>
      <c r="K14" s="176"/>
      <c r="L14" s="176"/>
      <c r="M14" s="176"/>
      <c r="N14" s="176"/>
      <c r="O14" s="176"/>
      <c r="P14" s="176"/>
      <c r="Q14" s="177"/>
      <c r="R14" s="178"/>
      <c r="S14" s="178"/>
      <c r="T14" s="176"/>
      <c r="U14" s="177"/>
      <c r="V14" s="176"/>
      <c r="W14" s="176"/>
      <c r="X14" s="176"/>
      <c r="Y14" s="176"/>
      <c r="Z14" s="176"/>
      <c r="AA14" s="179"/>
      <c r="AB14" s="178"/>
      <c r="AC14" s="176"/>
      <c r="AD14" s="176"/>
      <c r="AE14" s="176"/>
      <c r="AF14" s="176"/>
      <c r="AG14" s="176"/>
      <c r="AH14" s="179"/>
      <c r="AI14" s="175"/>
      <c r="AJ14" s="176"/>
      <c r="AK14" s="176"/>
      <c r="AL14" s="176"/>
      <c r="AM14" s="179"/>
      <c r="AN14" s="166"/>
    </row>
    <row r="15" spans="1:44" ht="20.100000000000001" customHeight="1">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row>
    <row r="16" spans="1:44" ht="20.100000000000001" customHeight="1">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R16" s="167" t="s">
        <v>192</v>
      </c>
    </row>
    <row r="17" spans="1:44" ht="20.100000000000001" customHeight="1">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row>
    <row r="18" spans="1:44" ht="20.100000000000001" customHeight="1">
      <c r="A18" s="166"/>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row>
    <row r="19" spans="1:44" ht="20.100000000000001" customHeight="1">
      <c r="A19" s="166"/>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row>
    <row r="20" spans="1:44" ht="20.100000000000001" customHeight="1">
      <c r="A20" s="166"/>
      <c r="B20" s="166"/>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R20" s="167" t="s">
        <v>193</v>
      </c>
    </row>
    <row r="21" spans="1:44" ht="20.100000000000001" customHeight="1">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row>
    <row r="22" spans="1:44" ht="20.100000000000001" customHeight="1">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row>
    <row r="23" spans="1:44" ht="20.100000000000001" customHeight="1">
      <c r="A23" s="166"/>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row>
    <row r="24" spans="1:44" ht="20.100000000000001" customHeight="1">
      <c r="A24" s="166"/>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row>
    <row r="25" spans="1:44" ht="20.100000000000001" customHeight="1">
      <c r="A25" s="166"/>
      <c r="B25" s="166"/>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row>
    <row r="26" spans="1:44" ht="20.100000000000001" customHeight="1">
      <c r="A26" s="16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row>
    <row r="27" spans="1:44" ht="20.100000000000001" customHeight="1">
      <c r="A27" s="16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row>
    <row r="28" spans="1:44" ht="20.100000000000001" customHeight="1">
      <c r="A28" s="16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row>
    <row r="29" spans="1:44" ht="20.100000000000001" customHeight="1">
      <c r="A29" s="16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row>
    <row r="30" spans="1:44" ht="20.100000000000001" customHeight="1">
      <c r="A30" s="16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row>
    <row r="31" spans="1:44" ht="20.100000000000001" customHeight="1">
      <c r="A31" s="16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row>
    <row r="32" spans="1:44" ht="20.100000000000001" customHeight="1">
      <c r="A32" s="16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row>
    <row r="33" spans="1:40" ht="20.100000000000001" customHeight="1">
      <c r="A33" s="16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row>
    <row r="34" spans="1:40" ht="20.100000000000001" customHeight="1">
      <c r="A34" s="16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row>
    <row r="35" spans="1:40" ht="20.100000000000001" customHeight="1">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row>
    <row r="36" spans="1:40" ht="20.100000000000001" customHeigh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row>
    <row r="37" spans="1:40" ht="20.100000000000001"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row>
    <row r="38" spans="1:40" ht="20.100000000000001" customHeight="1">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row>
    <row r="39" spans="1:40" ht="20.100000000000001" customHeight="1">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row>
    <row r="40" spans="1:40" ht="20.100000000000001" customHeight="1">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row>
    <row r="41" spans="1:40" ht="20.100000000000001" customHeight="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row>
  </sheetData>
  <mergeCells count="7">
    <mergeCell ref="D11:P11"/>
    <mergeCell ref="D12:P12"/>
    <mergeCell ref="D4:P4"/>
    <mergeCell ref="D5:P5"/>
    <mergeCell ref="D6:P6"/>
    <mergeCell ref="D7:P7"/>
    <mergeCell ref="D8:P8"/>
  </mergeCells>
  <phoneticPr fontId="5"/>
  <pageMargins left="0.7" right="0.7" top="0.75" bottom="0.75" header="0.3" footer="0.3"/>
  <pageSetup paperSize="9" scale="8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17</vt:i4>
      </vt:variant>
    </vt:vector>
  </HeadingPairs>
  <TitlesOfParts>
    <vt:vector size="28" baseType="lpstr">
      <vt:lpstr>修正履歴</vt:lpstr>
      <vt:lpstr>画面_BAS0310U00</vt:lpstr>
      <vt:lpstr>項目定義</vt:lpstr>
      <vt:lpstr>処理概要</vt:lpstr>
      <vt:lpstr>アルゴリズム</vt:lpstr>
      <vt:lpstr>項目移送表</vt:lpstr>
      <vt:lpstr>性能目標</vt:lpstr>
      <vt:lpstr>画面状態遷移図</vt:lpstr>
      <vt:lpstr>メッセージリスト</vt:lpstr>
      <vt:lpstr>ﾚﾋﾞｭｰ記録</vt:lpstr>
      <vt:lpstr>記入例</vt:lpstr>
      <vt:lpstr>アルゴリズム!Print_Area</vt:lpstr>
      <vt:lpstr>メッセージリスト!Print_Area</vt:lpstr>
      <vt:lpstr>ﾚﾋﾞｭｰ記録!Print_Area</vt:lpstr>
      <vt:lpstr>画面_BAS0310U00!Print_Area</vt:lpstr>
      <vt:lpstr>画面状態遷移図!Print_Area</vt:lpstr>
      <vt:lpstr>項目移送表!Print_Area</vt:lpstr>
      <vt:lpstr>項目定義!Print_Area</vt:lpstr>
      <vt:lpstr>修正履歴!Print_Area</vt:lpstr>
      <vt:lpstr>処理概要!Print_Area</vt:lpstr>
      <vt:lpstr>性能目標!Print_Area</vt:lpstr>
      <vt:lpstr>画面_BAS0310U00!Print_Titles</vt:lpstr>
      <vt:lpstr>画面状態遷移図!Print_Titles</vt:lpstr>
      <vt:lpstr>項目移送表!Print_Titles</vt:lpstr>
      <vt:lpstr>項目定義!Print_Titles</vt:lpstr>
      <vt:lpstr>修正履歴!Print_Titles</vt:lpstr>
      <vt:lpstr>処理概要!Print_Titles</vt:lpstr>
      <vt:lpstr>性能目標!Print_Titles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2018-02-26T10:14:49Z</dcterms:modified>
</cp:coreProperties>
</file>