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1570" windowHeight="7965" tabRatio="504"/>
  </bookViews>
  <sheets>
    <sheet name="CASA-Student List" sheetId="2" r:id="rId1"/>
    <sheet name="Class Excel" sheetId="1" r:id="rId2"/>
    <sheet name="Student Details" sheetId="5" r:id="rId3"/>
  </sheets>
  <definedNames>
    <definedName name="_xlnm.Print_Titles" localSheetId="0">'CASA-Student List'!$1:$4</definedName>
    <definedName name="RowTitleRegion1..D13">'Student Details'!$C$5</definedName>
    <definedName name="RowTitleRegion1..D6">'Class Excel'!$C$4</definedName>
    <definedName name="RowTitleRegion2..F5">'Class Excel'!$E$4</definedName>
    <definedName name="StudentList">Students[STUDENT NAME]</definedName>
    <definedName name="StudentName">'Student Details'!$D$5</definedName>
    <definedName name="Title1">Students[[#Headers],[STUDENT NAME]]</definedName>
    <definedName name="Title2">StudentRoster[[#Headers],[STUDENT 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5" i="2"/>
  <c r="C16" i="2"/>
  <c r="C17" i="2"/>
  <c r="C12" i="2"/>
  <c r="C13" i="2" s="1"/>
  <c r="C7" i="2"/>
  <c r="C8" i="2"/>
  <c r="C9" i="2"/>
  <c r="C10" i="2"/>
  <c r="C11" i="2"/>
  <c r="C6" i="2"/>
  <c r="F13" i="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<sst xmlns="http://schemas.openxmlformats.org/spreadsheetml/2006/main" count="176" uniqueCount="58">
  <si>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</si>
  <si>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</si>
  <si>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</si>
  <si>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</si>
  <si>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</si>
  <si>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</si>
  <si>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</si>
  <si>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</si>
  <si>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</si>
  <si>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</si>
  <si>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</si>
  <si>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</si>
  <si>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</si>
  <si>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</si>
  <si>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</si>
  <si>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</si>
  <si>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</si>
  <si>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</si>
  <si>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</si>
  <si>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</si>
  <si>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</si>
  <si>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</si>
  <si>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</si>
  <si>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</si>
  <si>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</si>
  <si>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</si>
  <si>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</si>
  <si>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</si>
  <si>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</si>
  <si>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</si>
  <si>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</si>
  <si>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</si>
  <si>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</si>
  <si>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</si>
  <si>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</si>
  <si>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Home phone</t>
  </si>
  <si>
    <t>Cell phone</t>
  </si>
  <si>
    <t>Emergency phone</t>
  </si>
  <si>
    <t>Physician phone</t>
  </si>
  <si>
    <t>Instructor 1</t>
  </si>
  <si>
    <t>Course name</t>
  </si>
  <si>
    <t>TIP: SELECT A STUDENT FROM THE DROP DOWN LIST IN CELL D5 TO UPDATE THE STUDENT DETAILS</t>
  </si>
  <si>
    <t>laguilar@wearecasa.org</t>
  </si>
  <si>
    <t>mmartinez@wearecasa.org</t>
  </si>
  <si>
    <t>dpastora@wearecasa.org</t>
  </si>
  <si>
    <t>rrubio@wearecasa.org</t>
  </si>
  <si>
    <t>jromero@wearecasa.org</t>
  </si>
  <si>
    <t>Luis Aguilar</t>
  </si>
  <si>
    <t>niniromero@gmail.com</t>
  </si>
  <si>
    <t xml:space="preserve">ykaduli@wearecasa.org    </t>
  </si>
  <si>
    <t xml:space="preserve">acedillo@wearecasa.org    </t>
  </si>
  <si>
    <t>amendez@wearecasa.org</t>
  </si>
  <si>
    <t xml:space="preserve">mcerrato@wearecasa.org   </t>
  </si>
  <si>
    <t xml:space="preserve">actntelevision@aol.com </t>
  </si>
  <si>
    <t>kgonzalez@wearecasa.org</t>
  </si>
  <si>
    <t>corianojacqueline@gmail.com</t>
  </si>
  <si>
    <t>Kramos@wearecasa.org</t>
  </si>
  <si>
    <t>Kenia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</si>
</sst>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21"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
      <sz val="11"/>
      <color theme="1"/>
      <name val="Calibri"/>
      <family val="2"/>
    </font>
    <font>
      <sz val="11"/>
      <color rgb="FFC00000"/>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53">
    <xf numFmtId="0" fontId="0" fillId="0" borderId="0" xfId="0">
      <alignment vertical="center" wrapText="1"/>
    </xf>
    <xf numFmtId="169" fontId="0" fillId="0" borderId="0" xfId="0" applyNumberFormat="1" applyAlignment="1">
      <alignment horizontal="left" vertical="center"/>
    </xf>
    <xf numFmtId="0" fontId="0" fillId="0" borderId="0" xfId="0" applyAlignment="1">
      <alignment vertical="center"/>
    </xf>
    <xf numFmtId="0" fontId="0" fillId="0" borderId="0" xfId="0" applyAlignment="1">
      <alignment horizontal="left" vertical="center" indent="1"/>
    </xf>
    <xf numFmtId="0" fontId="0" fillId="0" borderId="8" xfId="0" applyBorder="1">
      <alignment vertical="center" wrapText="1"/>
    </xf>
    <xf numFmtId="0" fontId="0" fillId="0" borderId="12"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14" fontId="0" fillId="0" borderId="0" xfId="0" applyNumberFormat="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3" fillId="5" borderId="0" xfId="0" applyFont="1" applyFill="1" applyAlignment="1">
      <alignment horizontal="left" vertical="center" wrapText="1" indent="1"/>
    </xf>
    <xf numFmtId="0" fontId="8" fillId="5" borderId="0" xfId="0" applyFont="1" applyFill="1" applyAlignment="1">
      <alignment horizontal="left" vertical="center" wrapText="1"/>
    </xf>
    <xf numFmtId="0" fontId="3" fillId="5" borderId="0" xfId="0" applyFont="1" applyFill="1">
      <alignment vertical="center" wrapText="1"/>
    </xf>
    <xf numFmtId="170" fontId="8" fillId="5" borderId="0" xfId="0" applyNumberFormat="1" applyFont="1" applyFill="1" applyAlignment="1">
      <alignment horizontal="left" vertical="center" wrapText="1"/>
    </xf>
    <xf numFmtId="0" fontId="0" fillId="5" borderId="0" xfId="0" applyFill="1" applyAlignment="1">
      <alignment vertical="center"/>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0" fillId="0" borderId="13" xfId="0"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Border="1">
      <alignment vertical="center" wrapText="1"/>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0" fontId="19" fillId="0" borderId="0" xfId="0" applyFont="1">
      <alignment vertical="center" wrapText="1"/>
    </xf>
    <xf numFmtId="0" fontId="20" fillId="0" borderId="0" xfId="0" applyFont="1" applyFill="1">
      <alignment vertical="center" wrapText="1"/>
    </xf>
    <xf numFmtId="0" fontId="0" fillId="0" borderId="9" xfId="0" applyBorder="1">
      <alignment vertical="center" wrapText="1"/>
    </xf>
    <xf numFmtId="0" fontId="0" fillId="0" borderId="0" xfId="0" applyBorder="1">
      <alignment vertical="center" wrapText="1"/>
    </xf>
    <xf numFmtId="0" fontId="0" fillId="0" borderId="4" xfId="0" applyBorder="1">
      <alignment vertical="center" wrapText="1"/>
    </xf>
    <xf numFmtId="172" fontId="18" fillId="0" borderId="9" xfId="0" applyNumberFormat="1" applyFont="1" applyBorder="1" applyAlignment="1">
      <alignment horizontal="center" vertical="center" wrapText="1"/>
    </xf>
    <xf numFmtId="172" fontId="18" fillId="0" borderId="0" xfId="0" applyNumberFormat="1" applyFont="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xf numFmtId="0" fontId="11" fillId="0" borderId="4" xfId="4" applyBorder="1" applyAlignment="1"/>
  </cellXfs>
  <cellStyles count="16">
    <cellStyle name="Calculation" xfId="2" builtinId="22" customBuiltin="1"/>
    <cellStyle name="Comma" xfId="6" builtinId="3" customBuiltin="1"/>
    <cellStyle name="Comma [0]" xfId="7" builtinId="6" customBuiltin="1"/>
    <cellStyle name="Currency" xfId="8" builtinId="4" customBuiltin="1"/>
    <cellStyle name="Currency [0]" xfId="9" builtinId="7" customBuiltin="1"/>
    <cellStyle name="Explanatory Text" xfId="3" builtinId="53" customBuiltin="1"/>
    <cellStyle name="Followed Hyperlink" xfId="5" builtinId="9" customBuiltin="1"/>
    <cellStyle name="Heading 1" xfId="11" builtinId="16" customBuiltin="1"/>
    <cellStyle name="Heading 2" xfId="12" builtinId="17" customBuiltin="1"/>
    <cellStyle name="Heading 3" xfId="13" builtinId="18" customBuiltin="1"/>
    <cellStyle name="Hyperlink" xfId="4" builtinId="8" customBuiltin="1"/>
    <cellStyle name="Input" xfId="1" builtinId="20" customBuiltin="1"/>
    <cellStyle name="Normal" xfId="0" builtinId="0" customBuiltin="1"/>
    <cellStyle name="Note" xfId="14" builtinId="10" customBuiltin="1"/>
    <cellStyle name="Percent" xfId="10" builtinId="5" customBuiltin="1"/>
    <cellStyle name="Total" xfId="15" builtinId="25"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9"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Class Excel'!A1"/><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10</xdr:col>
      <xdr:colOff>1169779</xdr:colOff>
      <xdr:row>2</xdr:row>
      <xdr:rowOff>29576</xdr:rowOff>
    </xdr:from>
    <xdr:to>
      <xdr:col>13</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3</xdr:col>
      <xdr:colOff>0</xdr:colOff>
      <xdr:row>1</xdr:row>
      <xdr:rowOff>0</xdr:rowOff>
    </xdr:from>
    <xdr:to>
      <xdr:col>5</xdr:col>
      <xdr:colOff>1549400</xdr:colOff>
      <xdr:row>2</xdr:row>
      <xdr:rowOff>274572</xdr:rowOff>
    </xdr:to>
    <xdr:sp macro="" textlink="D2">
      <xdr:nvSpPr>
        <xdr:cNvPr id="7" name="Student List" descr="Student List">
          <a:extLst>
            <a:ext uri="{FF2B5EF4-FFF2-40B4-BE49-F238E27FC236}">
              <a16:creationId xmlns:a16="http://schemas.microsoft.com/office/drawing/2014/main" id="{00000000-0008-0000-0000-000007000000}"/>
            </a:ext>
          </a:extLst>
        </xdr:cNvPr>
        <xdr:cNvSpPr txBox="1"/>
      </xdr:nvSpPr>
      <xdr:spPr>
        <a:xfrm>
          <a:off x="241300" y="177800"/>
          <a:ext cx="5003800" cy="680972"/>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CASA</a:t>
          </a:r>
          <a:r>
            <a:rPr lang="en-US" sz="2800" b="1" baseline="0">
              <a:solidFill>
                <a:schemeClr val="bg1"/>
              </a:solidFill>
              <a:latin typeface="+mj-lt"/>
            </a:rPr>
            <a:t> - EXCEL TRAINING</a:t>
          </a:r>
          <a:endParaRPr lang="en-US" sz="2800" b="1">
            <a:solidFill>
              <a:schemeClr val="bg1"/>
            </a:solidFill>
            <a:latin typeface="+mj-lt"/>
          </a:endParaRPr>
        </a:p>
      </xdr:txBody>
    </xdr:sp>
    <xdr:clientData/>
  </xdr:twoCellAnchor>
  <xdr:twoCellAnchor editAs="oneCell">
    <xdr:from>
      <xdr:col>10</xdr:col>
      <xdr:colOff>1168605</xdr:colOff>
      <xdr:row>1</xdr:row>
      <xdr:rowOff>132433</xdr:rowOff>
    </xdr:from>
    <xdr:to>
      <xdr:col>13</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twoCellAnchor>
    <xdr:from>
      <xdr:col>9</xdr:col>
      <xdr:colOff>831850</xdr:colOff>
      <xdr:row>1</xdr:row>
      <xdr:rowOff>114300</xdr:rowOff>
    </xdr:from>
    <xdr:to>
      <xdr:col>10</xdr:col>
      <xdr:colOff>762000</xdr:colOff>
      <xdr:row>1</xdr:row>
      <xdr:rowOff>317500</xdr:rowOff>
    </xdr:to>
    <xdr:sp macro="" textlink="">
      <xdr:nvSpPr>
        <xdr:cNvPr id="2" name="Rectangle 1">
          <a:hlinkClick xmlns:r="http://schemas.openxmlformats.org/officeDocument/2006/relationships" r:id="rId3"/>
          <a:extLst>
            <a:ext uri="{FF2B5EF4-FFF2-40B4-BE49-F238E27FC236}">
              <a16:creationId xmlns:a16="http://schemas.microsoft.com/office/drawing/2014/main" id="{468CBB7F-FC61-8E6A-B0EB-62AB7D658F3F}"/>
            </a:ext>
          </a:extLst>
        </xdr:cNvPr>
        <xdr:cNvSpPr/>
      </xdr:nvSpPr>
      <xdr:spPr>
        <a:xfrm>
          <a:off x="11099800" y="292100"/>
          <a:ext cx="2032000" cy="20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GO TO CLASS</a:t>
          </a:r>
          <a:r>
            <a:rPr lang="en-US" sz="1100" b="1" baseline="0"/>
            <a:t> EXCEL</a:t>
          </a:r>
          <a:endParaRPr lang="en-US" sz="1100" b="1"/>
        </a:p>
      </xdr:txBody>
    </xdr:sp>
    <xdr:clientData/>
  </xdr:twoCellAnchor>
  <xdr:twoCellAnchor>
    <xdr:from>
      <xdr:col>9</xdr:col>
      <xdr:colOff>819150</xdr:colOff>
      <xdr:row>2</xdr:row>
      <xdr:rowOff>38100</xdr:rowOff>
    </xdr:from>
    <xdr:to>
      <xdr:col>10</xdr:col>
      <xdr:colOff>749300</xdr:colOff>
      <xdr:row>2</xdr:row>
      <xdr:rowOff>292100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687EA456-2BAD-4ADF-8D4F-4E01EA4CCD07}"/>
            </a:ext>
          </a:extLst>
        </xdr:cNvPr>
        <xdr:cNvSpPr/>
      </xdr:nvSpPr>
      <xdr:spPr>
        <a:xfrm>
          <a:off x="11087100" y="622300"/>
          <a:ext cx="2032000"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mn-lt"/>
            </a:rPr>
            <a:t>STUDENT</a:t>
          </a:r>
          <a:r>
            <a:rPr lang="en-US" sz="1100" b="1" baseline="0">
              <a:latin typeface="+mn-lt"/>
            </a:rPr>
            <a:t> DETAILS </a:t>
          </a:r>
          <a:endParaRPr lang="en-US" sz="1100" b="1">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id="{00000000-0008-0000-0100-000004000000}"/>
            </a:ext>
          </a:extLst>
        </xdr:cNvPr>
        <xdr:cNvSpPr txBox="1"/>
      </xdr:nvSpPr>
      <xdr:spPr>
        <a:xfrm>
          <a:off x="241300" y="183515"/>
          <a:ext cx="3092825" cy="68082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EXCEL</a:t>
          </a: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twoCellAnchor editAs="oneCell">
    <xdr:from>
      <xdr:col>3</xdr:col>
      <xdr:colOff>1511301</xdr:colOff>
      <xdr:row>1</xdr:row>
      <xdr:rowOff>25401</xdr:rowOff>
    </xdr:from>
    <xdr:to>
      <xdr:col>3</xdr:col>
      <xdr:colOff>2374901</xdr:colOff>
      <xdr:row>3</xdr:row>
      <xdr:rowOff>6350</xdr:rowOff>
    </xdr:to>
    <xdr:pic>
      <xdr:nvPicPr>
        <xdr:cNvPr id="6" name="Picture 5">
          <a:extLst>
            <a:ext uri="{FF2B5EF4-FFF2-40B4-BE49-F238E27FC236}">
              <a16:creationId xmlns:a16="http://schemas.microsoft.com/office/drawing/2014/main" id="{F6BE3FA2-948E-212C-7460-835F2378AD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45051" y="203201"/>
          <a:ext cx="863600" cy="7683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EXCEL</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CASA-STUDENT LIST</a:t>
          </a:r>
        </a:p>
      </xdr:txBody>
    </xdr:sp>
    <xdr:clientData fPrintsWithSheet="0"/>
  </xdr:twoCellAnchor>
</xdr:wsDr>
</file>

<file path=xl/tables/table1.xml><?xml version="1.0" encoding="utf-8"?>
<table xmlns="http://schemas.openxmlformats.org/spreadsheetml/2006/main" id="1" name="Students" displayName="Students" ref="D4:M17" totalsRowShown="0" headerRowDxfId="17" dataDxfId="16">
  <tableColumns count="10">
    <tableColumn id="15" name="STUDENT NAME" dataDxfId="15"/>
    <tableColumn id="3" name="EMAIL" dataDxfId="14"/>
    <tableColumn id="4" name="HOME PHONE" dataDxfId="13"/>
    <tableColumn id="5" name="CELL PHONE" dataDxfId="12"/>
    <tableColumn id="6" name="DOB" dataDxfId="11"/>
    <tableColumn id="7" name="EMERGENCY CONTACT" dataDxfId="10"/>
    <tableColumn id="8" name="EMERGENCY PHONE" dataDxfId="9"/>
    <tableColumn id="9" name="PHYSICIAN" dataDxfId="8"/>
    <tableColumn id="10" name="PHYSICIAN PHONE" dataDxfId="7"/>
    <tableColumn id="2"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id="3" name="StudentRoster" displayName="StudentRoster" ref="C8:G13" totalsRowShown="0" headerRowDxfId="6" dataDxfId="5">
  <tableColumns count="5">
    <tableColumn id="1" name="STUDENT NAME" dataDxfId="4"/>
    <tableColumn id="2" name="EMAIL" dataDxfId="3">
      <calculatedColumnFormula>IFERROR(VLOOKUP(StudentRoster[[#This Row],[STUDENT NAME]],Students[],2),"")</calculatedColumnFormula>
    </tableColumn>
    <tableColumn id="3" name="HOME PHONE" dataDxfId="2">
      <calculatedColumnFormula>IFERROR(VLOOKUP(StudentRoster[[#This Row],[STUDENT NAME]],Students[],3),"")</calculatedColumnFormula>
    </tableColumn>
    <tableColumn id="4" name="CELL PHONE" dataDxfId="1">
      <calculatedColumnFormula>IFERROR(VLOOKUP(StudentRoster[[#This Row],[STUDENT NAME]],Students[],4),"")</calculatedColumnFormula>
    </tableColumn>
    <tableColumn id="6"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ramos@wearecasa.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R19"/>
  <sheetViews>
    <sheetView showGridLines="0" tabSelected="1" topLeftCell="A4" zoomScaleNormal="100" workbookViewId="0">
      <selection activeCell="I22" sqref="I22"/>
    </sheetView>
  </sheetViews>
  <sheetFormatPr defaultRowHeight="30" customHeight="1" x14ac:dyDescent="0.3"/>
  <cols>
    <col min="1" max="2" width="1.625" customWidth="1"/>
    <col min="3" max="3" width="3.875" customWidth="1"/>
    <col min="4" max="4" width="22.125" customWidth="1"/>
    <col min="5" max="5" width="23.125" customWidth="1"/>
    <col min="6" max="6" width="24.875" customWidth="1"/>
    <col min="7" max="7" width="16.5" customWidth="1"/>
    <col min="8" max="8" width="15.375" customWidth="1"/>
    <col min="9" max="9" width="25.625" customWidth="1"/>
    <col min="10" max="10" width="27.625" customWidth="1"/>
    <col min="11" max="11" width="24.625" customWidth="1"/>
    <col min="12" max="12" width="20.625" customWidth="1"/>
    <col min="13" max="14" width="1.625" customWidth="1"/>
    <col min="15" max="15" width="9" customWidth="1"/>
  </cols>
  <sheetData>
    <row r="1" spans="2:18" ht="17.25" thickBot="1" x14ac:dyDescent="0.35"/>
    <row r="2" spans="2:18" ht="32.25" customHeight="1" thickTop="1" x14ac:dyDescent="0.3">
      <c r="B2" s="4"/>
      <c r="C2" s="33"/>
      <c r="D2" s="36" t="s">
        <v>32</v>
      </c>
      <c r="E2" s="36"/>
      <c r="F2" s="38" t="s">
        <v>29</v>
      </c>
      <c r="G2" s="38"/>
      <c r="H2" s="38"/>
      <c r="I2" s="38"/>
      <c r="J2" s="38"/>
      <c r="K2" s="38"/>
      <c r="L2" s="38"/>
      <c r="M2" s="39"/>
    </row>
    <row r="3" spans="2:18" ht="30" customHeight="1" x14ac:dyDescent="0.3">
      <c r="B3" s="10"/>
      <c r="C3" s="34"/>
      <c r="D3" s="37"/>
      <c r="E3" s="37"/>
      <c r="F3" s="40" t="s">
        <v>30</v>
      </c>
      <c r="G3" s="40"/>
      <c r="H3" s="40"/>
      <c r="I3" s="40"/>
      <c r="J3" s="40"/>
      <c r="K3" s="40"/>
      <c r="L3" s="40"/>
      <c r="M3" s="41"/>
    </row>
    <row r="4" spans="2:18" ht="23.25" customHeight="1" x14ac:dyDescent="0.3">
      <c r="B4" s="10"/>
      <c r="C4" s="34"/>
      <c r="D4" s="6" t="s">
        <v>1</v>
      </c>
      <c r="E4" s="7" t="s">
        <v>2</v>
      </c>
      <c r="F4" s="7" t="s">
        <v>3</v>
      </c>
      <c r="G4" s="7" t="s">
        <v>4</v>
      </c>
      <c r="H4" s="7" t="s">
        <v>0</v>
      </c>
      <c r="I4" s="7" t="s">
        <v>5</v>
      </c>
      <c r="J4" s="7" t="s">
        <v>6</v>
      </c>
      <c r="K4" s="7" t="s">
        <v>7</v>
      </c>
      <c r="L4" s="7" t="s">
        <v>8</v>
      </c>
      <c r="M4" s="5" t="s">
        <v>9</v>
      </c>
    </row>
    <row r="5" spans="2:18" ht="30" customHeight="1" x14ac:dyDescent="0.3">
      <c r="B5" s="10"/>
      <c r="C5" s="34">
        <v>1</v>
      </c>
      <c r="D5" s="3" t="s">
        <v>47</v>
      </c>
      <c r="E5" s="31" t="s">
        <v>42</v>
      </c>
      <c r="F5" s="1" t="s">
        <v>35</v>
      </c>
      <c r="G5" s="1" t="s">
        <v>36</v>
      </c>
      <c r="H5" s="8" t="s">
        <v>19</v>
      </c>
      <c r="I5" s="2" t="s">
        <v>20</v>
      </c>
      <c r="J5" s="1" t="s">
        <v>37</v>
      </c>
      <c r="K5" s="2" t="s">
        <v>24</v>
      </c>
      <c r="L5" s="1" t="s">
        <v>38</v>
      </c>
    </row>
    <row r="6" spans="2:18" ht="30" customHeight="1" x14ac:dyDescent="0.3">
      <c r="B6" s="10"/>
      <c r="C6" s="34">
        <f>C5+1</f>
        <v>2</v>
      </c>
      <c r="D6" s="3" t="s">
        <v>15</v>
      </c>
      <c r="E6" s="31" t="s">
        <v>43</v>
      </c>
      <c r="F6" s="1" t="s">
        <v>35</v>
      </c>
      <c r="G6" s="1" t="s">
        <v>36</v>
      </c>
      <c r="H6" s="8" t="s">
        <v>19</v>
      </c>
      <c r="I6" s="2" t="s">
        <v>20</v>
      </c>
      <c r="J6" s="1" t="s">
        <v>37</v>
      </c>
      <c r="K6" s="2" t="s">
        <v>24</v>
      </c>
      <c r="L6" s="1" t="s">
        <v>38</v>
      </c>
    </row>
    <row r="7" spans="2:18" ht="30" customHeight="1" x14ac:dyDescent="0.3">
      <c r="B7" s="10"/>
      <c r="C7" s="34">
        <f t="shared" ref="C7:C18" si="0">C6+1</f>
        <v>3</v>
      </c>
      <c r="D7" s="3" t="s">
        <v>16</v>
      </c>
      <c r="E7" s="31" t="s">
        <v>44</v>
      </c>
      <c r="F7" s="1" t="s">
        <v>35</v>
      </c>
      <c r="G7" s="1" t="s">
        <v>36</v>
      </c>
      <c r="H7" s="8" t="s">
        <v>19</v>
      </c>
      <c r="I7" s="2" t="s">
        <v>21</v>
      </c>
      <c r="J7" s="1" t="s">
        <v>37</v>
      </c>
      <c r="K7" s="2" t="s">
        <v>25</v>
      </c>
      <c r="L7" s="1" t="s">
        <v>38</v>
      </c>
    </row>
    <row r="8" spans="2:18" ht="30" customHeight="1" x14ac:dyDescent="0.3">
      <c r="B8" s="10"/>
      <c r="C8" s="34">
        <f t="shared" si="0"/>
        <v>4</v>
      </c>
      <c r="D8" s="3" t="s">
        <v>17</v>
      </c>
      <c r="E8" s="31" t="s">
        <v>45</v>
      </c>
      <c r="F8" s="1" t="s">
        <v>35</v>
      </c>
      <c r="G8" s="1" t="s">
        <v>36</v>
      </c>
      <c r="H8" s="8" t="s">
        <v>19</v>
      </c>
      <c r="I8" s="2" t="s">
        <v>22</v>
      </c>
      <c r="J8" s="1" t="s">
        <v>37</v>
      </c>
      <c r="K8" s="2" t="s">
        <v>26</v>
      </c>
      <c r="L8" s="1" t="s">
        <v>38</v>
      </c>
      <c r="N8" s="42" t="s">
        <v>28</v>
      </c>
      <c r="O8" s="43"/>
      <c r="P8" s="43"/>
      <c r="Q8" s="43"/>
      <c r="R8" s="43"/>
    </row>
    <row r="9" spans="2:18" ht="30" customHeight="1" x14ac:dyDescent="0.3">
      <c r="B9" s="10"/>
      <c r="C9" s="34">
        <f t="shared" si="0"/>
        <v>5</v>
      </c>
      <c r="D9" s="3" t="s">
        <v>17</v>
      </c>
      <c r="E9" s="31" t="s">
        <v>46</v>
      </c>
      <c r="F9" s="1" t="s">
        <v>35</v>
      </c>
      <c r="G9" s="1" t="s">
        <v>36</v>
      </c>
      <c r="H9" s="8" t="s">
        <v>19</v>
      </c>
      <c r="I9" s="2" t="s">
        <v>22</v>
      </c>
      <c r="J9" s="1" t="s">
        <v>37</v>
      </c>
      <c r="K9" s="2" t="s">
        <v>26</v>
      </c>
      <c r="L9" s="1" t="s">
        <v>38</v>
      </c>
      <c r="N9" s="42"/>
      <c r="O9" s="43"/>
      <c r="P9" s="43"/>
      <c r="Q9" s="43"/>
      <c r="R9" s="43"/>
    </row>
    <row r="10" spans="2:18" ht="30" customHeight="1" x14ac:dyDescent="0.3">
      <c r="B10" s="10"/>
      <c r="C10" s="34">
        <f t="shared" si="0"/>
        <v>6</v>
      </c>
      <c r="D10" s="3" t="s">
        <v>17</v>
      </c>
      <c r="E10" s="32" t="s">
        <v>48</v>
      </c>
      <c r="F10" s="1" t="s">
        <v>35</v>
      </c>
      <c r="G10" s="1" t="s">
        <v>36</v>
      </c>
      <c r="H10" s="8" t="s">
        <v>19</v>
      </c>
      <c r="I10" s="2" t="s">
        <v>22</v>
      </c>
      <c r="J10" s="1" t="s">
        <v>37</v>
      </c>
      <c r="K10" s="2" t="s">
        <v>26</v>
      </c>
      <c r="L10" s="1" t="s">
        <v>38</v>
      </c>
      <c r="N10" s="42"/>
      <c r="O10" s="43"/>
      <c r="P10" s="43"/>
      <c r="Q10" s="43"/>
      <c r="R10" s="43"/>
    </row>
    <row r="11" spans="2:18" ht="30" customHeight="1" x14ac:dyDescent="0.3">
      <c r="B11" s="10"/>
      <c r="C11" s="34">
        <f t="shared" si="0"/>
        <v>7</v>
      </c>
      <c r="D11" s="3" t="s">
        <v>17</v>
      </c>
      <c r="E11" s="31" t="s">
        <v>49</v>
      </c>
      <c r="F11" s="1" t="s">
        <v>35</v>
      </c>
      <c r="G11" s="1" t="s">
        <v>36</v>
      </c>
      <c r="H11" s="8" t="s">
        <v>19</v>
      </c>
      <c r="I11" s="2" t="s">
        <v>22</v>
      </c>
      <c r="J11" s="1" t="s">
        <v>37</v>
      </c>
      <c r="K11" s="2" t="s">
        <v>26</v>
      </c>
      <c r="L11" s="1" t="s">
        <v>38</v>
      </c>
      <c r="N11" s="42"/>
      <c r="O11" s="43"/>
      <c r="P11" s="43"/>
      <c r="Q11" s="43"/>
      <c r="R11" s="43"/>
    </row>
    <row r="12" spans="2:18" ht="30" customHeight="1" x14ac:dyDescent="0.3">
      <c r="B12" s="10"/>
      <c r="C12" s="34">
        <f>C11+1</f>
        <v>8</v>
      </c>
      <c r="D12" s="3" t="s">
        <v>17</v>
      </c>
      <c r="E12" s="31" t="s">
        <v>50</v>
      </c>
      <c r="F12" s="1" t="s">
        <v>35</v>
      </c>
      <c r="G12" s="1" t="s">
        <v>36</v>
      </c>
      <c r="H12" s="8" t="s">
        <v>19</v>
      </c>
      <c r="I12" s="2" t="s">
        <v>22</v>
      </c>
      <c r="J12" s="1" t="s">
        <v>37</v>
      </c>
      <c r="K12" s="2" t="s">
        <v>26</v>
      </c>
      <c r="L12" s="1" t="s">
        <v>38</v>
      </c>
      <c r="N12" s="42"/>
      <c r="O12" s="43"/>
      <c r="P12" s="43"/>
      <c r="Q12" s="43"/>
      <c r="R12" s="43"/>
    </row>
    <row r="13" spans="2:18" ht="30" customHeight="1" x14ac:dyDescent="0.3">
      <c r="B13" s="10"/>
      <c r="C13" s="34">
        <f t="shared" si="0"/>
        <v>9</v>
      </c>
      <c r="D13" s="3" t="s">
        <v>17</v>
      </c>
      <c r="E13" s="31" t="s">
        <v>51</v>
      </c>
      <c r="F13" s="1" t="s">
        <v>35</v>
      </c>
      <c r="G13" s="1" t="s">
        <v>36</v>
      </c>
      <c r="H13" s="8" t="s">
        <v>19</v>
      </c>
      <c r="I13" s="2" t="s">
        <v>22</v>
      </c>
      <c r="J13" s="1" t="s">
        <v>37</v>
      </c>
      <c r="K13" s="2" t="s">
        <v>26</v>
      </c>
      <c r="L13" s="1" t="s">
        <v>38</v>
      </c>
      <c r="N13" s="42"/>
      <c r="O13" s="43"/>
      <c r="P13" s="43"/>
      <c r="Q13" s="43"/>
      <c r="R13" s="43"/>
    </row>
    <row r="14" spans="2:18" ht="30" customHeight="1" x14ac:dyDescent="0.3">
      <c r="B14" s="10"/>
      <c r="C14" s="34">
        <f t="shared" si="0"/>
        <v>10</v>
      </c>
      <c r="D14" s="3" t="s">
        <v>17</v>
      </c>
      <c r="E14" s="31" t="s">
        <v>52</v>
      </c>
      <c r="F14" s="1" t="s">
        <v>35</v>
      </c>
      <c r="G14" s="1" t="s">
        <v>36</v>
      </c>
      <c r="H14" s="8" t="s">
        <v>19</v>
      </c>
      <c r="I14" s="2" t="s">
        <v>22</v>
      </c>
      <c r="J14" s="1" t="s">
        <v>37</v>
      </c>
      <c r="K14" s="2" t="s">
        <v>26</v>
      </c>
      <c r="L14" s="1" t="s">
        <v>38</v>
      </c>
      <c r="N14" s="42"/>
      <c r="O14" s="43"/>
      <c r="P14" s="43"/>
      <c r="Q14" s="43"/>
      <c r="R14" s="43"/>
    </row>
    <row r="15" spans="2:18" ht="30" customHeight="1" x14ac:dyDescent="0.3">
      <c r="B15" s="10"/>
      <c r="C15" s="34">
        <f t="shared" si="0"/>
        <v>11</v>
      </c>
      <c r="D15" s="3" t="s">
        <v>17</v>
      </c>
      <c r="E15" s="31" t="s">
        <v>53</v>
      </c>
      <c r="F15" s="1" t="s">
        <v>35</v>
      </c>
      <c r="G15" s="1" t="s">
        <v>36</v>
      </c>
      <c r="H15" s="8" t="s">
        <v>19</v>
      </c>
      <c r="I15" s="2" t="s">
        <v>22</v>
      </c>
      <c r="J15" s="1" t="s">
        <v>37</v>
      </c>
      <c r="K15" s="2" t="s">
        <v>26</v>
      </c>
      <c r="L15" s="1" t="s">
        <v>38</v>
      </c>
      <c r="N15" s="42"/>
      <c r="O15" s="43"/>
      <c r="P15" s="43"/>
      <c r="Q15" s="43"/>
      <c r="R15" s="43"/>
    </row>
    <row r="16" spans="2:18" ht="30" customHeight="1" x14ac:dyDescent="0.3">
      <c r="B16" s="10"/>
      <c r="C16" s="34">
        <f t="shared" si="0"/>
        <v>12</v>
      </c>
      <c r="D16" s="3" t="s">
        <v>17</v>
      </c>
      <c r="E16" s="31" t="s">
        <v>54</v>
      </c>
      <c r="F16" s="1" t="s">
        <v>35</v>
      </c>
      <c r="G16" s="1" t="s">
        <v>36</v>
      </c>
      <c r="H16" s="8" t="s">
        <v>19</v>
      </c>
      <c r="I16" s="2" t="s">
        <v>22</v>
      </c>
      <c r="J16" s="1" t="s">
        <v>37</v>
      </c>
      <c r="K16" s="2" t="s">
        <v>26</v>
      </c>
      <c r="L16" s="1" t="s">
        <v>38</v>
      </c>
      <c r="N16" s="42"/>
      <c r="O16" s="43"/>
      <c r="P16" s="43"/>
      <c r="Q16" s="43"/>
      <c r="R16" s="43"/>
    </row>
    <row r="17" spans="2:18" ht="30" customHeight="1" x14ac:dyDescent="0.3">
      <c r="B17" s="10"/>
      <c r="C17" s="34">
        <f t="shared" si="0"/>
        <v>13</v>
      </c>
      <c r="D17" s="3" t="s">
        <v>18</v>
      </c>
      <c r="E17" s="31" t="s">
        <v>55</v>
      </c>
      <c r="F17" s="1" t="s">
        <v>35</v>
      </c>
      <c r="G17" s="1" t="s">
        <v>36</v>
      </c>
      <c r="H17" s="8" t="s">
        <v>19</v>
      </c>
      <c r="I17" s="2" t="s">
        <v>23</v>
      </c>
      <c r="J17" s="1" t="s">
        <v>37</v>
      </c>
      <c r="K17" s="2" t="s">
        <v>27</v>
      </c>
      <c r="L17" s="1" t="s">
        <v>38</v>
      </c>
      <c r="N17" s="42"/>
      <c r="O17" s="43"/>
      <c r="P17" s="43"/>
      <c r="Q17" s="43"/>
      <c r="R17" s="43"/>
    </row>
    <row r="18" spans="2:18" ht="30" customHeight="1" thickBot="1" x14ac:dyDescent="0.35">
      <c r="B18" s="23"/>
      <c r="C18" s="35">
        <v>14</v>
      </c>
      <c r="D18" s="29" t="s">
        <v>57</v>
      </c>
      <c r="E18" s="52" t="s">
        <v>56</v>
      </c>
      <c r="F18" s="29" t="s">
        <v>35</v>
      </c>
      <c r="G18" s="29" t="s">
        <v>36</v>
      </c>
      <c r="H18" s="29" t="s">
        <v>19</v>
      </c>
      <c r="I18" s="29" t="s">
        <v>23</v>
      </c>
      <c r="J18" s="29" t="s">
        <v>37</v>
      </c>
      <c r="K18" s="29" t="s">
        <v>27</v>
      </c>
      <c r="L18" s="29" t="s">
        <v>38</v>
      </c>
      <c r="M18" s="30"/>
      <c r="N18" s="42"/>
      <c r="O18" s="43"/>
      <c r="P18" s="43"/>
      <c r="Q18" s="43"/>
      <c r="R18" s="43"/>
    </row>
    <row r="19" spans="2:18" ht="30" customHeight="1" thickTop="1" x14ac:dyDescent="0.3"/>
  </sheetData>
  <mergeCells count="4">
    <mergeCell ref="D2:E3"/>
    <mergeCell ref="F2:M2"/>
    <mergeCell ref="F3:M3"/>
    <mergeCell ref="N8:R18"/>
  </mergeCells>
  <dataValidations disablePrompts="1" xWindow="144" yWindow="415" count="14">
    <dataValidation allowBlank="1" showInputMessage="1" showErrorMessage="1" prompt="Create Class Roster in this workbook. Enter details in Students table in this worksheet. Select cell E2 and E3 to navigate to other worksheets. Tip is in cell M7" sqref="A1"/>
    <dataValidation allowBlank="1" showInputMessage="1" showErrorMessage="1" prompt="Title of this worksheet is in this cell" sqref="D2"/>
    <dataValidation allowBlank="1" showInputMessage="1" showErrorMessage="1" prompt="Enter Student Name in this column under this heading" sqref="D4"/>
    <dataValidation allowBlank="1" showInputMessage="1" showErrorMessage="1" prompt="Enter Email address in this column under this heading" sqref="E4"/>
    <dataValidation allowBlank="1" showInputMessage="1" showErrorMessage="1" prompt="Enter Home Phone number in this column under this heading" sqref="F4"/>
    <dataValidation allowBlank="1" showInputMessage="1" showErrorMessage="1" prompt="Enter Cell Phone number in this column under this heading" sqref="G4"/>
    <dataValidation allowBlank="1" showInputMessage="1" showErrorMessage="1" prompt="Enter Date of Birth in this column under this heading" sqref="H4"/>
    <dataValidation allowBlank="1" showInputMessage="1" showErrorMessage="1" prompt="Enter Emergency Contact person name in this column under this heading" sqref="I4"/>
    <dataValidation allowBlank="1" showInputMessage="1" showErrorMessage="1" prompt="Enter Emergency Phone number in this column under this heading" sqref="J4"/>
    <dataValidation allowBlank="1" showInputMessage="1" showErrorMessage="1" prompt="Enter Physician name in this column under this heading" sqref="K4"/>
    <dataValidation allowBlank="1" showInputMessage="1" showErrorMessage="1" prompt="Enter Physician Phone number in this column under this heading" sqref="L4"/>
    <dataValidation allowBlank="1" showInputMessage="1" showErrorMessage="1" prompt="Navigation link to Class Roster worksheet is in this cell" sqref="F2"/>
    <dataValidation allowBlank="1" showInputMessage="1" showErrorMessage="1" prompt="Navigation link to Student Details worksheet is in this cell" sqref="F3"/>
    <dataValidation allowBlank="1" showInputMessage="1" showErrorMessage="1" prompt="Tip is in this cell" sqref="N8:N16"/>
  </dataValidations>
  <hyperlinks>
    <hyperlink ref="F2:M2" location="'Class Roster'!A1" tooltip="Select to navigate to Class Roster worksheet" display="GO TO CLASS ROSTER"/>
    <hyperlink ref="F3:M3" location="'Student List'!A1" tooltip="Select to navigate to Student Details worksheet" display="GO TO STUDENT DETAILS"/>
    <hyperlink ref="E18"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B1:G15"/>
  <sheetViews>
    <sheetView showGridLines="0" zoomScaleNormal="100" workbookViewId="0">
      <selection activeCell="J5" sqref="J5"/>
    </sheetView>
  </sheetViews>
  <sheetFormatPr defaultRowHeight="30" customHeight="1" x14ac:dyDescent="0.3"/>
  <cols>
    <col min="1" max="2" width="1.625" customWidth="1"/>
    <col min="3" max="3" width="40.625" customWidth="1"/>
    <col min="4" max="4" width="43.875" customWidth="1"/>
    <col min="5" max="5" width="18.5" customWidth="1"/>
    <col min="6" max="6" width="19.375" customWidth="1"/>
    <col min="7" max="7" width="1.625" customWidth="1"/>
    <col min="8" max="8" width="2" customWidth="1"/>
  </cols>
  <sheetData>
    <row r="1" spans="2:7" ht="17.25" thickBot="1" x14ac:dyDescent="0.35"/>
    <row r="2" spans="2:7" ht="32.25" customHeight="1" thickTop="1" x14ac:dyDescent="0.3">
      <c r="B2" s="4"/>
      <c r="C2" s="36" t="s">
        <v>33</v>
      </c>
      <c r="D2" s="48"/>
      <c r="E2" s="46" t="s">
        <v>31</v>
      </c>
      <c r="F2" s="46"/>
      <c r="G2" s="47"/>
    </row>
    <row r="3" spans="2:7" ht="30" customHeight="1" x14ac:dyDescent="0.3">
      <c r="B3" s="10"/>
      <c r="C3" s="37"/>
      <c r="D3" s="49"/>
      <c r="E3" s="44" t="s">
        <v>30</v>
      </c>
      <c r="F3" s="44"/>
      <c r="G3" s="45"/>
    </row>
    <row r="4" spans="2:7" ht="30" customHeight="1" x14ac:dyDescent="0.3">
      <c r="B4" s="9"/>
      <c r="C4" s="12" t="s">
        <v>10</v>
      </c>
      <c r="D4" s="13" t="s">
        <v>40</v>
      </c>
      <c r="E4" s="14" t="s">
        <v>12</v>
      </c>
      <c r="F4" s="15" t="s">
        <v>19</v>
      </c>
      <c r="G4" s="11"/>
    </row>
    <row r="5" spans="2:7" ht="30" customHeight="1" x14ac:dyDescent="0.3">
      <c r="B5" s="9"/>
      <c r="C5" s="12" t="s">
        <v>11</v>
      </c>
      <c r="D5" s="13" t="s">
        <v>39</v>
      </c>
      <c r="E5" s="14" t="s">
        <v>13</v>
      </c>
      <c r="F5" s="15" t="s">
        <v>19</v>
      </c>
      <c r="G5" s="11"/>
    </row>
    <row r="6" spans="2:7" ht="30" customHeight="1" x14ac:dyDescent="0.3">
      <c r="B6" s="9"/>
      <c r="C6" s="12" t="s">
        <v>14</v>
      </c>
      <c r="D6" s="13">
        <f>COUNTA(StudentRoster[STUDENT NAME])</f>
        <v>5</v>
      </c>
      <c r="E6" s="16"/>
      <c r="F6" s="16"/>
      <c r="G6" s="11"/>
    </row>
    <row r="7" spans="2:7" ht="4.5" customHeight="1" x14ac:dyDescent="0.3">
      <c r="B7" s="10"/>
      <c r="G7" s="5"/>
    </row>
    <row r="8" spans="2:7" ht="27.75" customHeight="1" x14ac:dyDescent="0.3">
      <c r="B8" s="10"/>
      <c r="C8" s="6" t="s">
        <v>1</v>
      </c>
      <c r="D8" s="7" t="s">
        <v>2</v>
      </c>
      <c r="E8" s="7" t="s">
        <v>3</v>
      </c>
      <c r="F8" s="7" t="s">
        <v>4</v>
      </c>
      <c r="G8" s="5" t="s">
        <v>9</v>
      </c>
    </row>
    <row r="9" spans="2:7" ht="30" customHeight="1" x14ac:dyDescent="0.3">
      <c r="B9" s="10"/>
      <c r="C9" s="3" t="s">
        <v>15</v>
      </c>
      <c r="D9" s="2" t="str">
        <f>IFERROR(VLOOKUP(StudentRoster[[#This Row],[STUDENT NAME]],Students[],2),"")</f>
        <v>mmartinez@wearecasa.org</v>
      </c>
      <c r="E9" s="1" t="str">
        <f>IFERROR(VLOOKUP(StudentRoster[[#This Row],[STUDENT NAME]],Students[],3),"")</f>
        <v>Home phone</v>
      </c>
      <c r="F9" s="1" t="str">
        <f>IFERROR(VLOOKUP(StudentRoster[[#This Row],[STUDENT NAME]],Students[],4),"")</f>
        <v>Cell phone</v>
      </c>
      <c r="G9" s="11"/>
    </row>
    <row r="10" spans="2:7" ht="30" customHeight="1" x14ac:dyDescent="0.3">
      <c r="B10" s="10"/>
      <c r="C10" s="3" t="s">
        <v>16</v>
      </c>
      <c r="D10" s="2" t="str">
        <f>IFERROR(VLOOKUP(StudentRoster[[#This Row],[STUDENT NAME]],Students[],2),"")</f>
        <v>dpastora@wearecasa.org</v>
      </c>
      <c r="E10" s="1" t="str">
        <f>IFERROR(VLOOKUP(StudentRoster[[#This Row],[STUDENT NAME]],Students[],3),"")</f>
        <v>Home phone</v>
      </c>
      <c r="F10" s="1" t="str">
        <f>IFERROR(VLOOKUP(StudentRoster[[#This Row],[STUDENT NAME]],Students[],4),"")</f>
        <v>Cell phone</v>
      </c>
      <c r="G10" s="11"/>
    </row>
    <row r="11" spans="2:7" ht="30" customHeight="1" x14ac:dyDescent="0.3">
      <c r="B11" s="10"/>
      <c r="C11" s="3" t="s">
        <v>17</v>
      </c>
      <c r="D11" s="2" t="str">
        <f>IFERROR(VLOOKUP(StudentRoster[[#This Row],[STUDENT NAME]],Students[],2),"")</f>
        <v>kgonzalez@wearecasa.org</v>
      </c>
      <c r="E11" s="1" t="str">
        <f>IFERROR(VLOOKUP(StudentRoster[[#This Row],[STUDENT NAME]],Students[],3),"")</f>
        <v>Home phone</v>
      </c>
      <c r="F11" s="1" t="str">
        <f>IFERROR(VLOOKUP(StudentRoster[[#This Row],[STUDENT NAME]],Students[],4),"")</f>
        <v>Cell phone</v>
      </c>
      <c r="G11" s="11"/>
    </row>
    <row r="12" spans="2:7" ht="30" customHeight="1" x14ac:dyDescent="0.3">
      <c r="B12" s="10"/>
      <c r="C12" s="3" t="s">
        <v>18</v>
      </c>
      <c r="D12" s="2" t="str">
        <f>IFERROR(VLOOKUP(StudentRoster[[#This Row],[STUDENT NAME]],Students[],2),"")</f>
        <v>corianojacqueline@gmail.com</v>
      </c>
      <c r="E12" s="1" t="str">
        <f>IFERROR(VLOOKUP(StudentRoster[[#This Row],[STUDENT NAME]],Students[],3),"")</f>
        <v>Home phone</v>
      </c>
      <c r="F12" s="1" t="str">
        <f>IFERROR(VLOOKUP(StudentRoster[[#This Row],[STUDENT NAME]],Students[],4),"")</f>
        <v>Cell phone</v>
      </c>
      <c r="G12" s="11"/>
    </row>
    <row r="13" spans="2:7" ht="30" customHeight="1" x14ac:dyDescent="0.3">
      <c r="B13" s="10"/>
      <c r="C13" s="3" t="s">
        <v>17</v>
      </c>
      <c r="D13" s="2" t="str">
        <f>IFERROR(VLOOKUP(StudentRoster[[#This Row],[STUDENT NAME]],Students[],2),"")</f>
        <v>kgonzalez@wearecasa.org</v>
      </c>
      <c r="E13" s="1" t="str">
        <f>IFERROR(VLOOKUP(StudentRoster[[#This Row],[STUDENT NAME]],Students[],3),"")</f>
        <v>Home phone</v>
      </c>
      <c r="F13" s="1" t="str">
        <f>IFERROR(VLOOKUP(StudentRoster[[#This Row],[STUDENT NAME]],Students[],4),"")</f>
        <v>Cell phone</v>
      </c>
      <c r="G13" s="11"/>
    </row>
    <row r="14" spans="2:7" ht="30" customHeight="1" thickBot="1" x14ac:dyDescent="0.35">
      <c r="B14" s="23"/>
      <c r="C14" s="27"/>
      <c r="D14" s="27"/>
      <c r="E14" s="27"/>
      <c r="F14" s="27"/>
      <c r="G14" s="28"/>
    </row>
    <row r="15" spans="2:7" ht="30" customHeight="1" thickTop="1" x14ac:dyDescent="0.3"/>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dataValidation allowBlank="1" showInputMessage="1" showErrorMessage="1" prompt="Title of this worksheet is in this cell. Enter Institute name in cell at right" sqref="C2:C3"/>
    <dataValidation allowBlank="1" showInputMessage="1" showErrorMessage="1" prompt="Enter Institute name in this cell" sqref="D2"/>
    <dataValidation allowBlank="1" showInputMessage="1" showErrorMessage="1" prompt="Navigation link to Student List worksheet" sqref="E2:G2"/>
    <dataValidation allowBlank="1" showInputMessage="1" showErrorMessage="1" prompt="Navigation link to Student Details worksheet" sqref="E3:G3"/>
    <dataValidation allowBlank="1" showInputMessage="1" showErrorMessage="1" prompt="Enter Course name in cell at right" sqref="C4"/>
    <dataValidation allowBlank="1" showInputMessage="1" showErrorMessage="1" prompt="Enter Course name in this cell" sqref="D4"/>
    <dataValidation allowBlank="1" showInputMessage="1" showErrorMessage="1" prompt="Enter Instructor Name in cell at right" sqref="C5"/>
    <dataValidation allowBlank="1" showInputMessage="1" showErrorMessage="1" prompt="Enter number of Students Enrolled in cell at right" sqref="C6"/>
    <dataValidation allowBlank="1" showInputMessage="1" showErrorMessage="1" prompt="Enter number of Students Enrolled in this cell" sqref="D6"/>
    <dataValidation allowBlank="1" showInputMessage="1" showErrorMessage="1" prompt="Enter Start Date in cell at right" sqref="E4"/>
    <dataValidation allowBlank="1" showInputMessage="1" showErrorMessage="1" prompt="Enter Start Date in this cell" sqref="F4"/>
    <dataValidation allowBlank="1" showInputMessage="1" showErrorMessage="1" prompt="Enter End Date in cell at right" sqref="E5"/>
    <dataValidation allowBlank="1" showInputMessage="1" showErrorMessage="1" prompt="Enter End Date in this cell and student details in table starting in cell C8" sqref="F5"/>
    <dataValidation allowBlank="1" showInputMessage="1" showErrorMessage="1" prompt="Select Student Name in this column under this heading. Press ALT+DOWN ARROW to open the drop-down list, then ENTER to make the selection" sqref="C8"/>
    <dataValidation allowBlank="1" showInputMessage="1" showErrorMessage="1" prompt="Email address is automatically updated in this column under this heading" sqref="D8"/>
    <dataValidation allowBlank="1" showInputMessage="1" showErrorMessage="1" prompt="Home Phone number is automatically updated in this column under this heading" sqref="E8"/>
    <dataValidation allowBlank="1" showInputMessage="1" showErrorMessage="1" prompt="Cell Phone number is automatically updated in this column under this heading" sqref="F8"/>
    <dataValidation allowBlank="1" showInputMessage="1" showErrorMessage="1" prompt="Enter Instructor Name in cell this cell" sqref="D5"/>
  </dataValidations>
  <hyperlinks>
    <hyperlink ref="E2:G2" location="'Student List'!A1" tooltip="Select to navigate to Student List worksheet" display="GO TO STUDENT LIST"/>
    <hyperlink ref="E3:G3" location="'Student Details'!A1" tooltip="Select to navigate to Student Details worksheet" display="GO TO STUDENT DETAILS"/>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B1:E14"/>
  <sheetViews>
    <sheetView showGridLines="0" zoomScaleNormal="100" workbookViewId="0">
      <selection activeCell="D6" sqref="D6"/>
    </sheetView>
  </sheetViews>
  <sheetFormatPr defaultRowHeight="30" customHeight="1" x14ac:dyDescent="0.3"/>
  <cols>
    <col min="1" max="2" width="1.625" customWidth="1"/>
    <col min="3" max="3" width="40.875" customWidth="1"/>
    <col min="4" max="4" width="42.875" customWidth="1"/>
    <col min="5" max="5" width="1.625" customWidth="1"/>
    <col min="6" max="6" width="1.875" customWidth="1"/>
  </cols>
  <sheetData>
    <row r="1" spans="2:5" ht="17.25" thickBot="1" x14ac:dyDescent="0.35"/>
    <row r="2" spans="2:5" ht="32.25" customHeight="1" thickTop="1" x14ac:dyDescent="0.3">
      <c r="B2" s="4"/>
      <c r="C2" s="36" t="s">
        <v>34</v>
      </c>
      <c r="D2" s="38" t="s">
        <v>31</v>
      </c>
      <c r="E2" s="39"/>
    </row>
    <row r="3" spans="2:5" ht="30" customHeight="1" x14ac:dyDescent="0.3">
      <c r="B3" s="10"/>
      <c r="C3" s="37"/>
      <c r="D3" s="50" t="s">
        <v>29</v>
      </c>
      <c r="E3" s="51"/>
    </row>
    <row r="4" spans="2:5" ht="25.5" customHeight="1" x14ac:dyDescent="0.3">
      <c r="B4" s="10"/>
      <c r="C4" s="43" t="s">
        <v>41</v>
      </c>
      <c r="D4" s="43"/>
      <c r="E4" s="5"/>
    </row>
    <row r="5" spans="2:5" ht="30" customHeight="1" x14ac:dyDescent="0.3">
      <c r="B5" s="10"/>
      <c r="C5" s="17" t="s">
        <v>1</v>
      </c>
      <c r="D5" s="18" t="s">
        <v>15</v>
      </c>
      <c r="E5" s="5"/>
    </row>
    <row r="6" spans="2:5" ht="30" customHeight="1" x14ac:dyDescent="0.3">
      <c r="B6" s="10"/>
      <c r="C6" s="19" t="s">
        <v>2</v>
      </c>
      <c r="D6" s="20" t="str">
        <f>IFERROR(VLOOKUP(StudentName,Students[],2,FALSE),"")</f>
        <v>mmartinez@wearecasa.org</v>
      </c>
      <c r="E6" s="5"/>
    </row>
    <row r="7" spans="2:5" ht="30" customHeight="1" x14ac:dyDescent="0.3">
      <c r="B7" s="10"/>
      <c r="C7" s="19" t="s">
        <v>3</v>
      </c>
      <c r="D7" s="21" t="str">
        <f>IFERROR(VLOOKUP(StudentName,Students[],3,FALSE),"")</f>
        <v>Home phone</v>
      </c>
      <c r="E7" s="5"/>
    </row>
    <row r="8" spans="2:5" ht="30" customHeight="1" x14ac:dyDescent="0.3">
      <c r="B8" s="10"/>
      <c r="C8" s="19" t="s">
        <v>4</v>
      </c>
      <c r="D8" s="21" t="str">
        <f>IFERROR(VLOOKUP(StudentName,Students[],4,FALSE),"")</f>
        <v>Cell phone</v>
      </c>
      <c r="E8" s="5"/>
    </row>
    <row r="9" spans="2:5" ht="30" customHeight="1" x14ac:dyDescent="0.3">
      <c r="B9" s="10"/>
      <c r="C9" s="19" t="s">
        <v>0</v>
      </c>
      <c r="D9" s="22" t="str">
        <f>IFERROR(VLOOKUP(StudentName,Students[],5,FALSE),"")</f>
        <v>Date</v>
      </c>
      <c r="E9" s="5"/>
    </row>
    <row r="10" spans="2:5" ht="30" customHeight="1" x14ac:dyDescent="0.3">
      <c r="B10" s="10"/>
      <c r="C10" s="19" t="s">
        <v>5</v>
      </c>
      <c r="D10" s="20" t="str">
        <f>IFERROR(VLOOKUP(StudentName,Students[],6,FALSE),"")</f>
        <v>Contact 1</v>
      </c>
      <c r="E10" s="5"/>
    </row>
    <row r="11" spans="2:5" ht="30" customHeight="1" x14ac:dyDescent="0.3">
      <c r="B11" s="10"/>
      <c r="C11" s="19" t="s">
        <v>6</v>
      </c>
      <c r="D11" s="21" t="str">
        <f>IFERROR(VLOOKUP(StudentName,Students[],7,FALSE),"")</f>
        <v>Emergency phone</v>
      </c>
      <c r="E11" s="5"/>
    </row>
    <row r="12" spans="2:5" ht="30" customHeight="1" x14ac:dyDescent="0.3">
      <c r="B12" s="10"/>
      <c r="C12" s="19" t="s">
        <v>7</v>
      </c>
      <c r="D12" s="20" t="str">
        <f>IFERROR(VLOOKUP(StudentName,Students[],8,FALSE),"")</f>
        <v>Physician 1</v>
      </c>
      <c r="E12" s="5"/>
    </row>
    <row r="13" spans="2:5" ht="30" customHeight="1" thickBot="1" x14ac:dyDescent="0.35">
      <c r="B13" s="23"/>
      <c r="C13" s="24" t="s">
        <v>8</v>
      </c>
      <c r="D13" s="25" t="str">
        <f>IFERROR(VLOOKUP(StudentName,Students[],9,FALSE),"")</f>
        <v>Physician phone</v>
      </c>
      <c r="E13" s="26"/>
    </row>
    <row r="14" spans="2:5" ht="30" customHeight="1" thickTop="1" x14ac:dyDescent="0.3"/>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formula1>StudentList</formula1>
    </dataValidation>
    <dataValidation allowBlank="1" showInputMessage="1" showErrorMessage="1" prompt="Get a list of Student Details in this worksheet. Select cell D2 to navigate to Student List worksheet and D3 to Class Roster worksheet" sqref="A1"/>
    <dataValidation allowBlank="1" showInputMessage="1" showErrorMessage="1" prompt="Title of this worksheet is in this cell, tip in cell below, and labels in cells C5 through C13. Select a student name in cell D5 to get student details in cells D5 through D13" sqref="C2:C3"/>
    <dataValidation allowBlank="1" showInputMessage="1" showErrorMessage="1" prompt="Navigation link to Student List worksheet" sqref="D2:E2"/>
    <dataValidation allowBlank="1" showInputMessage="1" showErrorMessage="1" prompt="Navigation link to Class Roster worksheet" sqref="D3:E3"/>
    <dataValidation allowBlank="1" showInputMessage="1" showErrorMessage="1" prompt="Select a Student Name in cell at right" sqref="C5"/>
    <dataValidation allowBlank="1" showInputMessage="1" showErrorMessage="1" prompt="Email address is automatically updated in cell at right" sqref="C6"/>
    <dataValidation allowBlank="1" showInputMessage="1" showErrorMessage="1" prompt="Email address is automatically updated in this cell" sqref="D6"/>
    <dataValidation allowBlank="1" showInputMessage="1" showErrorMessage="1" prompt="Home Phone number is automatically updated in cell at right" sqref="C7"/>
    <dataValidation allowBlank="1" showInputMessage="1" showErrorMessage="1" prompt="Home Phone number is automatically updated in this cell" sqref="D7"/>
    <dataValidation allowBlank="1" showInputMessage="1" showErrorMessage="1" prompt="Cell Phone number is automatically updated in cell at right" sqref="C8"/>
    <dataValidation allowBlank="1" showInputMessage="1" showErrorMessage="1" prompt="Cell Phone number is automatically updated in this cell" sqref="D8"/>
    <dataValidation allowBlank="1" showInputMessage="1" showErrorMessage="1" prompt="DOB is automatically updated in cell at right" sqref="C9"/>
    <dataValidation allowBlank="1" showInputMessage="1" showErrorMessage="1" prompt="DOB is automatically updated in this cell" sqref="D9"/>
    <dataValidation allowBlank="1" showInputMessage="1" showErrorMessage="1" prompt="Emergency Contact person name is automatically updated in cell at right" sqref="C10"/>
    <dataValidation allowBlank="1" showInputMessage="1" showErrorMessage="1" prompt="Emergency Contact person name is automatically updated in this cell" sqref="D10"/>
    <dataValidation allowBlank="1" showInputMessage="1" showErrorMessage="1" prompt="Emergency Phone number is automatically updated in cell at right" sqref="C11"/>
    <dataValidation allowBlank="1" showInputMessage="1" showErrorMessage="1" prompt="Emergency Phone number is automatically updated in this cell" sqref="D11"/>
    <dataValidation allowBlank="1" showInputMessage="1" showErrorMessage="1" prompt="Physician name is automatically updated in cell at right" sqref="C12"/>
    <dataValidation allowBlank="1" showInputMessage="1" showErrorMessage="1" prompt="Physician name is automatically updated in this cell" sqref="D12"/>
    <dataValidation allowBlank="1" showInputMessage="1" showErrorMessage="1" prompt="Physician Phone number is automatically updated in cell at right" sqref="C13"/>
    <dataValidation allowBlank="1" showInputMessage="1" showErrorMessage="1" prompt="Physician Phone number is automatically updated in this cell" sqref="D13"/>
    <dataValidation allowBlank="1" showInputMessage="1" showErrorMessage="1" prompt="Tip is in this cell" sqref="C4:D4"/>
  </dataValidations>
  <hyperlinks>
    <hyperlink ref="D2:E2" location="'Student List'!A1" tooltip="Select to navigate to Student List worksheet" display="GO TO STUDENT LIST"/>
    <hyperlink ref="D3:E3" location="'Class Roster'!A1" tooltip="Select to navigate to Class Roster worksheet" display="GO TO CLASS ROSTER"/>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E442C5-663E-49AE-A3FF-0CA47E982697}">
  <ds:schemaRefs>
    <ds:schemaRef ds:uri="http://schemas.microsoft.com/sharepoint/v3/contenttype/forms"/>
  </ds:schemaRefs>
</ds:datastoreItem>
</file>

<file path=customXml/itemProps2.xml><?xml version="1.0" encoding="utf-8"?>
<ds:datastoreItem xmlns:ds="http://schemas.openxmlformats.org/officeDocument/2006/customXml" ds:itemID="{B1890A20-23E0-4045-A8CC-2EBB63F2FE0B}">
  <ds:schemaRefs>
    <ds:schemaRef ds:uri="http://purl.org/dc/elements/1.1/"/>
    <ds:schemaRef ds:uri="http://schemas.microsoft.com/office/infopath/2007/PartnerControls"/>
    <ds:schemaRef ds:uri="16c05727-aa75-4e4a-9b5f-8a80a1165891"/>
    <ds:schemaRef ds:uri="http://www.w3.org/XML/1998/namespace"/>
    <ds:schemaRef ds:uri="http://schemas.openxmlformats.org/package/2006/metadata/core-properties"/>
    <ds:schemaRef ds:uri="71af3243-3dd4-4a8d-8c0d-dd76da1f02a5"/>
    <ds:schemaRef ds:uri="http://purl.org/dc/term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TM02802099</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CASA-Student List</vt:lpstr>
      <vt:lpstr>Class Excel</vt:lpstr>
      <vt:lpstr>Student Details</vt:lpstr>
      <vt:lpstr>'CASA-Student List'!Print_Titles</vt:lpstr>
      <vt:lpstr>RowTitleRegion1..D13</vt:lpstr>
      <vt:lpstr>RowTitleRegion1..D6</vt:lpstr>
      <vt:lpstr>RowTitleRegion2..F5</vt:lpstr>
      <vt:lpstr>StudentList</vt:lpstr>
      <vt:lpstr>StudentName</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2023-07-18T17:40:45Z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