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FEA8AAA5-2594-4BA5-87AD-361CB28F0322}" xr6:coauthVersionLast="40" xr6:coauthVersionMax="40" xr10:uidLastSave="{00000000-0000-0000-0000-000000000000}"/>
  <bookViews>
    <workbookView xWindow="0" yWindow="0" windowWidth="21576" windowHeight="8016" activeTab="1" xr2:uid="{00000000-000D-0000-FFFF-FFFF00000000}"/>
  </bookViews>
  <sheets>
    <sheet name="AVS RMAP Config Registers" sheetId="1" r:id="rId1"/>
    <sheet name="AVS RMAP Config Registers TABLE" sheetId="13" r:id="rId2"/>
    <sheet name="NIOS defines" sheetId="17" r:id="rId3"/>
    <sheet name="Config Register VHDL Types" sheetId="14" r:id="rId4"/>
    <sheet name="Config Reg VHDL RMAP RD Case" sheetId="15" r:id="rId5"/>
    <sheet name="Config Reg VHDL RMAP WR Case" sheetId="1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3" l="1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6" i="13"/>
  <c r="K11" i="17" l="1"/>
  <c r="K16" i="17"/>
  <c r="L16" i="17" s="1"/>
  <c r="K19" i="17"/>
  <c r="K25" i="17"/>
  <c r="L25" i="17" s="1"/>
  <c r="K26" i="17"/>
  <c r="L26" i="17" s="1"/>
  <c r="K27" i="17"/>
  <c r="K28" i="17"/>
  <c r="L28" i="17" s="1"/>
  <c r="K30" i="17"/>
  <c r="L30" i="17" s="1"/>
  <c r="K32" i="17"/>
  <c r="L32" i="17" s="1"/>
  <c r="K33" i="17"/>
  <c r="K34" i="17"/>
  <c r="L34" i="17" s="1"/>
  <c r="K36" i="17"/>
  <c r="L36" i="17" s="1"/>
  <c r="K37" i="17"/>
  <c r="L37" i="17" s="1"/>
  <c r="K38" i="17"/>
  <c r="L38" i="17" s="1"/>
  <c r="K39" i="17"/>
  <c r="L39" i="17" s="1"/>
  <c r="K41" i="17"/>
  <c r="L41" i="17" s="1"/>
  <c r="K42" i="17"/>
  <c r="L42" i="17" s="1"/>
  <c r="K43" i="17"/>
  <c r="K44" i="17"/>
  <c r="L44" i="17" s="1"/>
  <c r="K46" i="17"/>
  <c r="L46" i="17" s="1"/>
  <c r="K47" i="17"/>
  <c r="L47" i="17" s="1"/>
  <c r="K48" i="17"/>
  <c r="L48" i="17" s="1"/>
  <c r="K49" i="17"/>
  <c r="L49" i="17" s="1"/>
  <c r="K51" i="17"/>
  <c r="K52" i="17"/>
  <c r="L52" i="17"/>
  <c r="K53" i="17"/>
  <c r="L53" i="17" s="1"/>
  <c r="K54" i="17"/>
  <c r="L54" i="17" s="1"/>
  <c r="K56" i="17"/>
  <c r="K58" i="17"/>
  <c r="L58" i="17" s="1"/>
  <c r="K59" i="17"/>
  <c r="K61" i="17"/>
  <c r="L61" i="17"/>
  <c r="K63" i="17"/>
  <c r="L63" i="17" s="1"/>
  <c r="C101" i="17"/>
  <c r="C100" i="17"/>
  <c r="C99" i="17"/>
  <c r="C98" i="17"/>
  <c r="C97" i="17"/>
  <c r="C96" i="17"/>
  <c r="C95" i="17"/>
  <c r="C94" i="17"/>
  <c r="C93" i="17"/>
  <c r="C92" i="17"/>
  <c r="C91" i="17"/>
  <c r="K24" i="17"/>
  <c r="K20" i="17"/>
  <c r="L20" i="17" s="1"/>
  <c r="K18" i="17"/>
  <c r="L18" i="17" s="1"/>
  <c r="K17" i="17"/>
  <c r="K15" i="17"/>
  <c r="L15" i="17" s="1"/>
  <c r="K14" i="17"/>
  <c r="K13" i="17"/>
  <c r="L13" i="17" s="1"/>
  <c r="K12" i="17"/>
  <c r="L12" i="17" s="1"/>
  <c r="K10" i="17"/>
  <c r="L10" i="17" s="1"/>
  <c r="K9" i="17"/>
  <c r="K8" i="17"/>
  <c r="L8" i="17" s="1"/>
  <c r="K7" i="17"/>
  <c r="L7" i="17" s="1"/>
  <c r="K6" i="17"/>
  <c r="K5" i="17"/>
  <c r="L5" i="17" s="1"/>
  <c r="K4" i="17"/>
  <c r="L4" i="17" s="1"/>
  <c r="K3" i="17"/>
  <c r="L56" i="17" l="1"/>
  <c r="L33" i="17"/>
  <c r="L59" i="17"/>
  <c r="L51" i="17"/>
  <c r="L43" i="17"/>
  <c r="L27" i="17"/>
  <c r="L24" i="17"/>
  <c r="L9" i="17"/>
  <c r="L17" i="17"/>
  <c r="L6" i="17"/>
  <c r="L14" i="17"/>
  <c r="L3" i="17"/>
  <c r="L11" i="17"/>
  <c r="L19" i="17"/>
  <c r="P67" i="15" l="1"/>
  <c r="P59" i="15"/>
  <c r="C10" i="1" l="1"/>
  <c r="AB63" i="16" l="1"/>
  <c r="AB62" i="16"/>
  <c r="AB61" i="16"/>
  <c r="AB56" i="16"/>
  <c r="AB54" i="16"/>
  <c r="AB23" i="16"/>
  <c r="AB6" i="16"/>
  <c r="AB2" i="16"/>
  <c r="P35" i="16"/>
  <c r="AB76" i="15"/>
  <c r="AB74" i="15"/>
  <c r="AB6" i="15"/>
  <c r="AB3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M9" i="16"/>
  <c r="AB9" i="16" s="1"/>
  <c r="U29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P25" i="15"/>
  <c r="P73" i="15"/>
  <c r="P72" i="15"/>
  <c r="P70" i="15"/>
  <c r="P69" i="15"/>
  <c r="P65" i="15"/>
  <c r="P63" i="15"/>
  <c r="P62" i="15"/>
  <c r="P61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E9" i="13"/>
  <c r="E47" i="13"/>
  <c r="R60" i="16" s="1"/>
  <c r="E45" i="13"/>
  <c r="E44" i="13"/>
  <c r="E43" i="13"/>
  <c r="E40" i="13"/>
  <c r="C100" i="14" s="1"/>
  <c r="E37" i="13"/>
  <c r="E33" i="13"/>
  <c r="W55" i="15" s="1"/>
  <c r="E32" i="13"/>
  <c r="C53" i="14" s="1"/>
  <c r="C55" i="14" s="1"/>
  <c r="E28" i="13"/>
  <c r="E27" i="13"/>
  <c r="C43" i="14" s="1"/>
  <c r="E23" i="13"/>
  <c r="W41" i="15" s="1"/>
  <c r="E22" i="13"/>
  <c r="R31" i="16" s="1"/>
  <c r="E18" i="13"/>
  <c r="E17" i="13"/>
  <c r="E16" i="13"/>
  <c r="E11" i="13"/>
  <c r="W24" i="15" s="1"/>
  <c r="H11" i="13"/>
  <c r="U21" i="15" s="1"/>
  <c r="H3" i="13"/>
  <c r="U11" i="15" s="1"/>
  <c r="L10" i="13"/>
  <c r="L11" i="13"/>
  <c r="L15" i="13"/>
  <c r="L16" i="13"/>
  <c r="L20" i="13"/>
  <c r="L25" i="13"/>
  <c r="L30" i="13"/>
  <c r="L35" i="13"/>
  <c r="L37" i="13"/>
  <c r="L39" i="13"/>
  <c r="L42" i="13"/>
  <c r="L43" i="13"/>
  <c r="L44" i="13"/>
  <c r="L46" i="13"/>
  <c r="L48" i="13"/>
  <c r="L3" i="13"/>
  <c r="I48" i="13"/>
  <c r="I46" i="13"/>
  <c r="I44" i="13"/>
  <c r="I43" i="13"/>
  <c r="I42" i="13"/>
  <c r="I39" i="13"/>
  <c r="I36" i="13"/>
  <c r="I34" i="13"/>
  <c r="I32" i="13"/>
  <c r="I31" i="13"/>
  <c r="I29" i="13"/>
  <c r="I27" i="13"/>
  <c r="I26" i="13"/>
  <c r="I24" i="13"/>
  <c r="I22" i="13"/>
  <c r="I21" i="13"/>
  <c r="I19" i="13"/>
  <c r="I17" i="13"/>
  <c r="I16" i="13"/>
  <c r="I15" i="13"/>
  <c r="I14" i="13"/>
  <c r="I10" i="13"/>
  <c r="I9" i="13"/>
  <c r="I8" i="13"/>
  <c r="I7" i="13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R83" i="16" l="1"/>
  <c r="B11" i="17"/>
  <c r="R94" i="16"/>
  <c r="B19" i="17"/>
  <c r="C98" i="14"/>
  <c r="R86" i="16"/>
  <c r="B12" i="17"/>
  <c r="C82" i="14"/>
  <c r="B20" i="17"/>
  <c r="R43" i="16"/>
  <c r="R75" i="16"/>
  <c r="B7" i="17"/>
  <c r="C99" i="14"/>
  <c r="B15" i="17"/>
  <c r="R78" i="16"/>
  <c r="B8" i="17"/>
  <c r="C8" i="17" s="1"/>
  <c r="N8" i="17" s="1"/>
  <c r="R51" i="16"/>
  <c r="B16" i="17"/>
  <c r="C78" i="14"/>
  <c r="R74" i="16"/>
  <c r="B5" i="17"/>
  <c r="C14" i="14"/>
  <c r="C90" i="14"/>
  <c r="B6" i="17"/>
  <c r="C6" i="17" s="1"/>
  <c r="N6" i="17" s="1"/>
  <c r="R79" i="16"/>
  <c r="B9" i="17"/>
  <c r="C72" i="14"/>
  <c r="B17" i="17"/>
  <c r="C10" i="14"/>
  <c r="B4" i="17"/>
  <c r="C97" i="14"/>
  <c r="B13" i="17"/>
  <c r="C13" i="17" s="1"/>
  <c r="N13" i="17" s="1"/>
  <c r="R90" i="16"/>
  <c r="B14" i="17"/>
  <c r="R82" i="16"/>
  <c r="B10" i="17"/>
  <c r="C75" i="14"/>
  <c r="B18" i="17"/>
  <c r="C88" i="14"/>
  <c r="R17" i="16"/>
  <c r="C20" i="14"/>
  <c r="C57" i="14"/>
  <c r="C89" i="14"/>
  <c r="C101" i="14"/>
  <c r="W29" i="15"/>
  <c r="W43" i="15"/>
  <c r="W58" i="15"/>
  <c r="R21" i="16"/>
  <c r="R35" i="16"/>
  <c r="R47" i="16"/>
  <c r="R93" i="16"/>
  <c r="R89" i="16"/>
  <c r="R85" i="16"/>
  <c r="R81" i="16"/>
  <c r="R77" i="16"/>
  <c r="R73" i="16"/>
  <c r="C23" i="14"/>
  <c r="C63" i="14"/>
  <c r="C102" i="14"/>
  <c r="W31" i="15"/>
  <c r="W45" i="15"/>
  <c r="W61" i="15"/>
  <c r="R28" i="16"/>
  <c r="R40" i="16"/>
  <c r="R52" i="16"/>
  <c r="C27" i="14"/>
  <c r="C67" i="14"/>
  <c r="C91" i="14"/>
  <c r="C92" i="14"/>
  <c r="C103" i="14"/>
  <c r="W32" i="15"/>
  <c r="W46" i="15"/>
  <c r="W62" i="15"/>
  <c r="R19" i="16"/>
  <c r="R33" i="16"/>
  <c r="R45" i="16"/>
  <c r="R92" i="16"/>
  <c r="R88" i="16"/>
  <c r="R84" i="16"/>
  <c r="R80" i="16"/>
  <c r="R76" i="16"/>
  <c r="R72" i="16"/>
  <c r="C33" i="14"/>
  <c r="C93" i="14"/>
  <c r="C94" i="14"/>
  <c r="C104" i="14"/>
  <c r="W34" i="15"/>
  <c r="W48" i="15"/>
  <c r="W69" i="15"/>
  <c r="R25" i="16"/>
  <c r="R37" i="16"/>
  <c r="R49" i="16"/>
  <c r="C37" i="14"/>
  <c r="C41" i="14" s="1"/>
  <c r="C95" i="14"/>
  <c r="C96" i="14"/>
  <c r="W18" i="15"/>
  <c r="W36" i="15"/>
  <c r="W50" i="15"/>
  <c r="W72" i="15"/>
  <c r="R29" i="16"/>
  <c r="R41" i="16"/>
  <c r="R58" i="16"/>
  <c r="R95" i="16"/>
  <c r="R91" i="16"/>
  <c r="R87" i="16"/>
  <c r="R71" i="16"/>
  <c r="W22" i="15"/>
  <c r="W38" i="15"/>
  <c r="W52" i="15"/>
  <c r="R20" i="16"/>
  <c r="R34" i="16"/>
  <c r="R46" i="16"/>
  <c r="C47" i="14"/>
  <c r="W23" i="15"/>
  <c r="W39" i="15"/>
  <c r="W53" i="15"/>
  <c r="R27" i="16"/>
  <c r="R39" i="16"/>
  <c r="E3" i="16"/>
  <c r="AB3" i="16" s="1"/>
  <c r="P15" i="15"/>
  <c r="P75" i="15"/>
  <c r="AB75" i="15" s="1"/>
  <c r="E2" i="15"/>
  <c r="AB2" i="15" s="1"/>
  <c r="M9" i="15"/>
  <c r="AB9" i="15" s="1"/>
  <c r="M86" i="14"/>
  <c r="C105" i="14"/>
  <c r="M105" i="14" s="1"/>
  <c r="J48" i="13"/>
  <c r="J47" i="13"/>
  <c r="I47" i="13"/>
  <c r="G47" i="13"/>
  <c r="H47" i="13" s="1"/>
  <c r="F47" i="13"/>
  <c r="B63" i="17" s="1"/>
  <c r="C47" i="13"/>
  <c r="D47" i="13" s="1"/>
  <c r="J46" i="13"/>
  <c r="J45" i="13"/>
  <c r="I45" i="13"/>
  <c r="G45" i="13"/>
  <c r="H45" i="13" s="1"/>
  <c r="F45" i="13"/>
  <c r="B61" i="17" s="1"/>
  <c r="C45" i="13"/>
  <c r="D45" i="13" s="1"/>
  <c r="J44" i="13"/>
  <c r="C44" i="13"/>
  <c r="D44" i="13" s="1"/>
  <c r="J43" i="13"/>
  <c r="C43" i="13"/>
  <c r="D43" i="13" s="1"/>
  <c r="J42" i="13"/>
  <c r="I41" i="13"/>
  <c r="K41" i="13" s="1"/>
  <c r="G41" i="13"/>
  <c r="H41" i="13" s="1"/>
  <c r="F41" i="13"/>
  <c r="B59" i="17" s="1"/>
  <c r="J40" i="13"/>
  <c r="I40" i="13"/>
  <c r="G40" i="13"/>
  <c r="H40" i="13" s="1"/>
  <c r="F40" i="13"/>
  <c r="B58" i="17" s="1"/>
  <c r="C40" i="13"/>
  <c r="D40" i="13" s="1"/>
  <c r="J39" i="13"/>
  <c r="J38" i="13"/>
  <c r="I38" i="13"/>
  <c r="G38" i="13"/>
  <c r="H38" i="13" s="1"/>
  <c r="F38" i="13"/>
  <c r="B56" i="17" s="1"/>
  <c r="J37" i="13"/>
  <c r="I37" i="13"/>
  <c r="C37" i="13"/>
  <c r="D37" i="13" s="1"/>
  <c r="J36" i="13"/>
  <c r="K36" i="13" s="1"/>
  <c r="G36" i="13"/>
  <c r="H36" i="13" s="1"/>
  <c r="F36" i="13"/>
  <c r="B54" i="17" s="1"/>
  <c r="J35" i="13"/>
  <c r="I35" i="13"/>
  <c r="J34" i="13"/>
  <c r="K34" i="13" s="1"/>
  <c r="G34" i="13"/>
  <c r="H34" i="13" s="1"/>
  <c r="F34" i="13"/>
  <c r="B53" i="17" s="1"/>
  <c r="J33" i="13"/>
  <c r="I33" i="13"/>
  <c r="G33" i="13"/>
  <c r="H33" i="13" s="1"/>
  <c r="F33" i="13"/>
  <c r="B52" i="17" s="1"/>
  <c r="C33" i="13"/>
  <c r="D33" i="13" s="1"/>
  <c r="J32" i="13"/>
  <c r="K32" i="13" s="1"/>
  <c r="G32" i="13"/>
  <c r="H32" i="13" s="1"/>
  <c r="F32" i="13"/>
  <c r="B51" i="17" s="1"/>
  <c r="C32" i="13"/>
  <c r="D32" i="13" s="1"/>
  <c r="J31" i="13"/>
  <c r="K31" i="13" s="1"/>
  <c r="G31" i="13"/>
  <c r="H31" i="13" s="1"/>
  <c r="F31" i="13"/>
  <c r="B49" i="17" s="1"/>
  <c r="J30" i="13"/>
  <c r="I30" i="13"/>
  <c r="J29" i="13"/>
  <c r="K29" i="13" s="1"/>
  <c r="G29" i="13"/>
  <c r="H29" i="13" s="1"/>
  <c r="F29" i="13"/>
  <c r="B48" i="17" s="1"/>
  <c r="J28" i="13"/>
  <c r="I28" i="13"/>
  <c r="G28" i="13"/>
  <c r="H28" i="13" s="1"/>
  <c r="F28" i="13"/>
  <c r="B47" i="17" s="1"/>
  <c r="C28" i="13"/>
  <c r="D28" i="13" s="1"/>
  <c r="J27" i="13"/>
  <c r="K27" i="13" s="1"/>
  <c r="G27" i="13"/>
  <c r="H27" i="13" s="1"/>
  <c r="F27" i="13"/>
  <c r="B46" i="17" s="1"/>
  <c r="C27" i="13"/>
  <c r="D27" i="13" s="1"/>
  <c r="J26" i="13"/>
  <c r="K26" i="13" s="1"/>
  <c r="G26" i="13"/>
  <c r="H26" i="13" s="1"/>
  <c r="F26" i="13"/>
  <c r="B44" i="17" s="1"/>
  <c r="J25" i="13"/>
  <c r="I25" i="13"/>
  <c r="J24" i="13"/>
  <c r="K24" i="13" s="1"/>
  <c r="G24" i="13"/>
  <c r="H24" i="13" s="1"/>
  <c r="F24" i="13"/>
  <c r="B43" i="17" s="1"/>
  <c r="J23" i="13"/>
  <c r="I23" i="13"/>
  <c r="G23" i="13"/>
  <c r="H23" i="13" s="1"/>
  <c r="F23" i="13"/>
  <c r="B42" i="17" s="1"/>
  <c r="C23" i="13"/>
  <c r="D23" i="13" s="1"/>
  <c r="J22" i="13"/>
  <c r="K22" i="13" s="1"/>
  <c r="G22" i="13"/>
  <c r="H22" i="13" s="1"/>
  <c r="F22" i="13"/>
  <c r="B41" i="17" s="1"/>
  <c r="C22" i="13"/>
  <c r="D22" i="13" s="1"/>
  <c r="J21" i="13"/>
  <c r="K21" i="13" s="1"/>
  <c r="G21" i="13"/>
  <c r="H21" i="13" s="1"/>
  <c r="F21" i="13"/>
  <c r="B39" i="17" s="1"/>
  <c r="J20" i="13"/>
  <c r="I20" i="13"/>
  <c r="J19" i="13"/>
  <c r="K19" i="13" s="1"/>
  <c r="G19" i="13"/>
  <c r="H19" i="13" s="1"/>
  <c r="F19" i="13"/>
  <c r="B38" i="17" s="1"/>
  <c r="J18" i="13"/>
  <c r="I18" i="13"/>
  <c r="G18" i="13"/>
  <c r="H18" i="13" s="1"/>
  <c r="F18" i="13"/>
  <c r="B37" i="17" s="1"/>
  <c r="C18" i="13"/>
  <c r="D18" i="13" s="1"/>
  <c r="J17" i="13"/>
  <c r="K17" i="13" s="1"/>
  <c r="G17" i="13"/>
  <c r="H17" i="13" s="1"/>
  <c r="F17" i="13"/>
  <c r="B36" i="17" s="1"/>
  <c r="C17" i="13"/>
  <c r="D17" i="13" s="1"/>
  <c r="J16" i="13"/>
  <c r="C16" i="13"/>
  <c r="D16" i="13" s="1"/>
  <c r="J15" i="13"/>
  <c r="J14" i="13"/>
  <c r="K14" i="13" s="1"/>
  <c r="G14" i="13"/>
  <c r="H14" i="13" s="1"/>
  <c r="F14" i="13"/>
  <c r="B34" i="17" s="1"/>
  <c r="J13" i="13"/>
  <c r="I13" i="13"/>
  <c r="G13" i="13"/>
  <c r="H13" i="13" s="1"/>
  <c r="F13" i="13"/>
  <c r="B33" i="17" s="1"/>
  <c r="I12" i="13"/>
  <c r="K12" i="13" s="1"/>
  <c r="G12" i="13"/>
  <c r="H12" i="13" s="1"/>
  <c r="F12" i="13"/>
  <c r="B32" i="17" s="1"/>
  <c r="I11" i="13"/>
  <c r="K11" i="13" s="1"/>
  <c r="R21" i="15" s="1"/>
  <c r="AB21" i="15" s="1"/>
  <c r="C11" i="13"/>
  <c r="D11" i="13" s="1"/>
  <c r="J10" i="13"/>
  <c r="J9" i="13"/>
  <c r="K9" i="13" s="1"/>
  <c r="G9" i="13"/>
  <c r="H9" i="13" s="1"/>
  <c r="F9" i="13"/>
  <c r="B30" i="17" s="1"/>
  <c r="C9" i="13"/>
  <c r="D9" i="13" s="1"/>
  <c r="J8" i="13"/>
  <c r="K8" i="13" s="1"/>
  <c r="G8" i="13"/>
  <c r="H8" i="13" s="1"/>
  <c r="F8" i="13"/>
  <c r="B28" i="17" s="1"/>
  <c r="J7" i="13"/>
  <c r="K7" i="13" s="1"/>
  <c r="G7" i="13"/>
  <c r="H7" i="13" s="1"/>
  <c r="F7" i="13"/>
  <c r="B27" i="17" s="1"/>
  <c r="I6" i="13"/>
  <c r="K6" i="13" s="1"/>
  <c r="G6" i="13"/>
  <c r="H6" i="13" s="1"/>
  <c r="F6" i="13"/>
  <c r="B26" i="17" s="1"/>
  <c r="I5" i="13"/>
  <c r="K5" i="13" s="1"/>
  <c r="G5" i="13"/>
  <c r="H5" i="13" s="1"/>
  <c r="F5" i="13"/>
  <c r="B25" i="17" s="1"/>
  <c r="I4" i="13"/>
  <c r="K4" i="13" s="1"/>
  <c r="G4" i="13"/>
  <c r="H4" i="13" s="1"/>
  <c r="F4" i="13"/>
  <c r="B24" i="17" s="1"/>
  <c r="I3" i="13"/>
  <c r="K3" i="13" s="1"/>
  <c r="R11" i="15" s="1"/>
  <c r="AB11" i="15" s="1"/>
  <c r="E3" i="13"/>
  <c r="B3" i="17" s="1"/>
  <c r="C3" i="13"/>
  <c r="D3" i="13" s="1"/>
  <c r="C45" i="14"/>
  <c r="M45" i="14" s="1"/>
  <c r="E26" i="17" l="1"/>
  <c r="N26" i="17" s="1"/>
  <c r="E32" i="17"/>
  <c r="N32" i="17" s="1"/>
  <c r="E46" i="17"/>
  <c r="N46" i="17" s="1"/>
  <c r="E48" i="17"/>
  <c r="N48" i="17" s="1"/>
  <c r="K33" i="13"/>
  <c r="K47" i="13"/>
  <c r="R72" i="15" s="1"/>
  <c r="C12" i="17"/>
  <c r="N12" i="17" s="1"/>
  <c r="E34" i="17"/>
  <c r="N34" i="17" s="1"/>
  <c r="C3" i="17"/>
  <c r="N3" i="17" s="1"/>
  <c r="E51" i="17"/>
  <c r="N51" i="17" s="1"/>
  <c r="E53" i="17"/>
  <c r="N53" i="17" s="1"/>
  <c r="C18" i="17"/>
  <c r="N18" i="17" s="1"/>
  <c r="C4" i="17"/>
  <c r="N4" i="17" s="1"/>
  <c r="C15" i="17"/>
  <c r="N15" i="17" s="1"/>
  <c r="C5" i="17"/>
  <c r="N5" i="17" s="1"/>
  <c r="E27" i="17"/>
  <c r="N27" i="17" s="1"/>
  <c r="E39" i="17"/>
  <c r="N39" i="17" s="1"/>
  <c r="C10" i="17"/>
  <c r="N10" i="17" s="1"/>
  <c r="C17" i="17"/>
  <c r="N17" i="17" s="1"/>
  <c r="C7" i="17"/>
  <c r="N7" i="17" s="1"/>
  <c r="C19" i="17"/>
  <c r="N19" i="17" s="1"/>
  <c r="E43" i="17"/>
  <c r="N43" i="17" s="1"/>
  <c r="E24" i="17"/>
  <c r="N24" i="17" s="1"/>
  <c r="E44" i="17"/>
  <c r="N44" i="17" s="1"/>
  <c r="E25" i="17"/>
  <c r="N25" i="17" s="1"/>
  <c r="K18" i="13"/>
  <c r="R31" i="15" s="1"/>
  <c r="E49" i="17"/>
  <c r="N49" i="17" s="1"/>
  <c r="E52" i="17"/>
  <c r="N52" i="17" s="1"/>
  <c r="C14" i="17"/>
  <c r="N14" i="17" s="1"/>
  <c r="C9" i="17"/>
  <c r="N9" i="17" s="1"/>
  <c r="C16" i="17"/>
  <c r="N16" i="17" s="1"/>
  <c r="C11" i="17"/>
  <c r="N11" i="17" s="1"/>
  <c r="E41" i="17"/>
  <c r="N41" i="17" s="1"/>
  <c r="E30" i="17"/>
  <c r="N30" i="17" s="1"/>
  <c r="E28" i="17"/>
  <c r="N28" i="17" s="1"/>
  <c r="E36" i="17"/>
  <c r="N36" i="17" s="1"/>
  <c r="E38" i="17"/>
  <c r="N38" i="17" s="1"/>
  <c r="K23" i="13"/>
  <c r="E42" i="17" s="1"/>
  <c r="N42" i="17" s="1"/>
  <c r="E54" i="17"/>
  <c r="N54" i="17" s="1"/>
  <c r="E59" i="17"/>
  <c r="N59" i="17" s="1"/>
  <c r="C20" i="17"/>
  <c r="N20" i="17" s="1"/>
  <c r="X21" i="16"/>
  <c r="R24" i="15"/>
  <c r="R66" i="16"/>
  <c r="R70" i="16"/>
  <c r="R13" i="16"/>
  <c r="C87" i="14"/>
  <c r="C2" i="14"/>
  <c r="W12" i="15"/>
  <c r="R67" i="16"/>
  <c r="R15" i="16"/>
  <c r="R12" i="16"/>
  <c r="W16" i="15"/>
  <c r="R68" i="16"/>
  <c r="W15" i="15"/>
  <c r="R14" i="16"/>
  <c r="W14" i="15"/>
  <c r="R69" i="16"/>
  <c r="R11" i="16"/>
  <c r="W13" i="15"/>
  <c r="L6" i="13"/>
  <c r="C26" i="17" s="1"/>
  <c r="T13" i="16"/>
  <c r="Y14" i="15"/>
  <c r="C5" i="14"/>
  <c r="T68" i="16"/>
  <c r="V68" i="16" s="1"/>
  <c r="X15" i="16"/>
  <c r="R16" i="15"/>
  <c r="L12" i="13"/>
  <c r="C32" i="17" s="1"/>
  <c r="Y22" i="15"/>
  <c r="C15" i="14"/>
  <c r="T19" i="16"/>
  <c r="T72" i="16"/>
  <c r="V72" i="16" s="1"/>
  <c r="R29" i="15"/>
  <c r="X25" i="16"/>
  <c r="R32" i="15"/>
  <c r="X28" i="16"/>
  <c r="T37" i="16"/>
  <c r="T83" i="16"/>
  <c r="C44" i="14"/>
  <c r="Y43" i="15"/>
  <c r="Y46" i="15"/>
  <c r="C49" i="14"/>
  <c r="T40" i="16"/>
  <c r="T85" i="16"/>
  <c r="V85" i="16" s="1"/>
  <c r="AB85" i="16" s="1"/>
  <c r="R52" i="15"/>
  <c r="X45" i="16"/>
  <c r="R55" i="15"/>
  <c r="X47" i="16"/>
  <c r="K39" i="13"/>
  <c r="R59" i="15" s="1"/>
  <c r="H39" i="13"/>
  <c r="U59" i="15" s="1"/>
  <c r="R62" i="15"/>
  <c r="X52" i="16"/>
  <c r="X60" i="16"/>
  <c r="X34" i="16"/>
  <c r="R39" i="15"/>
  <c r="T46" i="16"/>
  <c r="C59" i="14"/>
  <c r="Y53" i="15"/>
  <c r="T89" i="16"/>
  <c r="V89" i="16" s="1"/>
  <c r="K15" i="13"/>
  <c r="R25" i="15" s="1"/>
  <c r="H15" i="13"/>
  <c r="U25" i="15" s="1"/>
  <c r="T27" i="16"/>
  <c r="Y31" i="15"/>
  <c r="C28" i="14"/>
  <c r="T76" i="16"/>
  <c r="V76" i="16" s="1"/>
  <c r="K20" i="13"/>
  <c r="R33" i="15" s="1"/>
  <c r="H20" i="13"/>
  <c r="U33" i="15" s="1"/>
  <c r="R43" i="15"/>
  <c r="X37" i="16"/>
  <c r="R46" i="15"/>
  <c r="X40" i="16"/>
  <c r="C68" i="14"/>
  <c r="T51" i="16"/>
  <c r="Y61" i="15"/>
  <c r="T92" i="16"/>
  <c r="V92" i="16" s="1"/>
  <c r="K45" i="13"/>
  <c r="E61" i="17" s="1"/>
  <c r="N61" i="17" s="1"/>
  <c r="X31" i="16"/>
  <c r="R36" i="15"/>
  <c r="L32" i="13"/>
  <c r="C51" i="17" s="1"/>
  <c r="Y50" i="15"/>
  <c r="C54" i="14"/>
  <c r="T87" i="16"/>
  <c r="T43" i="16"/>
  <c r="R22" i="15"/>
  <c r="AB22" i="15" s="1"/>
  <c r="X19" i="16"/>
  <c r="C6" i="14"/>
  <c r="Y15" i="15"/>
  <c r="T14" i="16"/>
  <c r="T69" i="16"/>
  <c r="V69" i="16" s="1"/>
  <c r="L13" i="13"/>
  <c r="C33" i="17" s="1"/>
  <c r="T20" i="16"/>
  <c r="C16" i="14"/>
  <c r="T73" i="16"/>
  <c r="V73" i="16" s="1"/>
  <c r="Y23" i="15"/>
  <c r="T78" i="16"/>
  <c r="T29" i="16"/>
  <c r="C30" i="14"/>
  <c r="Y34" i="15"/>
  <c r="L23" i="13"/>
  <c r="C42" i="17" s="1"/>
  <c r="Y38" i="15"/>
  <c r="C38" i="14"/>
  <c r="T33" i="16"/>
  <c r="T80" i="16"/>
  <c r="V80" i="16" s="1"/>
  <c r="K25" i="13"/>
  <c r="R40" i="15" s="1"/>
  <c r="H25" i="13"/>
  <c r="X43" i="16"/>
  <c r="R50" i="15"/>
  <c r="X46" i="16"/>
  <c r="R53" i="15"/>
  <c r="AB53" i="15" s="1"/>
  <c r="K37" i="13"/>
  <c r="R57" i="15" s="1"/>
  <c r="H37" i="13"/>
  <c r="U57" i="15" s="1"/>
  <c r="K43" i="13"/>
  <c r="R65" i="15" s="1"/>
  <c r="H43" i="13"/>
  <c r="U65" i="15" s="1"/>
  <c r="K46" i="13"/>
  <c r="R70" i="15" s="1"/>
  <c r="H46" i="13"/>
  <c r="U70" i="15" s="1"/>
  <c r="K42" i="13"/>
  <c r="R63" i="15" s="1"/>
  <c r="H42" i="13"/>
  <c r="U63" i="15" s="1"/>
  <c r="L9" i="13"/>
  <c r="C30" i="17" s="1"/>
  <c r="Y18" i="15"/>
  <c r="C11" i="14"/>
  <c r="G11" i="14" s="1"/>
  <c r="T71" i="16"/>
  <c r="V71" i="16" s="1"/>
  <c r="T17" i="16"/>
  <c r="X11" i="16"/>
  <c r="R12" i="15"/>
  <c r="X17" i="16"/>
  <c r="R18" i="15"/>
  <c r="K16" i="13"/>
  <c r="R27" i="15" s="1"/>
  <c r="H16" i="13"/>
  <c r="U27" i="15" s="1"/>
  <c r="L26" i="13"/>
  <c r="C44" i="17" s="1"/>
  <c r="T82" i="16"/>
  <c r="C40" i="14"/>
  <c r="T35" i="16"/>
  <c r="Y41" i="15"/>
  <c r="L28" i="13"/>
  <c r="C47" i="17" s="1"/>
  <c r="C48" i="14"/>
  <c r="G48" i="14" s="1"/>
  <c r="T39" i="16"/>
  <c r="Y45" i="15"/>
  <c r="T84" i="16"/>
  <c r="V84" i="16" s="1"/>
  <c r="K30" i="13"/>
  <c r="R47" i="15" s="1"/>
  <c r="H30" i="13"/>
  <c r="T49" i="16"/>
  <c r="C64" i="14"/>
  <c r="T91" i="16"/>
  <c r="V91" i="16" s="1"/>
  <c r="Y58" i="15"/>
  <c r="L5" i="13"/>
  <c r="C25" i="17" s="1"/>
  <c r="T12" i="16"/>
  <c r="T67" i="16"/>
  <c r="V67" i="16" s="1"/>
  <c r="Y13" i="15"/>
  <c r="C4" i="14"/>
  <c r="M4" i="14" s="1"/>
  <c r="R15" i="15"/>
  <c r="X14" i="16"/>
  <c r="K10" i="13"/>
  <c r="R19" i="15" s="1"/>
  <c r="H10" i="13"/>
  <c r="U19" i="15" s="1"/>
  <c r="X29" i="16"/>
  <c r="R34" i="15"/>
  <c r="AB34" i="15" s="1"/>
  <c r="L31" i="13"/>
  <c r="C49" i="17" s="1"/>
  <c r="C50" i="14"/>
  <c r="T86" i="16"/>
  <c r="T41" i="16"/>
  <c r="Y48" i="15"/>
  <c r="T45" i="16"/>
  <c r="AB45" i="16" s="1"/>
  <c r="Y52" i="15"/>
  <c r="T88" i="16"/>
  <c r="V88" i="16" s="1"/>
  <c r="C58" i="14"/>
  <c r="K35" i="13"/>
  <c r="R54" i="15" s="1"/>
  <c r="H35" i="13"/>
  <c r="U54" i="15" s="1"/>
  <c r="K40" i="13"/>
  <c r="E58" i="17" s="1"/>
  <c r="N58" i="17" s="1"/>
  <c r="K44" i="13"/>
  <c r="R67" i="15" s="1"/>
  <c r="H44" i="13"/>
  <c r="U67" i="15" s="1"/>
  <c r="L47" i="13"/>
  <c r="C63" i="17" s="1"/>
  <c r="Y72" i="15"/>
  <c r="T95" i="16"/>
  <c r="V95" i="16" s="1"/>
  <c r="T60" i="16"/>
  <c r="C83" i="14"/>
  <c r="X13" i="16"/>
  <c r="AB13" i="16" s="1"/>
  <c r="R14" i="15"/>
  <c r="L8" i="13"/>
  <c r="C28" i="17" s="1"/>
  <c r="T70" i="16"/>
  <c r="V70" i="16" s="1"/>
  <c r="T15" i="16"/>
  <c r="Y16" i="15"/>
  <c r="C7" i="14"/>
  <c r="K13" i="13"/>
  <c r="E33" i="17" s="1"/>
  <c r="N33" i="17" s="1"/>
  <c r="L17" i="13"/>
  <c r="C36" i="17" s="1"/>
  <c r="T25" i="16"/>
  <c r="T75" i="16"/>
  <c r="Y29" i="15"/>
  <c r="C24" i="14"/>
  <c r="L19" i="13"/>
  <c r="C38" i="17" s="1"/>
  <c r="Y32" i="15"/>
  <c r="C29" i="14"/>
  <c r="T28" i="16"/>
  <c r="T77" i="16"/>
  <c r="V77" i="16" s="1"/>
  <c r="X33" i="16"/>
  <c r="R38" i="15"/>
  <c r="AB38" i="15" s="1"/>
  <c r="R41" i="15"/>
  <c r="AB41" i="15" s="1"/>
  <c r="X35" i="16"/>
  <c r="L36" i="13"/>
  <c r="C54" i="17" s="1"/>
  <c r="T90" i="16"/>
  <c r="C60" i="14"/>
  <c r="T47" i="16"/>
  <c r="AB47" i="16" s="1"/>
  <c r="Y55" i="15"/>
  <c r="L41" i="13"/>
  <c r="C59" i="17" s="1"/>
  <c r="C69" i="14"/>
  <c r="Y62" i="15"/>
  <c r="T52" i="16"/>
  <c r="T93" i="16"/>
  <c r="K48" i="13"/>
  <c r="R73" i="15" s="1"/>
  <c r="H48" i="13"/>
  <c r="U73" i="15" s="1"/>
  <c r="L4" i="13"/>
  <c r="C24" i="17" s="1"/>
  <c r="T66" i="16"/>
  <c r="V66" i="16" s="1"/>
  <c r="T11" i="16"/>
  <c r="Y12" i="15"/>
  <c r="C3" i="14"/>
  <c r="M3" i="14" s="1"/>
  <c r="X12" i="16"/>
  <c r="R13" i="15"/>
  <c r="T74" i="16"/>
  <c r="Y24" i="15"/>
  <c r="T21" i="16"/>
  <c r="C17" i="14"/>
  <c r="L22" i="13"/>
  <c r="C41" i="17" s="1"/>
  <c r="Y36" i="15"/>
  <c r="C34" i="14"/>
  <c r="T79" i="16"/>
  <c r="T31" i="16"/>
  <c r="AB31" i="16" s="1"/>
  <c r="L24" i="13"/>
  <c r="C43" i="17" s="1"/>
  <c r="T34" i="16"/>
  <c r="AB34" i="16" s="1"/>
  <c r="Y39" i="15"/>
  <c r="T81" i="16"/>
  <c r="V81" i="16" s="1"/>
  <c r="C39" i="14"/>
  <c r="K28" i="13"/>
  <c r="E47" i="17" s="1"/>
  <c r="N47" i="17" s="1"/>
  <c r="X41" i="16"/>
  <c r="R48" i="15"/>
  <c r="K38" i="13"/>
  <c r="E56" i="17" s="1"/>
  <c r="N56" i="17" s="1"/>
  <c r="T94" i="16"/>
  <c r="T58" i="16"/>
  <c r="Y69" i="15"/>
  <c r="C79" i="14"/>
  <c r="AB88" i="16"/>
  <c r="N51" i="15"/>
  <c r="AB51" i="15" s="1"/>
  <c r="N44" i="16"/>
  <c r="AB44" i="16" s="1"/>
  <c r="N71" i="15"/>
  <c r="AB71" i="15" s="1"/>
  <c r="N59" i="16"/>
  <c r="AB59" i="16" s="1"/>
  <c r="N17" i="15"/>
  <c r="AB17" i="15" s="1"/>
  <c r="N16" i="16"/>
  <c r="AB16" i="16" s="1"/>
  <c r="N26" i="16"/>
  <c r="AB26" i="16" s="1"/>
  <c r="N30" i="15"/>
  <c r="AB30" i="15" s="1"/>
  <c r="N48" i="16"/>
  <c r="AB48" i="16" s="1"/>
  <c r="N56" i="15"/>
  <c r="AB56" i="15" s="1"/>
  <c r="N50" i="16"/>
  <c r="AB50" i="16" s="1"/>
  <c r="N60" i="15"/>
  <c r="AB60" i="15" s="1"/>
  <c r="N32" i="16"/>
  <c r="AB32" i="16" s="1"/>
  <c r="N37" i="15"/>
  <c r="AB37" i="15" s="1"/>
  <c r="N53" i="16"/>
  <c r="AB53" i="16" s="1"/>
  <c r="N64" i="15"/>
  <c r="AB64" i="15" s="1"/>
  <c r="N26" i="15"/>
  <c r="AB26" i="15" s="1"/>
  <c r="N22" i="16"/>
  <c r="AB22" i="16" s="1"/>
  <c r="N44" i="15"/>
  <c r="AB44" i="15" s="1"/>
  <c r="N38" i="16"/>
  <c r="AB38" i="16" s="1"/>
  <c r="N55" i="16"/>
  <c r="AB55" i="16" s="1"/>
  <c r="N66" i="15"/>
  <c r="AB66" i="15" s="1"/>
  <c r="N24" i="16"/>
  <c r="AB24" i="16" s="1"/>
  <c r="N28" i="15"/>
  <c r="AB28" i="15" s="1"/>
  <c r="N18" i="16"/>
  <c r="AB18" i="16" s="1"/>
  <c r="N20" i="15"/>
  <c r="AB20" i="15" s="1"/>
  <c r="N35" i="15"/>
  <c r="AB35" i="15" s="1"/>
  <c r="N30" i="16"/>
  <c r="AB30" i="16" s="1"/>
  <c r="N57" i="16"/>
  <c r="AB57" i="16" s="1"/>
  <c r="N68" i="15"/>
  <c r="AB68" i="15" s="1"/>
  <c r="N10" i="15"/>
  <c r="AB10" i="15" s="1"/>
  <c r="N10" i="16"/>
  <c r="AB10" i="16" s="1"/>
  <c r="N36" i="16"/>
  <c r="AB36" i="16" s="1"/>
  <c r="N42" i="15"/>
  <c r="AB42" i="15" s="1"/>
  <c r="N42" i="16"/>
  <c r="AB42" i="16" s="1"/>
  <c r="N49" i="15"/>
  <c r="AB49" i="15" s="1"/>
  <c r="L14" i="13"/>
  <c r="C34" i="17" s="1"/>
  <c r="L29" i="13"/>
  <c r="C48" i="17" s="1"/>
  <c r="L7" i="13"/>
  <c r="C27" i="17" s="1"/>
  <c r="L34" i="13"/>
  <c r="C53" i="17" s="1"/>
  <c r="L18" i="13"/>
  <c r="C37" i="17" s="1"/>
  <c r="L40" i="13"/>
  <c r="C58" i="17" s="1"/>
  <c r="L45" i="13"/>
  <c r="C61" i="17" s="1"/>
  <c r="L21" i="13"/>
  <c r="C39" i="17" s="1"/>
  <c r="L27" i="13"/>
  <c r="C46" i="17" s="1"/>
  <c r="L33" i="13"/>
  <c r="C52" i="17" s="1"/>
  <c r="L38" i="13"/>
  <c r="C56" i="17" s="1"/>
  <c r="M5" i="14"/>
  <c r="M63" i="14"/>
  <c r="M23" i="14"/>
  <c r="C12" i="14"/>
  <c r="M12" i="14" s="1"/>
  <c r="E88" i="14"/>
  <c r="M55" i="14"/>
  <c r="E97" i="14"/>
  <c r="M97" i="14" s="1"/>
  <c r="C18" i="14"/>
  <c r="M18" i="14" s="1"/>
  <c r="E89" i="14"/>
  <c r="M27" i="14"/>
  <c r="M15" i="14"/>
  <c r="E95" i="14"/>
  <c r="E99" i="14"/>
  <c r="M99" i="14" s="1"/>
  <c r="M11" i="14"/>
  <c r="M69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20" i="14"/>
  <c r="M10" i="14"/>
  <c r="M2" i="14"/>
  <c r="M48" i="14" l="1"/>
  <c r="AB43" i="16"/>
  <c r="AB31" i="15"/>
  <c r="AB67" i="15"/>
  <c r="X27" i="16"/>
  <c r="AB27" i="16" s="1"/>
  <c r="AB13" i="15"/>
  <c r="G83" i="14"/>
  <c r="M83" i="14" s="1"/>
  <c r="AB19" i="15"/>
  <c r="AB46" i="16"/>
  <c r="E37" i="17"/>
  <c r="N37" i="17" s="1"/>
  <c r="G39" i="14"/>
  <c r="M39" i="14" s="1"/>
  <c r="G7" i="14"/>
  <c r="AB60" i="16"/>
  <c r="E63" i="17"/>
  <c r="N63" i="17" s="1"/>
  <c r="AB15" i="15"/>
  <c r="AB65" i="15"/>
  <c r="AB54" i="15"/>
  <c r="AB33" i="16"/>
  <c r="AB46" i="15"/>
  <c r="AB27" i="15"/>
  <c r="G40" i="14"/>
  <c r="M40" i="14" s="1"/>
  <c r="AB72" i="16"/>
  <c r="G16" i="14"/>
  <c r="M16" i="14" s="1"/>
  <c r="AB59" i="15"/>
  <c r="AB14" i="15"/>
  <c r="AB50" i="15"/>
  <c r="AB52" i="16"/>
  <c r="M7" i="14"/>
  <c r="AB73" i="15"/>
  <c r="G60" i="14"/>
  <c r="M60" i="14" s="1"/>
  <c r="AB40" i="16"/>
  <c r="G79" i="14"/>
  <c r="M79" i="14" s="1"/>
  <c r="V86" i="16"/>
  <c r="AB86" i="16" s="1"/>
  <c r="U40" i="15"/>
  <c r="U47" i="15"/>
  <c r="AB47" i="15" s="1"/>
  <c r="G30" i="14"/>
  <c r="M30" i="14" s="1"/>
  <c r="G54" i="14"/>
  <c r="M54" i="14" s="1"/>
  <c r="G59" i="14"/>
  <c r="M59" i="14" s="1"/>
  <c r="G49" i="14"/>
  <c r="M49" i="14" s="1"/>
  <c r="AB25" i="16"/>
  <c r="AB69" i="16"/>
  <c r="AB67" i="16"/>
  <c r="AB21" i="16"/>
  <c r="AB89" i="16"/>
  <c r="V79" i="16"/>
  <c r="AB79" i="16" s="1"/>
  <c r="G50" i="14"/>
  <c r="M50" i="14" s="1"/>
  <c r="AB40" i="15"/>
  <c r="AB29" i="16"/>
  <c r="G68" i="14"/>
  <c r="M68" i="14" s="1"/>
  <c r="G28" i="14"/>
  <c r="M28" i="14" s="1"/>
  <c r="AB29" i="15"/>
  <c r="AB76" i="16"/>
  <c r="V82" i="16"/>
  <c r="AB82" i="16" s="1"/>
  <c r="G17" i="14"/>
  <c r="M17" i="14" s="1"/>
  <c r="G24" i="14"/>
  <c r="M24" i="14" s="1"/>
  <c r="G58" i="14"/>
  <c r="M58" i="14" s="1"/>
  <c r="G64" i="14"/>
  <c r="M64" i="14" s="1"/>
  <c r="AB18" i="15"/>
  <c r="V78" i="16"/>
  <c r="AB78" i="16" s="1"/>
  <c r="AB39" i="15"/>
  <c r="AB14" i="16"/>
  <c r="AB77" i="16"/>
  <c r="V94" i="16"/>
  <c r="AB94" i="16" s="1"/>
  <c r="AB17" i="16"/>
  <c r="AB57" i="15"/>
  <c r="G6" i="14"/>
  <c r="M6" i="14" s="1"/>
  <c r="AB36" i="15"/>
  <c r="AB55" i="15"/>
  <c r="G44" i="14"/>
  <c r="M44" i="14" s="1"/>
  <c r="AB19" i="16"/>
  <c r="AB92" i="16"/>
  <c r="X49" i="16"/>
  <c r="AB49" i="16" s="1"/>
  <c r="R58" i="15"/>
  <c r="AB58" i="15" s="1"/>
  <c r="V75" i="16"/>
  <c r="AB75" i="16" s="1"/>
  <c r="AB35" i="16"/>
  <c r="AB12" i="15"/>
  <c r="AB63" i="15"/>
  <c r="G38" i="14"/>
  <c r="M38" i="14" s="1"/>
  <c r="AB72" i="15"/>
  <c r="V83" i="16"/>
  <c r="AB83" i="16" s="1"/>
  <c r="AB68" i="16"/>
  <c r="AB71" i="16"/>
  <c r="AB81" i="16"/>
  <c r="AB48" i="15"/>
  <c r="V74" i="16"/>
  <c r="AB74" i="16" s="1"/>
  <c r="AB11" i="16"/>
  <c r="R69" i="15"/>
  <c r="AB69" i="15" s="1"/>
  <c r="X58" i="16"/>
  <c r="AB58" i="16" s="1"/>
  <c r="AB43" i="15"/>
  <c r="AB25" i="15"/>
  <c r="AB52" i="15"/>
  <c r="AB37" i="16"/>
  <c r="AB70" i="16"/>
  <c r="AB95" i="16"/>
  <c r="AB73" i="16"/>
  <c r="AB28" i="16"/>
  <c r="AB66" i="16"/>
  <c r="R45" i="15"/>
  <c r="AB45" i="15" s="1"/>
  <c r="X39" i="16"/>
  <c r="AB39" i="16" s="1"/>
  <c r="G34" i="14"/>
  <c r="M34" i="14" s="1"/>
  <c r="AB12" i="16"/>
  <c r="V93" i="16"/>
  <c r="AB93" i="16"/>
  <c r="V90" i="16"/>
  <c r="AB90" i="16" s="1"/>
  <c r="G29" i="14"/>
  <c r="M29" i="14" s="1"/>
  <c r="R23" i="15"/>
  <c r="AB23" i="15" s="1"/>
  <c r="X20" i="16"/>
  <c r="AB20" i="16" s="1"/>
  <c r="AB80" i="16"/>
  <c r="X51" i="16"/>
  <c r="AB51" i="16" s="1"/>
  <c r="R61" i="15"/>
  <c r="AB61" i="15" s="1"/>
  <c r="AB41" i="16"/>
  <c r="AB70" i="15"/>
  <c r="V87" i="16"/>
  <c r="AB87" i="16" s="1"/>
  <c r="AB33" i="15"/>
  <c r="AB62" i="15"/>
  <c r="AB32" i="15"/>
  <c r="AB16" i="15"/>
  <c r="AB15" i="16"/>
  <c r="AB24" i="15"/>
  <c r="AB84" i="16"/>
  <c r="AB91" i="16"/>
  <c r="M88" i="14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8" i="14" s="1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<sst xmlns="http://schemas.openxmlformats.org/spreadsheetml/2006/main" count="3132" uniqueCount="214">
  <si>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</si>
  <si>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</si>
  <si>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</si>
  <si>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</si>
  <si>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</si>
  <si>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</si>
  <si>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</si>
  <si>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</si>
  <si>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</si>
  <si>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</si>
  <si>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</si>
  <si>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</si>
  <si>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</si>
  <si>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</si>
  <si>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</si>
  <si>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</si>
  <si>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</si>
  <si>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</si>
  <si>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</si>
  <si>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</si>
  <si>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</si>
  <si>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</si>
  <si>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</si>
  <si>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</si>
  <si>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</si>
  <si>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</si>
  <si>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</si>
  <si>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</si>
  <si>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</si>
  <si>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</si>
  <si>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</si>
  <si>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</si>
  <si>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</si>
  <si>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</si>
  <si>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</si>
  <si>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</si>
  <si>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</si>
  <si>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</si>
  <si>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</si>
  <si>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</si>
  <si>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</si>
  <si>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</si>
  <si>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</si>
  <si>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</si>
  <si>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</si>
  <si>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</si>
  <si>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</si>
  <si>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</si>
  <si>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</si>
  <si>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</si>
  <si>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</si>
  <si>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</si>
  <si>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</si>
  <si>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</si>
  <si>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</si>
  <si>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</si>
  <si>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</si>
  <si>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</si>
  <si>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</si>
  <si>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</si>
  <si>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</si>
  <si>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</si>
  <si>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</si>
  <si>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</si>
  <si>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</si>
  <si>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</si>
  <si>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</si>
  <si>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</si>
  <si>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</si>
  <si>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</si>
  <si>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</si>
  <si>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</si>
  <si>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</si>
  <si>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</si>
  <si>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</si>
  <si>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</si>
  <si>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</si>
  <si>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</si>
  <si>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</si>
  <si>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</si>
  <si>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</si>
  <si>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</si>
  <si>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</si>
  <si>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</si>
  <si>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</si>
  <si>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</si>
  <si>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</si>
  <si>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</si>
  <si>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</si>
  <si>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</si>
  <si>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</si>
  <si>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</si>
  <si>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</si>
  <si>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</si>
  <si>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</si>
  <si>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</si>
  <si>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</si>
  <si>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</si>
  <si>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</si>
  <si>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</si>
  <si>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</si>
  <si>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</si>
  <si>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</si>
  <si>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</si>
  <si>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</si>
  <si>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</si>
  <si>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</si>
  <si>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</si>
  <si>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</si>
  <si>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</si>
  <si>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</si>
  <si>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</si>
  <si>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</si>
  <si>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</si>
  <si>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</si>
  <si>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</si>
  <si>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</si>
  <si>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</si>
  <si>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</si>
  <si>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</si>
  <si>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</si>
  <si>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</si>
  <si>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</si>
  <si>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</si>
  <si>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</si>
  <si>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</si>
  <si>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</si>
  <si>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</si>
  <si>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</si>
  <si>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</si>
  <si>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</si>
  <si>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</si>
  <si>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</si>
  <si>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</si>
  <si>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</si>
  <si>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</si>
  <si>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</si>
  <si>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</si>
  <si>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</si>
  <si>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</si>
  <si>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(others =&gt; '0')</t>
  </si>
  <si>
    <t>0x40</t>
  </si>
  <si>
    <t>read_address_i</t>
  </si>
  <si>
    <t>write_address_i</t>
  </si>
  <si>
    <t>avalon_mm_rmap_i.writedata</t>
  </si>
  <si>
    <t>avalon_mm_rmap_o.readdata</t>
  </si>
  <si>
    <t>Reg Name</t>
  </si>
  <si>
    <t>Addr [hex]</t>
  </si>
  <si>
    <t>Define prefix</t>
  </si>
  <si>
    <t>Define name</t>
  </si>
  <si>
    <t>Define suffix</t>
  </si>
  <si>
    <t>Full Define</t>
  </si>
  <si>
    <t>Name length</t>
  </si>
  <si>
    <t>Final Text</t>
  </si>
  <si>
    <t>_REG_OFST</t>
  </si>
  <si>
    <t>Bit Mask Name</t>
  </si>
  <si>
    <t>Length</t>
  </si>
  <si>
    <t>Mask</t>
  </si>
  <si>
    <t>Offset</t>
  </si>
  <si>
    <t>0xFFFF</t>
  </si>
  <si>
    <t>COMM_RMAP_</t>
  </si>
  <si>
    <t>_MSK</t>
  </si>
  <si>
    <t>0xFFF</t>
  </si>
  <si>
    <t>0xFFFFF</t>
  </si>
  <si>
    <t>0xF</t>
  </si>
  <si>
    <t>0xFFFFFFFF</t>
  </si>
  <si>
    <t>0b111111</t>
  </si>
  <si>
    <t>WINDOW_WIDTH_CCD1</t>
  </si>
  <si>
    <t>WINDOW_HEIGHT_CCD1</t>
  </si>
  <si>
    <t>WINDOW_WIDTH_CCD2</t>
  </si>
  <si>
    <t>WINDOW_HEIGHT_CCD2</t>
  </si>
  <si>
    <t>WINDOW_WIDTH_CCD3</t>
  </si>
  <si>
    <t>WINDOW_HEIGHT_CCD3</t>
  </si>
  <si>
    <t>WINDOW_WIDTH_CCD4</t>
  </si>
  <si>
    <t>WINDOW_HEIGHT_CCD4</t>
  </si>
  <si>
    <t>FRAME_NUMBER</t>
  </si>
  <si>
    <t>CURRENT_MODE</t>
  </si>
  <si>
    <t>TRI_LV_CLK_CTRL</t>
  </si>
  <si>
    <t>IMGCLK_TRCNT_CTRL</t>
  </si>
  <si>
    <t>IMGCLK_DIR_CTRL</t>
  </si>
  <si>
    <t>REGCLK_DIR_CTRL</t>
  </si>
  <si>
    <t>REGCLK_TRCNT_CTRL</t>
  </si>
  <si>
    <t>SL_RDOUT_PAUSE_CNT</t>
  </si>
  <si>
    <t>DIGITISE_CTRL</t>
  </si>
  <si>
    <t>CCD_DTRAN_SEL_CTRL</t>
  </si>
  <si>
    <t>PACKET_SIZE_CTRL</t>
  </si>
  <si>
    <t>WLIST_P_IADDR_CCD1</t>
  </si>
  <si>
    <t>WLIST_P_IADDR_CCD2</t>
  </si>
  <si>
    <t>WLIST_P_IADDR_CCD3</t>
  </si>
  <si>
    <t>WLIST_P_IADDR_CCD4</t>
  </si>
  <si>
    <t>WLIST_LENGTH_CCD1</t>
  </si>
  <si>
    <t>WLIST_LENGTH_CCD2</t>
  </si>
  <si>
    <t>WLIST_LENGTH_CCD3</t>
  </si>
  <si>
    <t>WLIST_LENGTH_CCD4</t>
  </si>
  <si>
    <t>MODE_SEL_CTRL</t>
  </si>
  <si>
    <t>SYNC_CFG</t>
  </si>
  <si>
    <t>SELF_TRIGGER_CTRL</t>
  </si>
  <si>
    <t>COMM_RMAP</t>
  </si>
  <si>
    <t>CCD_SEQ_1_CFG</t>
  </si>
  <si>
    <t>CCD_SEQ_2_CFG</t>
  </si>
  <si>
    <t>SPW_PKT_1_CFG</t>
  </si>
  <si>
    <t>SPW_PKT_2_CFG</t>
  </si>
  <si>
    <t>CCD_1_WD_1_CFG</t>
  </si>
  <si>
    <t>CCD_1_WD_2_CFG</t>
  </si>
  <si>
    <t>CCD_2_WD_1_CFG</t>
  </si>
  <si>
    <t>CCD_3_WD_1_CFG</t>
  </si>
  <si>
    <t>CCD_3_WD_2_CFG</t>
  </si>
  <si>
    <t>CCD_4_WD_1_CFG</t>
  </si>
  <si>
    <t>CCD_4_WD_2_CFG</t>
  </si>
  <si>
    <t>OP_MODE_CFG</t>
  </si>
  <si>
    <t>DAC_CTRL</t>
  </si>
  <si>
    <t>CLK_SOURC_CTRL</t>
  </si>
  <si>
    <t>CCD_2_WD_2_CFG</t>
  </si>
  <si>
    <t>Address (RMAP)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</si>
</sst>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Lucida Sans Typewriter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OS_COMM_v1.5_M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_Big_End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S COMM Registers Named"/>
      <sheetName val="AVS COMM Registers"/>
      <sheetName val="AVS COMM Registers TABLE"/>
      <sheetName val="NIOS defines"/>
      <sheetName val="Register VHDL Types"/>
      <sheetName val="Register VHDL Types TABLE"/>
      <sheetName val="Register VHDL RMAP RD Case"/>
      <sheetName val="Register VHDL RMAP WR Case"/>
    </sheetNames>
    <sheetDataSet>
      <sheetData sheetId="0"/>
      <sheetData sheetId="1"/>
      <sheetData sheetId="2">
        <row r="2">
          <cell r="E2" t="str">
            <v>Signal</v>
          </cell>
          <cell r="K2" t="str">
            <v>Range</v>
          </cell>
        </row>
        <row r="3">
          <cell r="E3" t="str">
            <v>spw_lnkcfg_disconnect</v>
          </cell>
          <cell r="K3">
            <v>1</v>
          </cell>
        </row>
        <row r="4">
          <cell r="E4" t="str">
            <v>spw_lnkcfg_linkstart</v>
          </cell>
          <cell r="K4">
            <v>1</v>
          </cell>
        </row>
        <row r="5">
          <cell r="E5" t="str">
            <v>spw_lnkcfg_autostart</v>
          </cell>
          <cell r="K5">
            <v>1</v>
          </cell>
        </row>
        <row r="6">
          <cell r="E6" t="str">
            <v>-</v>
          </cell>
          <cell r="K6" t="str">
            <v>-</v>
          </cell>
        </row>
        <row r="7">
          <cell r="E7" t="str">
            <v>spw_link_running</v>
          </cell>
          <cell r="K7">
            <v>1</v>
          </cell>
        </row>
        <row r="8">
          <cell r="E8" t="str">
            <v>spw_link_connecting</v>
          </cell>
          <cell r="K8">
            <v>1</v>
          </cell>
        </row>
        <row r="9">
          <cell r="E9" t="str">
            <v>spw_link_started</v>
          </cell>
          <cell r="K9">
            <v>1</v>
          </cell>
        </row>
        <row r="10">
          <cell r="E10" t="str">
            <v>-</v>
          </cell>
          <cell r="K10" t="str">
            <v>-</v>
          </cell>
        </row>
        <row r="11">
          <cell r="E11" t="str">
            <v>spw_err_disconnect</v>
          </cell>
          <cell r="K11">
            <v>1</v>
          </cell>
        </row>
        <row r="12">
          <cell r="E12" t="str">
            <v>spw_err_parity</v>
          </cell>
          <cell r="K12">
            <v>1</v>
          </cell>
        </row>
        <row r="13">
          <cell r="E13" t="str">
            <v>spw_err_escape</v>
          </cell>
          <cell r="K13">
            <v>1</v>
          </cell>
        </row>
        <row r="14">
          <cell r="E14" t="str">
            <v>spw_err_credit</v>
          </cell>
          <cell r="K14">
            <v>1</v>
          </cell>
        </row>
        <row r="15">
          <cell r="E15" t="str">
            <v>-</v>
          </cell>
          <cell r="K15" t="str">
            <v>-</v>
          </cell>
        </row>
        <row r="16">
          <cell r="E16" t="str">
            <v>spw_lnkcfg_txdivcnt</v>
          </cell>
          <cell r="K16">
            <v>8</v>
          </cell>
        </row>
        <row r="17">
          <cell r="E17" t="str">
            <v>timecode_time</v>
          </cell>
          <cell r="K17">
            <v>6</v>
          </cell>
        </row>
        <row r="18">
          <cell r="E18" t="str">
            <v>timecode_control</v>
          </cell>
          <cell r="K18">
            <v>2</v>
          </cell>
        </row>
        <row r="19">
          <cell r="E19" t="str">
            <v>timecode_clear</v>
          </cell>
          <cell r="K19">
            <v>1</v>
          </cell>
        </row>
        <row r="20">
          <cell r="E20" t="str">
            <v>-</v>
          </cell>
          <cell r="K20" t="str">
            <v>-</v>
          </cell>
        </row>
        <row r="21">
          <cell r="E21" t="str">
            <v>fee_machine_clear</v>
          </cell>
          <cell r="K21">
            <v>1</v>
          </cell>
        </row>
        <row r="22">
          <cell r="E22" t="str">
            <v>fee_machine_stop</v>
          </cell>
          <cell r="K22">
            <v>1</v>
          </cell>
        </row>
        <row r="23">
          <cell r="E23" t="str">
            <v>fee_machine_start</v>
          </cell>
          <cell r="K23">
            <v>1</v>
          </cell>
        </row>
        <row r="24">
          <cell r="E24" t="str">
            <v>fee_masking_en</v>
          </cell>
          <cell r="K24">
            <v>1</v>
          </cell>
        </row>
        <row r="25">
          <cell r="E25" t="str">
            <v>-</v>
          </cell>
          <cell r="K25" t="str">
            <v>-</v>
          </cell>
        </row>
        <row r="26">
          <cell r="E26" t="str">
            <v>windowing_right_buffer_empty</v>
          </cell>
          <cell r="K26">
            <v>1</v>
          </cell>
        </row>
        <row r="27">
          <cell r="E27" t="str">
            <v>windowing_left_buffer_empty</v>
          </cell>
          <cell r="K27">
            <v>1</v>
          </cell>
        </row>
        <row r="28">
          <cell r="E28" t="str">
            <v>-</v>
          </cell>
          <cell r="K28" t="str">
            <v>-</v>
          </cell>
        </row>
        <row r="29">
          <cell r="E29" t="str">
            <v>rmap_target_logical_addr</v>
          </cell>
          <cell r="K29">
            <v>8</v>
          </cell>
        </row>
        <row r="30">
          <cell r="E30" t="str">
            <v>rmap_target_key</v>
          </cell>
          <cell r="K30">
            <v>8</v>
          </cell>
        </row>
        <row r="31">
          <cell r="E31" t="str">
            <v>-</v>
          </cell>
          <cell r="K31" t="str">
            <v>-</v>
          </cell>
        </row>
        <row r="32">
          <cell r="E32" t="str">
            <v>rmap_stat_command_received</v>
          </cell>
          <cell r="K32">
            <v>1</v>
          </cell>
        </row>
        <row r="33">
          <cell r="E33" t="str">
            <v>rmap_stat_write_requested</v>
          </cell>
          <cell r="K33">
            <v>1</v>
          </cell>
        </row>
        <row r="34">
          <cell r="E34" t="str">
            <v>rmap_stat_write_authorized</v>
          </cell>
          <cell r="K34">
            <v>1</v>
          </cell>
        </row>
        <row r="35">
          <cell r="E35" t="str">
            <v>rmap_stat_read_requested</v>
          </cell>
          <cell r="K35">
            <v>1</v>
          </cell>
        </row>
        <row r="36">
          <cell r="E36" t="str">
            <v>rmap_stat_read_authorized</v>
          </cell>
          <cell r="K36">
            <v>1</v>
          </cell>
        </row>
        <row r="37">
          <cell r="E37" t="str">
            <v>rmap_stat_reply_sended</v>
          </cell>
          <cell r="K37">
            <v>1</v>
          </cell>
        </row>
        <row r="38">
          <cell r="E38" t="str">
            <v>rmap_stat_discarded_package</v>
          </cell>
          <cell r="K38">
            <v>1</v>
          </cell>
        </row>
        <row r="39">
          <cell r="E39" t="str">
            <v>-</v>
          </cell>
          <cell r="K39" t="str">
            <v>-</v>
          </cell>
        </row>
        <row r="40">
          <cell r="E40" t="str">
            <v>rmap_err_early_eop</v>
          </cell>
          <cell r="K40">
            <v>1</v>
          </cell>
        </row>
        <row r="41">
          <cell r="E41" t="str">
            <v>rmap_err_eep</v>
          </cell>
          <cell r="K41">
            <v>1</v>
          </cell>
        </row>
        <row r="42">
          <cell r="E42" t="str">
            <v>rmap_err_header_crc</v>
          </cell>
          <cell r="K42">
            <v>1</v>
          </cell>
        </row>
        <row r="43">
          <cell r="E43" t="str">
            <v>rmap_err_unused_packet_type</v>
          </cell>
          <cell r="K43">
            <v>1</v>
          </cell>
        </row>
        <row r="44">
          <cell r="E44" t="str">
            <v>rmap_err_invalid_command_code</v>
          </cell>
          <cell r="K44">
            <v>1</v>
          </cell>
        </row>
        <row r="45">
          <cell r="E45" t="str">
            <v>rmap_err_too_much_data</v>
          </cell>
          <cell r="K45">
            <v>1</v>
          </cell>
        </row>
        <row r="46">
          <cell r="E46" t="str">
            <v>rmap_err_invalid_data_crc</v>
          </cell>
          <cell r="K46">
            <v>1</v>
          </cell>
        </row>
        <row r="47">
          <cell r="E47" t="str">
            <v>-</v>
          </cell>
          <cell r="K47" t="str">
            <v>-</v>
          </cell>
        </row>
        <row r="48">
          <cell r="E48" t="str">
            <v>rmap_last_write_addr</v>
          </cell>
          <cell r="K48">
            <v>32</v>
          </cell>
        </row>
        <row r="49">
          <cell r="E49" t="str">
            <v>rmap_last_read_addr</v>
          </cell>
          <cell r="K49">
            <v>32</v>
          </cell>
        </row>
        <row r="50">
          <cell r="E50" t="str">
            <v>data_pkt_ccd_x_size</v>
          </cell>
          <cell r="K50">
            <v>16</v>
          </cell>
        </row>
        <row r="51">
          <cell r="E51" t="str">
            <v>data_pkt_ccd_y_size</v>
          </cell>
          <cell r="K51">
            <v>16</v>
          </cell>
        </row>
        <row r="52">
          <cell r="E52" t="str">
            <v>data_pkt_data_y_size</v>
          </cell>
          <cell r="K52">
            <v>16</v>
          </cell>
        </row>
        <row r="53">
          <cell r="E53" t="str">
            <v>data_pkt_overscan_y_size</v>
          </cell>
          <cell r="K53">
            <v>16</v>
          </cell>
        </row>
        <row r="54">
          <cell r="E54" t="str">
            <v>data_pkt_packet_length</v>
          </cell>
          <cell r="K54">
            <v>16</v>
          </cell>
        </row>
        <row r="55">
          <cell r="E55" t="str">
            <v>-</v>
          </cell>
          <cell r="K55" t="str">
            <v>-</v>
          </cell>
        </row>
        <row r="56">
          <cell r="E56" t="str">
            <v>data_pkt_fee_mode</v>
          </cell>
          <cell r="K56">
            <v>8</v>
          </cell>
        </row>
        <row r="57">
          <cell r="E57" t="str">
            <v>data_pkt_ccd_number</v>
          </cell>
          <cell r="K57">
            <v>8</v>
          </cell>
        </row>
        <row r="58">
          <cell r="E58" t="str">
            <v>-</v>
          </cell>
          <cell r="K58" t="str">
            <v>-</v>
          </cell>
        </row>
        <row r="59">
          <cell r="E59" t="str">
            <v>data_pkt_header_length</v>
          </cell>
          <cell r="K59">
            <v>16</v>
          </cell>
        </row>
        <row r="60">
          <cell r="E60" t="str">
            <v>data_pkt_header_type</v>
          </cell>
          <cell r="K60">
            <v>16</v>
          </cell>
        </row>
        <row r="61">
          <cell r="E61" t="str">
            <v>data_pkt_header_frame_counter</v>
          </cell>
          <cell r="K61">
            <v>16</v>
          </cell>
        </row>
        <row r="62">
          <cell r="E62" t="str">
            <v>data_pkt_header_sequence_counter</v>
          </cell>
          <cell r="K62">
            <v>16</v>
          </cell>
        </row>
        <row r="63">
          <cell r="E63" t="str">
            <v>data_pkt_line_delay</v>
          </cell>
          <cell r="K63">
            <v>16</v>
          </cell>
        </row>
        <row r="64">
          <cell r="E64" t="str">
            <v>-</v>
          </cell>
          <cell r="K64" t="str">
            <v>-</v>
          </cell>
        </row>
        <row r="65">
          <cell r="E65" t="str">
            <v>data_pkt_column_delay</v>
          </cell>
          <cell r="K65">
            <v>16</v>
          </cell>
        </row>
        <row r="66">
          <cell r="E66" t="str">
            <v>-</v>
          </cell>
          <cell r="K66" t="str">
            <v>-</v>
          </cell>
        </row>
        <row r="67">
          <cell r="E67" t="str">
            <v>data_pkt_adc_delay</v>
          </cell>
          <cell r="K67">
            <v>16</v>
          </cell>
        </row>
        <row r="68">
          <cell r="E68" t="str">
            <v>-</v>
          </cell>
          <cell r="K68" t="str">
            <v>-</v>
          </cell>
        </row>
        <row r="69">
          <cell r="E69" t="str">
            <v>comm_rmap_write_command_en</v>
          </cell>
          <cell r="K69">
            <v>1</v>
          </cell>
        </row>
        <row r="70">
          <cell r="E70" t="str">
            <v>-</v>
          </cell>
          <cell r="K70" t="str">
            <v>-</v>
          </cell>
        </row>
        <row r="71">
          <cell r="E71" t="str">
            <v>comm_right_buffer_empty_en</v>
          </cell>
          <cell r="K71">
            <v>1</v>
          </cell>
        </row>
        <row r="72">
          <cell r="E72" t="str">
            <v>comm_left_buffer_empty_en</v>
          </cell>
          <cell r="K72">
            <v>1</v>
          </cell>
        </row>
        <row r="73">
          <cell r="E73" t="str">
            <v>-</v>
          </cell>
          <cell r="K73" t="str">
            <v>-</v>
          </cell>
        </row>
        <row r="74">
          <cell r="E74" t="str">
            <v>comm_global_irq_en</v>
          </cell>
          <cell r="K74">
            <v>1</v>
          </cell>
        </row>
        <row r="75">
          <cell r="E75" t="str">
            <v>-</v>
          </cell>
          <cell r="K75" t="str">
            <v>-</v>
          </cell>
        </row>
        <row r="76">
          <cell r="E76" t="str">
            <v>comm_rmap_write_command_flag</v>
          </cell>
          <cell r="K76">
            <v>1</v>
          </cell>
        </row>
        <row r="77">
          <cell r="E77" t="str">
            <v>-</v>
          </cell>
          <cell r="K77" t="str">
            <v>-</v>
          </cell>
        </row>
        <row r="78">
          <cell r="E78" t="str">
            <v>comm_buffer_empty_flag</v>
          </cell>
          <cell r="K78">
            <v>1</v>
          </cell>
        </row>
        <row r="79">
          <cell r="E79" t="str">
            <v>-</v>
          </cell>
          <cell r="K79" t="str">
            <v>-</v>
          </cell>
        </row>
        <row r="80">
          <cell r="E80" t="str">
            <v>comm_rmap_write_command_flag_clear</v>
          </cell>
          <cell r="K80">
            <v>1</v>
          </cell>
        </row>
        <row r="81">
          <cell r="E81" t="str">
            <v>-</v>
          </cell>
          <cell r="K81" t="str">
            <v>-</v>
          </cell>
        </row>
        <row r="82">
          <cell r="E82" t="str">
            <v>comm_buffer_empty_flag_clear</v>
          </cell>
          <cell r="K82">
            <v>1</v>
          </cell>
        </row>
        <row r="83">
          <cell r="E83" t="str">
            <v>-</v>
          </cell>
          <cell r="K83" t="str">
            <v>-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/>
      <sheetData sheetId="2">
        <row r="2">
          <cell r="B2" t="str">
            <v>Address</v>
          </cell>
          <cell r="C2" t="str">
            <v>Register</v>
          </cell>
        </row>
        <row r="3">
          <cell r="B3" t="str">
            <v>0x0000_0000</v>
          </cell>
          <cell r="C3" t="str">
            <v>ccd_seq_1_config</v>
          </cell>
        </row>
        <row r="12">
          <cell r="B12" t="str">
            <v>0x0000_0004</v>
          </cell>
          <cell r="C12" t="str">
            <v>ccd_seq_2_config</v>
          </cell>
        </row>
        <row r="17">
          <cell r="B17" t="str">
            <v>0x0000_0008</v>
          </cell>
          <cell r="C17" t="str">
            <v>spw_packet_1_config</v>
          </cell>
        </row>
        <row r="25">
          <cell r="B25" t="str">
            <v>0x0000_000C</v>
          </cell>
          <cell r="C25" t="str">
            <v>spw_packet_2_config</v>
          </cell>
        </row>
        <row r="29">
          <cell r="B29" t="str">
            <v>0x0000_0010</v>
          </cell>
          <cell r="C29" t="str">
            <v>CCD_1_windowing_1_config</v>
          </cell>
        </row>
        <row r="33">
          <cell r="B33" t="str">
            <v>0x0000_0014</v>
          </cell>
          <cell r="C33" t="str">
            <v>CCD_1_windowing_2_config</v>
          </cell>
        </row>
        <row r="39">
          <cell r="B39" t="str">
            <v>0x0000_0018</v>
          </cell>
          <cell r="C39" t="str">
            <v>CCD_2_windowing_1_config</v>
          </cell>
        </row>
        <row r="43">
          <cell r="B43" t="str">
            <v>0x0000_001C</v>
          </cell>
          <cell r="C43" t="str">
            <v>CCD_2_windowing_2_config</v>
          </cell>
        </row>
        <row r="49">
          <cell r="B49" t="str">
            <v>0x0000_0020</v>
          </cell>
          <cell r="C49" t="str">
            <v>CCD_3_windowing_1_config</v>
          </cell>
        </row>
        <row r="53">
          <cell r="B53" t="str">
            <v>0x0000_0024</v>
          </cell>
          <cell r="C53" t="str">
            <v>CCD_3_windowing_2_config</v>
          </cell>
        </row>
        <row r="59">
          <cell r="B59" t="str">
            <v>0x0000_0028</v>
          </cell>
          <cell r="C59" t="str">
            <v>CCD_4_windowing_1_config</v>
          </cell>
        </row>
        <row r="63">
          <cell r="B63" t="str">
            <v>0x0000_002C</v>
          </cell>
          <cell r="C63" t="str">
            <v>CCD_4_windowing_2_config</v>
          </cell>
        </row>
        <row r="69">
          <cell r="B69" t="str">
            <v>0x0000_0038</v>
          </cell>
          <cell r="C69" t="str">
            <v>operation_mode_config</v>
          </cell>
        </row>
        <row r="74">
          <cell r="B74" t="str">
            <v>0x0000_003C</v>
          </cell>
          <cell r="C74" t="str">
            <v>sync_config</v>
          </cell>
        </row>
        <row r="80">
          <cell r="B80" t="str">
            <v>0x0000_0040</v>
          </cell>
          <cell r="C80" t="str">
            <v>dac_control</v>
          </cell>
        </row>
        <row r="84">
          <cell r="B84" t="str">
            <v>0x0000_0044</v>
          </cell>
          <cell r="C84" t="str">
            <v>clock_source_control</v>
          </cell>
        </row>
        <row r="88">
          <cell r="B88" t="str">
            <v>0x0000_0048</v>
          </cell>
          <cell r="C88" t="str">
            <v>frame_number</v>
          </cell>
        </row>
        <row r="93">
          <cell r="B93" t="str">
            <v>0x0000_004C</v>
          </cell>
          <cell r="C93" t="str">
            <v>current_mode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126"/>
  <sheetViews>
    <sheetView topLeftCell="A82" zoomScaleNormal="100" workbookViewId="0">
      <pane xSplit="2" topLeftCell="C1" activePane="topRight" state="frozen"/>
      <selection pane="topRight" activeCell="C58" sqref="C58:AH58"/>
    </sheetView>
  </sheetViews>
  <sheetFormatPr defaultRowHeight="14.4" x14ac:dyDescent="0.3"/>
  <cols>
    <col min="1" max="1" width="5.44140625" customWidth="1"/>
    <col min="2" max="2" width="13.88671875" style="11" bestFit="1" customWidth="1"/>
    <col min="3" max="34" width="6.44140625" style="11" customWidth="1"/>
  </cols>
  <sheetData>
    <row r="1" spans="1:34" x14ac:dyDescent="0.3">
      <c r="A1" s="1"/>
    </row>
    <row r="2" spans="1:34" x14ac:dyDescent="0.3">
      <c r="B2" s="12" t="s">
        <v>37</v>
      </c>
      <c r="C2" s="31" t="s">
        <v>38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x14ac:dyDescent="0.3">
      <c r="B3" s="12" t="s">
        <v>132</v>
      </c>
      <c r="C3" s="39" t="s">
        <v>141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pans="1:34" x14ac:dyDescent="0.3">
      <c r="B4" s="12"/>
      <c r="C4" s="13" t="s">
        <v>36</v>
      </c>
      <c r="D4" s="13" t="s">
        <v>35</v>
      </c>
      <c r="E4" s="13" t="s">
        <v>34</v>
      </c>
      <c r="F4" s="13" t="s">
        <v>33</v>
      </c>
      <c r="G4" s="13" t="s">
        <v>32</v>
      </c>
      <c r="H4" s="13" t="s">
        <v>31</v>
      </c>
      <c r="I4" s="13" t="s">
        <v>30</v>
      </c>
      <c r="J4" s="13" t="s">
        <v>29</v>
      </c>
      <c r="K4" s="13" t="s">
        <v>28</v>
      </c>
      <c r="L4" s="13" t="s">
        <v>27</v>
      </c>
      <c r="M4" s="13" t="s">
        <v>26</v>
      </c>
      <c r="N4" s="13" t="s">
        <v>25</v>
      </c>
      <c r="O4" s="13" t="s">
        <v>24</v>
      </c>
      <c r="P4" s="13" t="s">
        <v>23</v>
      </c>
      <c r="Q4" s="13" t="s">
        <v>22</v>
      </c>
      <c r="R4" s="13" t="s">
        <v>21</v>
      </c>
      <c r="S4" s="13" t="s">
        <v>20</v>
      </c>
      <c r="T4" s="13" t="s">
        <v>19</v>
      </c>
      <c r="U4" s="13" t="s">
        <v>18</v>
      </c>
      <c r="V4" s="13" t="s">
        <v>17</v>
      </c>
      <c r="W4" s="13" t="s">
        <v>16</v>
      </c>
      <c r="X4" s="13" t="s">
        <v>15</v>
      </c>
      <c r="Y4" s="13" t="s">
        <v>14</v>
      </c>
      <c r="Z4" s="13" t="s">
        <v>13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</row>
    <row r="5" spans="1:34" x14ac:dyDescent="0.3">
      <c r="B5" s="12" t="s">
        <v>12</v>
      </c>
      <c r="C5" s="14" t="s">
        <v>60</v>
      </c>
      <c r="D5" s="14" t="s">
        <v>60</v>
      </c>
      <c r="E5" s="14" t="s">
        <v>60</v>
      </c>
      <c r="F5" s="14" t="s">
        <v>60</v>
      </c>
      <c r="G5" s="14" t="s">
        <v>60</v>
      </c>
      <c r="H5" s="14" t="s">
        <v>60</v>
      </c>
      <c r="I5" s="14" t="s">
        <v>60</v>
      </c>
      <c r="J5" s="14" t="s">
        <v>60</v>
      </c>
      <c r="K5" s="14" t="s">
        <v>60</v>
      </c>
      <c r="L5" s="14" t="s">
        <v>60</v>
      </c>
      <c r="M5" s="14" t="s">
        <v>60</v>
      </c>
      <c r="N5" s="14" t="s">
        <v>60</v>
      </c>
      <c r="O5" s="14" t="s">
        <v>60</v>
      </c>
      <c r="P5" s="14" t="s">
        <v>60</v>
      </c>
      <c r="Q5" s="14" t="s">
        <v>60</v>
      </c>
      <c r="R5" s="14" t="s">
        <v>60</v>
      </c>
      <c r="S5" s="14" t="s">
        <v>60</v>
      </c>
      <c r="T5" s="14" t="s">
        <v>60</v>
      </c>
      <c r="U5" s="14" t="s">
        <v>60</v>
      </c>
      <c r="V5" s="14" t="s">
        <v>60</v>
      </c>
      <c r="W5" s="14" t="s">
        <v>60</v>
      </c>
      <c r="X5" s="14" t="s">
        <v>60</v>
      </c>
      <c r="Y5" s="14" t="s">
        <v>60</v>
      </c>
      <c r="Z5" s="14" t="s">
        <v>60</v>
      </c>
      <c r="AA5" s="14" t="s">
        <v>60</v>
      </c>
      <c r="AB5" s="14" t="s">
        <v>60</v>
      </c>
      <c r="AC5" s="14" t="s">
        <v>60</v>
      </c>
      <c r="AD5" s="14" t="s">
        <v>60</v>
      </c>
      <c r="AE5" s="14" t="s">
        <v>60</v>
      </c>
      <c r="AF5" s="14" t="s">
        <v>60</v>
      </c>
      <c r="AG5" s="14" t="s">
        <v>60</v>
      </c>
      <c r="AH5" s="14" t="s">
        <v>62</v>
      </c>
    </row>
    <row r="6" spans="1:34" x14ac:dyDescent="0.3">
      <c r="B6" s="12" t="s">
        <v>11</v>
      </c>
      <c r="C6" s="39" t="s">
        <v>39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 t="s">
        <v>40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15">
        <v>0</v>
      </c>
      <c r="AF6" s="15">
        <v>0</v>
      </c>
      <c r="AG6" s="15">
        <v>0</v>
      </c>
      <c r="AH6" s="16">
        <v>0</v>
      </c>
    </row>
    <row r="7" spans="1:34" ht="15" customHeight="1" x14ac:dyDescent="0.3">
      <c r="B7" s="12" t="s">
        <v>10</v>
      </c>
      <c r="C7" s="38" t="s">
        <v>96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8" t="s">
        <v>97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14" t="s">
        <v>98</v>
      </c>
      <c r="AF7" s="14" t="s">
        <v>99</v>
      </c>
      <c r="AG7" s="14" t="s">
        <v>100</v>
      </c>
      <c r="AH7" s="14" t="s">
        <v>41</v>
      </c>
    </row>
    <row r="9" spans="1:34" x14ac:dyDescent="0.3">
      <c r="B9" s="12" t="s">
        <v>37</v>
      </c>
      <c r="C9" s="31" t="s">
        <v>42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 x14ac:dyDescent="0.3">
      <c r="B10" s="12" t="s">
        <v>132</v>
      </c>
      <c r="C10" s="35" t="str">
        <f>CONCATENATE("0x",DEC2HEX(HEX2DEC(RIGHT(C3,2))+1,2))</f>
        <v>0x41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</row>
    <row r="11" spans="1:34" x14ac:dyDescent="0.3">
      <c r="B11" s="12"/>
      <c r="C11" s="13" t="s">
        <v>36</v>
      </c>
      <c r="D11" s="13" t="s">
        <v>35</v>
      </c>
      <c r="E11" s="13" t="s">
        <v>34</v>
      </c>
      <c r="F11" s="13" t="s">
        <v>33</v>
      </c>
      <c r="G11" s="13" t="s">
        <v>32</v>
      </c>
      <c r="H11" s="13" t="s">
        <v>31</v>
      </c>
      <c r="I11" s="13" t="s">
        <v>30</v>
      </c>
      <c r="J11" s="13" t="s">
        <v>29</v>
      </c>
      <c r="K11" s="13" t="s">
        <v>28</v>
      </c>
      <c r="L11" s="13" t="s">
        <v>27</v>
      </c>
      <c r="M11" s="13" t="s">
        <v>26</v>
      </c>
      <c r="N11" s="13" t="s">
        <v>25</v>
      </c>
      <c r="O11" s="13" t="s">
        <v>24</v>
      </c>
      <c r="P11" s="13" t="s">
        <v>23</v>
      </c>
      <c r="Q11" s="13" t="s">
        <v>22</v>
      </c>
      <c r="R11" s="13" t="s">
        <v>21</v>
      </c>
      <c r="S11" s="13" t="s">
        <v>20</v>
      </c>
      <c r="T11" s="13" t="s">
        <v>19</v>
      </c>
      <c r="U11" s="13" t="s">
        <v>18</v>
      </c>
      <c r="V11" s="13" t="s">
        <v>17</v>
      </c>
      <c r="W11" s="13" t="s">
        <v>16</v>
      </c>
      <c r="X11" s="13" t="s">
        <v>15</v>
      </c>
      <c r="Y11" s="13" t="s">
        <v>14</v>
      </c>
      <c r="Z11" s="13" t="s">
        <v>13</v>
      </c>
      <c r="AA11" s="13" t="s">
        <v>2</v>
      </c>
      <c r="AB11" s="13" t="s">
        <v>3</v>
      </c>
      <c r="AC11" s="13" t="s">
        <v>4</v>
      </c>
      <c r="AD11" s="13" t="s">
        <v>5</v>
      </c>
      <c r="AE11" s="13" t="s">
        <v>6</v>
      </c>
      <c r="AF11" s="13" t="s">
        <v>7</v>
      </c>
      <c r="AG11" s="13" t="s">
        <v>8</v>
      </c>
      <c r="AH11" s="13" t="s">
        <v>9</v>
      </c>
    </row>
    <row r="12" spans="1:34" x14ac:dyDescent="0.3">
      <c r="B12" s="12" t="s">
        <v>12</v>
      </c>
      <c r="C12" s="14" t="s">
        <v>60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60</v>
      </c>
      <c r="P12" s="14" t="s">
        <v>60</v>
      </c>
      <c r="Q12" s="14" t="s">
        <v>60</v>
      </c>
      <c r="R12" s="14" t="s">
        <v>60</v>
      </c>
      <c r="S12" s="14" t="s">
        <v>60</v>
      </c>
      <c r="T12" s="14" t="s">
        <v>60</v>
      </c>
      <c r="U12" s="14" t="s">
        <v>60</v>
      </c>
      <c r="V12" s="14" t="s">
        <v>60</v>
      </c>
      <c r="W12" s="14" t="s">
        <v>60</v>
      </c>
      <c r="X12" s="14" t="s">
        <v>60</v>
      </c>
      <c r="Y12" s="14" t="s">
        <v>60</v>
      </c>
      <c r="Z12" s="14" t="s">
        <v>60</v>
      </c>
      <c r="AA12" s="14" t="s">
        <v>60</v>
      </c>
      <c r="AB12" s="14" t="s">
        <v>60</v>
      </c>
      <c r="AC12" s="14" t="s">
        <v>60</v>
      </c>
      <c r="AD12" s="14" t="s">
        <v>60</v>
      </c>
      <c r="AE12" s="14" t="s">
        <v>60</v>
      </c>
      <c r="AF12" s="14" t="s">
        <v>60</v>
      </c>
      <c r="AG12" s="14" t="s">
        <v>60</v>
      </c>
      <c r="AH12" s="14" t="s">
        <v>60</v>
      </c>
    </row>
    <row r="13" spans="1:34" x14ac:dyDescent="0.3">
      <c r="B13" s="12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5" t="s">
        <v>43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7"/>
    </row>
    <row r="14" spans="1:34" ht="15" customHeight="1" x14ac:dyDescent="0.3">
      <c r="B14" s="12" t="s">
        <v>10</v>
      </c>
      <c r="C14" s="14" t="s">
        <v>41</v>
      </c>
      <c r="D14" s="14" t="s">
        <v>41</v>
      </c>
      <c r="E14" s="14" t="s">
        <v>41</v>
      </c>
      <c r="F14" s="14" t="s">
        <v>41</v>
      </c>
      <c r="G14" s="14" t="s">
        <v>41</v>
      </c>
      <c r="H14" s="14" t="s">
        <v>41</v>
      </c>
      <c r="I14" s="14" t="s">
        <v>41</v>
      </c>
      <c r="J14" s="14" t="s">
        <v>41</v>
      </c>
      <c r="K14" s="14" t="s">
        <v>41</v>
      </c>
      <c r="L14" s="14" t="s">
        <v>41</v>
      </c>
      <c r="M14" s="14" t="s">
        <v>41</v>
      </c>
      <c r="N14" s="14" t="s">
        <v>41</v>
      </c>
      <c r="O14" s="32" t="s">
        <v>102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/>
    </row>
    <row r="16" spans="1:34" x14ac:dyDescent="0.3">
      <c r="B16" s="12" t="s">
        <v>37</v>
      </c>
      <c r="C16" s="31" t="s">
        <v>44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2:34" x14ac:dyDescent="0.3">
      <c r="B17" s="12" t="s">
        <v>132</v>
      </c>
      <c r="C17" s="35" t="str">
        <f>CONCATENATE("0x",DEC2HEX(HEX2DEC(RIGHT(C10,2))+1,2))</f>
        <v>0x42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</row>
    <row r="18" spans="2:34" x14ac:dyDescent="0.3">
      <c r="B18" s="12"/>
      <c r="C18" s="13" t="s">
        <v>36</v>
      </c>
      <c r="D18" s="13" t="s">
        <v>35</v>
      </c>
      <c r="E18" s="13" t="s">
        <v>34</v>
      </c>
      <c r="F18" s="13" t="s">
        <v>33</v>
      </c>
      <c r="G18" s="13" t="s">
        <v>32</v>
      </c>
      <c r="H18" s="13" t="s">
        <v>31</v>
      </c>
      <c r="I18" s="13" t="s">
        <v>30</v>
      </c>
      <c r="J18" s="13" t="s">
        <v>29</v>
      </c>
      <c r="K18" s="13" t="s">
        <v>28</v>
      </c>
      <c r="L18" s="13" t="s">
        <v>27</v>
      </c>
      <c r="M18" s="13" t="s">
        <v>26</v>
      </c>
      <c r="N18" s="13" t="s">
        <v>25</v>
      </c>
      <c r="O18" s="13" t="s">
        <v>24</v>
      </c>
      <c r="P18" s="13" t="s">
        <v>23</v>
      </c>
      <c r="Q18" s="13" t="s">
        <v>22</v>
      </c>
      <c r="R18" s="13" t="s">
        <v>21</v>
      </c>
      <c r="S18" s="13" t="s">
        <v>20</v>
      </c>
      <c r="T18" s="13" t="s">
        <v>19</v>
      </c>
      <c r="U18" s="13" t="s">
        <v>18</v>
      </c>
      <c r="V18" s="13" t="s">
        <v>17</v>
      </c>
      <c r="W18" s="13" t="s">
        <v>16</v>
      </c>
      <c r="X18" s="13" t="s">
        <v>15</v>
      </c>
      <c r="Y18" s="13" t="s">
        <v>14</v>
      </c>
      <c r="Z18" s="13" t="s">
        <v>13</v>
      </c>
      <c r="AA18" s="13" t="s">
        <v>2</v>
      </c>
      <c r="AB18" s="13" t="s">
        <v>3</v>
      </c>
      <c r="AC18" s="13" t="s">
        <v>4</v>
      </c>
      <c r="AD18" s="13" t="s">
        <v>5</v>
      </c>
      <c r="AE18" s="13" t="s">
        <v>6</v>
      </c>
      <c r="AF18" s="13" t="s">
        <v>7</v>
      </c>
      <c r="AG18" s="13" t="s">
        <v>8</v>
      </c>
      <c r="AH18" s="13" t="s">
        <v>9</v>
      </c>
    </row>
    <row r="19" spans="2:34" x14ac:dyDescent="0.3">
      <c r="B19" s="12" t="s">
        <v>12</v>
      </c>
      <c r="C19" s="14" t="s">
        <v>60</v>
      </c>
      <c r="D19" s="14" t="s">
        <v>62</v>
      </c>
      <c r="E19" s="14" t="s">
        <v>62</v>
      </c>
      <c r="F19" s="14" t="s">
        <v>62</v>
      </c>
      <c r="G19" s="14" t="s">
        <v>62</v>
      </c>
      <c r="H19" s="14" t="s">
        <v>62</v>
      </c>
      <c r="I19" s="14" t="s">
        <v>62</v>
      </c>
      <c r="J19" s="14" t="s">
        <v>62</v>
      </c>
      <c r="K19" s="14" t="s">
        <v>62</v>
      </c>
      <c r="L19" s="14" t="s">
        <v>62</v>
      </c>
      <c r="M19" s="14" t="s">
        <v>62</v>
      </c>
      <c r="N19" s="14" t="s">
        <v>62</v>
      </c>
      <c r="O19" s="14" t="s">
        <v>60</v>
      </c>
      <c r="P19" s="14" t="s">
        <v>60</v>
      </c>
      <c r="Q19" s="14" t="s">
        <v>60</v>
      </c>
      <c r="R19" s="14" t="s">
        <v>60</v>
      </c>
      <c r="S19" s="14" t="s">
        <v>60</v>
      </c>
      <c r="T19" s="14" t="s">
        <v>60</v>
      </c>
      <c r="U19" s="14" t="s">
        <v>60</v>
      </c>
      <c r="V19" s="14" t="s">
        <v>60</v>
      </c>
      <c r="W19" s="14" t="s">
        <v>60</v>
      </c>
      <c r="X19" s="14" t="s">
        <v>60</v>
      </c>
      <c r="Y19" s="14" t="s">
        <v>60</v>
      </c>
      <c r="Z19" s="14" t="s">
        <v>60</v>
      </c>
      <c r="AA19" s="14" t="s">
        <v>60</v>
      </c>
      <c r="AB19" s="14" t="s">
        <v>60</v>
      </c>
      <c r="AC19" s="14" t="s">
        <v>60</v>
      </c>
      <c r="AD19" s="14" t="s">
        <v>60</v>
      </c>
      <c r="AE19" s="14" t="s">
        <v>60</v>
      </c>
      <c r="AF19" s="14" t="s">
        <v>60</v>
      </c>
      <c r="AG19" s="14" t="s">
        <v>60</v>
      </c>
      <c r="AH19" s="14" t="s">
        <v>62</v>
      </c>
    </row>
    <row r="20" spans="2:34" x14ac:dyDescent="0.3">
      <c r="B20" s="12" t="s">
        <v>11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5" t="s">
        <v>45</v>
      </c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  <c r="AE20" s="35" t="s">
        <v>46</v>
      </c>
      <c r="AF20" s="37"/>
      <c r="AG20" s="16">
        <v>0</v>
      </c>
      <c r="AH20" s="16">
        <v>0</v>
      </c>
    </row>
    <row r="21" spans="2:34" ht="15" customHeight="1" x14ac:dyDescent="0.3">
      <c r="B21" s="12" t="s">
        <v>10</v>
      </c>
      <c r="C21" s="17"/>
      <c r="D21" s="14" t="s">
        <v>41</v>
      </c>
      <c r="E21" s="14" t="s">
        <v>41</v>
      </c>
      <c r="F21" s="14" t="s">
        <v>41</v>
      </c>
      <c r="G21" s="14" t="s">
        <v>41</v>
      </c>
      <c r="H21" s="14" t="s">
        <v>41</v>
      </c>
      <c r="I21" s="14" t="s">
        <v>41</v>
      </c>
      <c r="J21" s="14" t="s">
        <v>41</v>
      </c>
      <c r="K21" s="14" t="s">
        <v>41</v>
      </c>
      <c r="L21" s="14" t="s">
        <v>41</v>
      </c>
      <c r="M21" s="14" t="s">
        <v>41</v>
      </c>
      <c r="N21" s="14" t="s">
        <v>41</v>
      </c>
      <c r="O21" s="32" t="s">
        <v>103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4"/>
      <c r="AE21" s="28" t="s">
        <v>104</v>
      </c>
      <c r="AF21" s="30"/>
      <c r="AG21" s="14" t="s">
        <v>105</v>
      </c>
      <c r="AH21" s="14" t="s">
        <v>41</v>
      </c>
    </row>
    <row r="23" spans="2:34" x14ac:dyDescent="0.3">
      <c r="B23" s="12" t="s">
        <v>37</v>
      </c>
      <c r="C23" s="31" t="s">
        <v>47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2:34" x14ac:dyDescent="0.3">
      <c r="B24" s="12" t="s">
        <v>132</v>
      </c>
      <c r="C24" s="35" t="str">
        <f>CONCATENATE("0x",DEC2HEX(HEX2DEC(RIGHT(C17,2))+1,2))</f>
        <v>0x43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7"/>
    </row>
    <row r="25" spans="2:34" x14ac:dyDescent="0.3">
      <c r="B25" s="12"/>
      <c r="C25" s="13" t="s">
        <v>36</v>
      </c>
      <c r="D25" s="13" t="s">
        <v>35</v>
      </c>
      <c r="E25" s="13" t="s">
        <v>34</v>
      </c>
      <c r="F25" s="13" t="s">
        <v>33</v>
      </c>
      <c r="G25" s="13" t="s">
        <v>32</v>
      </c>
      <c r="H25" s="13" t="s">
        <v>31</v>
      </c>
      <c r="I25" s="13" t="s">
        <v>30</v>
      </c>
      <c r="J25" s="13" t="s">
        <v>29</v>
      </c>
      <c r="K25" s="13" t="s">
        <v>28</v>
      </c>
      <c r="L25" s="13" t="s">
        <v>27</v>
      </c>
      <c r="M25" s="13" t="s">
        <v>26</v>
      </c>
      <c r="N25" s="13" t="s">
        <v>25</v>
      </c>
      <c r="O25" s="13" t="s">
        <v>24</v>
      </c>
      <c r="P25" s="13" t="s">
        <v>23</v>
      </c>
      <c r="Q25" s="13" t="s">
        <v>22</v>
      </c>
      <c r="R25" s="13" t="s">
        <v>21</v>
      </c>
      <c r="S25" s="13" t="s">
        <v>20</v>
      </c>
      <c r="T25" s="13" t="s">
        <v>19</v>
      </c>
      <c r="U25" s="13" t="s">
        <v>18</v>
      </c>
      <c r="V25" s="13" t="s">
        <v>17</v>
      </c>
      <c r="W25" s="13" t="s">
        <v>16</v>
      </c>
      <c r="X25" s="13" t="s">
        <v>15</v>
      </c>
      <c r="Y25" s="13" t="s">
        <v>14</v>
      </c>
      <c r="Z25" s="13" t="s">
        <v>13</v>
      </c>
      <c r="AA25" s="13" t="s">
        <v>2</v>
      </c>
      <c r="AB25" s="13" t="s">
        <v>3</v>
      </c>
      <c r="AC25" s="13" t="s">
        <v>4</v>
      </c>
      <c r="AD25" s="13" t="s">
        <v>5</v>
      </c>
      <c r="AE25" s="13" t="s">
        <v>6</v>
      </c>
      <c r="AF25" s="13" t="s">
        <v>7</v>
      </c>
      <c r="AG25" s="13" t="s">
        <v>8</v>
      </c>
      <c r="AH25" s="13" t="s">
        <v>9</v>
      </c>
    </row>
    <row r="26" spans="2:34" x14ac:dyDescent="0.3">
      <c r="B26" s="12" t="s">
        <v>12</v>
      </c>
      <c r="C26" s="14" t="s">
        <v>60</v>
      </c>
      <c r="D26" s="14" t="s">
        <v>62</v>
      </c>
      <c r="E26" s="14" t="s">
        <v>62</v>
      </c>
      <c r="F26" s="14" t="s">
        <v>62</v>
      </c>
      <c r="G26" s="14" t="s">
        <v>62</v>
      </c>
      <c r="H26" s="14" t="s">
        <v>62</v>
      </c>
      <c r="I26" s="14" t="s">
        <v>62</v>
      </c>
      <c r="J26" s="14" t="s">
        <v>62</v>
      </c>
      <c r="K26" s="14" t="s">
        <v>62</v>
      </c>
      <c r="L26" s="14" t="s">
        <v>62</v>
      </c>
      <c r="M26" s="14" t="s">
        <v>62</v>
      </c>
      <c r="N26" s="14" t="s">
        <v>62</v>
      </c>
      <c r="O26" s="14" t="s">
        <v>62</v>
      </c>
      <c r="P26" s="14" t="s">
        <v>62</v>
      </c>
      <c r="Q26" s="14" t="s">
        <v>62</v>
      </c>
      <c r="R26" s="14" t="s">
        <v>62</v>
      </c>
      <c r="S26" s="14" t="s">
        <v>62</v>
      </c>
      <c r="T26" s="14" t="s">
        <v>62</v>
      </c>
      <c r="U26" s="14" t="s">
        <v>62</v>
      </c>
      <c r="V26" s="14" t="s">
        <v>62</v>
      </c>
      <c r="W26" s="14" t="s">
        <v>62</v>
      </c>
      <c r="X26" s="14" t="s">
        <v>62</v>
      </c>
      <c r="Y26" s="14" t="s">
        <v>62</v>
      </c>
      <c r="Z26" s="14" t="s">
        <v>62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4" t="s">
        <v>62</v>
      </c>
      <c r="AG26" s="14" t="s">
        <v>62</v>
      </c>
      <c r="AH26" s="14" t="s">
        <v>62</v>
      </c>
    </row>
    <row r="27" spans="2:34" x14ac:dyDescent="0.3">
      <c r="B27" s="12" t="s">
        <v>11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x14ac:dyDescent="0.3">
      <c r="B28" s="12" t="s">
        <v>10</v>
      </c>
      <c r="C28" s="14" t="s">
        <v>41</v>
      </c>
      <c r="D28" s="14" t="s">
        <v>41</v>
      </c>
      <c r="E28" s="14" t="s">
        <v>41</v>
      </c>
      <c r="F28" s="14" t="s">
        <v>41</v>
      </c>
      <c r="G28" s="14" t="s">
        <v>41</v>
      </c>
      <c r="H28" s="14" t="s">
        <v>41</v>
      </c>
      <c r="I28" s="14" t="s">
        <v>41</v>
      </c>
      <c r="J28" s="14" t="s">
        <v>41</v>
      </c>
      <c r="K28" s="14" t="s">
        <v>41</v>
      </c>
      <c r="L28" s="14" t="s">
        <v>41</v>
      </c>
      <c r="M28" s="14" t="s">
        <v>41</v>
      </c>
      <c r="N28" s="14" t="s">
        <v>41</v>
      </c>
      <c r="O28" s="14" t="s">
        <v>41</v>
      </c>
      <c r="P28" s="14" t="s">
        <v>41</v>
      </c>
      <c r="Q28" s="14" t="s">
        <v>41</v>
      </c>
      <c r="R28" s="14" t="s">
        <v>41</v>
      </c>
      <c r="S28" s="14" t="s">
        <v>41</v>
      </c>
      <c r="T28" s="14" t="s">
        <v>41</v>
      </c>
      <c r="U28" s="14" t="s">
        <v>41</v>
      </c>
      <c r="V28" s="14" t="s">
        <v>41</v>
      </c>
      <c r="W28" s="14" t="s">
        <v>41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4" t="s">
        <v>41</v>
      </c>
      <c r="AH28" s="14" t="s">
        <v>41</v>
      </c>
    </row>
    <row r="30" spans="2:34" x14ac:dyDescent="0.3">
      <c r="B30" s="12" t="s">
        <v>37</v>
      </c>
      <c r="C30" s="31" t="s">
        <v>48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</row>
    <row r="31" spans="2:34" x14ac:dyDescent="0.3">
      <c r="B31" s="12" t="s">
        <v>132</v>
      </c>
      <c r="C31" s="35" t="str">
        <f>CONCATENATE("0x",DEC2HEX(HEX2DEC(RIGHT(C24,2))+1,2))</f>
        <v>0x44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7"/>
    </row>
    <row r="32" spans="2:34" x14ac:dyDescent="0.3">
      <c r="B32" s="12"/>
      <c r="C32" s="13" t="s">
        <v>36</v>
      </c>
      <c r="D32" s="13" t="s">
        <v>35</v>
      </c>
      <c r="E32" s="13" t="s">
        <v>34</v>
      </c>
      <c r="F32" s="13" t="s">
        <v>33</v>
      </c>
      <c r="G32" s="13" t="s">
        <v>32</v>
      </c>
      <c r="H32" s="13" t="s">
        <v>31</v>
      </c>
      <c r="I32" s="13" t="s">
        <v>30</v>
      </c>
      <c r="J32" s="13" t="s">
        <v>29</v>
      </c>
      <c r="K32" s="13" t="s">
        <v>28</v>
      </c>
      <c r="L32" s="13" t="s">
        <v>27</v>
      </c>
      <c r="M32" s="13" t="s">
        <v>26</v>
      </c>
      <c r="N32" s="13" t="s">
        <v>25</v>
      </c>
      <c r="O32" s="13" t="s">
        <v>24</v>
      </c>
      <c r="P32" s="13" t="s">
        <v>23</v>
      </c>
      <c r="Q32" s="13" t="s">
        <v>22</v>
      </c>
      <c r="R32" s="13" t="s">
        <v>21</v>
      </c>
      <c r="S32" s="13" t="s">
        <v>20</v>
      </c>
      <c r="T32" s="13" t="s">
        <v>19</v>
      </c>
      <c r="U32" s="13" t="s">
        <v>18</v>
      </c>
      <c r="V32" s="13" t="s">
        <v>17</v>
      </c>
      <c r="W32" s="13" t="s">
        <v>16</v>
      </c>
      <c r="X32" s="13" t="s">
        <v>15</v>
      </c>
      <c r="Y32" s="13" t="s">
        <v>14</v>
      </c>
      <c r="Z32" s="13" t="s">
        <v>13</v>
      </c>
      <c r="AA32" s="13" t="s">
        <v>2</v>
      </c>
      <c r="AB32" s="13" t="s">
        <v>3</v>
      </c>
      <c r="AC32" s="13" t="s">
        <v>4</v>
      </c>
      <c r="AD32" s="13" t="s">
        <v>5</v>
      </c>
      <c r="AE32" s="13" t="s">
        <v>6</v>
      </c>
      <c r="AF32" s="13" t="s">
        <v>7</v>
      </c>
      <c r="AG32" s="13" t="s">
        <v>8</v>
      </c>
      <c r="AH32" s="13" t="s">
        <v>9</v>
      </c>
    </row>
    <row r="33" spans="2:34" x14ac:dyDescent="0.3">
      <c r="B33" s="12" t="s">
        <v>12</v>
      </c>
      <c r="C33" s="14" t="s">
        <v>60</v>
      </c>
      <c r="D33" s="14" t="s">
        <v>60</v>
      </c>
      <c r="E33" s="14" t="s">
        <v>60</v>
      </c>
      <c r="F33" s="14" t="s">
        <v>60</v>
      </c>
      <c r="G33" s="14" t="s">
        <v>60</v>
      </c>
      <c r="H33" s="14" t="s">
        <v>60</v>
      </c>
      <c r="I33" s="14" t="s">
        <v>60</v>
      </c>
      <c r="J33" s="14" t="s">
        <v>60</v>
      </c>
      <c r="K33" s="14" t="s">
        <v>60</v>
      </c>
      <c r="L33" s="14" t="s">
        <v>60</v>
      </c>
      <c r="M33" s="14" t="s">
        <v>60</v>
      </c>
      <c r="N33" s="14" t="s">
        <v>60</v>
      </c>
      <c r="O33" s="14" t="s">
        <v>60</v>
      </c>
      <c r="P33" s="14" t="s">
        <v>60</v>
      </c>
      <c r="Q33" s="14" t="s">
        <v>60</v>
      </c>
      <c r="R33" s="14" t="s">
        <v>60</v>
      </c>
      <c r="S33" s="14" t="s">
        <v>60</v>
      </c>
      <c r="T33" s="14" t="s">
        <v>60</v>
      </c>
      <c r="U33" s="14" t="s">
        <v>60</v>
      </c>
      <c r="V33" s="14" t="s">
        <v>60</v>
      </c>
      <c r="W33" s="14" t="s">
        <v>60</v>
      </c>
      <c r="X33" s="14" t="s">
        <v>60</v>
      </c>
      <c r="Y33" s="14" t="s">
        <v>60</v>
      </c>
      <c r="Z33" s="14" t="s">
        <v>60</v>
      </c>
      <c r="AA33" s="14" t="s">
        <v>60</v>
      </c>
      <c r="AB33" s="14" t="s">
        <v>60</v>
      </c>
      <c r="AC33" s="14" t="s">
        <v>60</v>
      </c>
      <c r="AD33" s="14" t="s">
        <v>60</v>
      </c>
      <c r="AE33" s="14" t="s">
        <v>60</v>
      </c>
      <c r="AF33" s="14" t="s">
        <v>60</v>
      </c>
      <c r="AG33" s="14" t="s">
        <v>60</v>
      </c>
      <c r="AH33" s="14" t="s">
        <v>60</v>
      </c>
    </row>
    <row r="34" spans="2:34" x14ac:dyDescent="0.3">
      <c r="B34" s="12" t="s">
        <v>11</v>
      </c>
      <c r="C34" s="35" t="s">
        <v>61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7"/>
    </row>
    <row r="35" spans="2:34" ht="15" customHeight="1" x14ac:dyDescent="0.3">
      <c r="B35" s="12" t="s">
        <v>10</v>
      </c>
      <c r="C35" s="32" t="s">
        <v>106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4"/>
    </row>
    <row r="37" spans="2:34" x14ac:dyDescent="0.3">
      <c r="B37" s="12" t="s">
        <v>37</v>
      </c>
      <c r="C37" s="31" t="s">
        <v>49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spans="2:34" x14ac:dyDescent="0.3">
      <c r="B38" s="12" t="s">
        <v>132</v>
      </c>
      <c r="C38" s="35" t="str">
        <f>CONCATENATE("0x",DEC2HEX(HEX2DEC(RIGHT(C31,2))+1,2))</f>
        <v>0x45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7"/>
    </row>
    <row r="39" spans="2:34" x14ac:dyDescent="0.3">
      <c r="B39" s="12"/>
      <c r="C39" s="13" t="s">
        <v>36</v>
      </c>
      <c r="D39" s="13" t="s">
        <v>35</v>
      </c>
      <c r="E39" s="13" t="s">
        <v>34</v>
      </c>
      <c r="F39" s="13" t="s">
        <v>33</v>
      </c>
      <c r="G39" s="13" t="s">
        <v>32</v>
      </c>
      <c r="H39" s="13" t="s">
        <v>31</v>
      </c>
      <c r="I39" s="13" t="s">
        <v>30</v>
      </c>
      <c r="J39" s="13" t="s">
        <v>29</v>
      </c>
      <c r="K39" s="13" t="s">
        <v>28</v>
      </c>
      <c r="L39" s="13" t="s">
        <v>27</v>
      </c>
      <c r="M39" s="13" t="s">
        <v>26</v>
      </c>
      <c r="N39" s="13" t="s">
        <v>25</v>
      </c>
      <c r="O39" s="13" t="s">
        <v>24</v>
      </c>
      <c r="P39" s="13" t="s">
        <v>23</v>
      </c>
      <c r="Q39" s="13" t="s">
        <v>22</v>
      </c>
      <c r="R39" s="13" t="s">
        <v>21</v>
      </c>
      <c r="S39" s="13" t="s">
        <v>20</v>
      </c>
      <c r="T39" s="13" t="s">
        <v>19</v>
      </c>
      <c r="U39" s="13" t="s">
        <v>18</v>
      </c>
      <c r="V39" s="13" t="s">
        <v>17</v>
      </c>
      <c r="W39" s="13" t="s">
        <v>16</v>
      </c>
      <c r="X39" s="13" t="s">
        <v>15</v>
      </c>
      <c r="Y39" s="13" t="s">
        <v>14</v>
      </c>
      <c r="Z39" s="13" t="s">
        <v>13</v>
      </c>
      <c r="AA39" s="13" t="s">
        <v>2</v>
      </c>
      <c r="AB39" s="13" t="s">
        <v>3</v>
      </c>
      <c r="AC39" s="13" t="s">
        <v>4</v>
      </c>
      <c r="AD39" s="13" t="s">
        <v>5</v>
      </c>
      <c r="AE39" s="13" t="s">
        <v>6</v>
      </c>
      <c r="AF39" s="13" t="s">
        <v>7</v>
      </c>
      <c r="AG39" s="13" t="s">
        <v>8</v>
      </c>
      <c r="AH39" s="13" t="s">
        <v>9</v>
      </c>
    </row>
    <row r="40" spans="2:34" x14ac:dyDescent="0.3">
      <c r="B40" s="12" t="s">
        <v>12</v>
      </c>
      <c r="C40" s="14" t="s">
        <v>60</v>
      </c>
      <c r="D40" s="14" t="s">
        <v>60</v>
      </c>
      <c r="E40" s="14" t="s">
        <v>60</v>
      </c>
      <c r="F40" s="14" t="s">
        <v>60</v>
      </c>
      <c r="G40" s="14" t="s">
        <v>60</v>
      </c>
      <c r="H40" s="14" t="s">
        <v>60</v>
      </c>
      <c r="I40" s="14" t="s">
        <v>60</v>
      </c>
      <c r="J40" s="14" t="s">
        <v>60</v>
      </c>
      <c r="K40" s="14" t="s">
        <v>60</v>
      </c>
      <c r="L40" s="14" t="s">
        <v>60</v>
      </c>
      <c r="M40" s="14" t="s">
        <v>60</v>
      </c>
      <c r="N40" s="14" t="s">
        <v>60</v>
      </c>
      <c r="O40" s="14" t="s">
        <v>60</v>
      </c>
      <c r="P40" s="14" t="s">
        <v>60</v>
      </c>
      <c r="Q40" s="14" t="s">
        <v>60</v>
      </c>
      <c r="R40" s="14" t="s">
        <v>60</v>
      </c>
      <c r="S40" s="14" t="s">
        <v>62</v>
      </c>
      <c r="T40" s="14" t="s">
        <v>62</v>
      </c>
      <c r="U40" s="14" t="s">
        <v>62</v>
      </c>
      <c r="V40" s="14" t="s">
        <v>62</v>
      </c>
      <c r="W40" s="14" t="s">
        <v>60</v>
      </c>
      <c r="X40" s="14" t="s">
        <v>60</v>
      </c>
      <c r="Y40" s="14" t="s">
        <v>60</v>
      </c>
      <c r="Z40" s="14" t="s">
        <v>60</v>
      </c>
      <c r="AA40" s="14" t="s">
        <v>60</v>
      </c>
      <c r="AB40" s="14" t="s">
        <v>60</v>
      </c>
      <c r="AC40" s="14" t="s">
        <v>60</v>
      </c>
      <c r="AD40" s="14" t="s">
        <v>60</v>
      </c>
      <c r="AE40" s="14" t="s">
        <v>60</v>
      </c>
      <c r="AF40" s="14" t="s">
        <v>60</v>
      </c>
      <c r="AG40" s="14" t="s">
        <v>60</v>
      </c>
      <c r="AH40" s="14" t="s">
        <v>60</v>
      </c>
    </row>
    <row r="41" spans="2:34" x14ac:dyDescent="0.3">
      <c r="B41" s="12" t="s">
        <v>11</v>
      </c>
      <c r="C41" s="35" t="s">
        <v>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  <c r="S41" s="16">
        <v>0</v>
      </c>
      <c r="T41" s="16">
        <v>0</v>
      </c>
      <c r="U41" s="16">
        <v>0</v>
      </c>
      <c r="V41" s="16">
        <v>0</v>
      </c>
      <c r="W41" s="35" t="s">
        <v>138</v>
      </c>
      <c r="X41" s="36"/>
      <c r="Y41" s="36"/>
      <c r="Z41" s="36"/>
      <c r="AA41" s="36"/>
      <c r="AB41" s="37"/>
      <c r="AC41" s="35" t="s">
        <v>138</v>
      </c>
      <c r="AD41" s="36"/>
      <c r="AE41" s="36"/>
      <c r="AF41" s="36"/>
      <c r="AG41" s="36"/>
      <c r="AH41" s="37"/>
    </row>
    <row r="42" spans="2:34" ht="15" customHeight="1" x14ac:dyDescent="0.3">
      <c r="B42" s="12" t="s">
        <v>10</v>
      </c>
      <c r="C42" s="32" t="s">
        <v>112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14" t="s">
        <v>41</v>
      </c>
      <c r="T42" s="14" t="s">
        <v>41</v>
      </c>
      <c r="U42" s="14" t="s">
        <v>41</v>
      </c>
      <c r="V42" s="14" t="s">
        <v>41</v>
      </c>
      <c r="W42" s="28" t="s">
        <v>111</v>
      </c>
      <c r="X42" s="29"/>
      <c r="Y42" s="29"/>
      <c r="Z42" s="29"/>
      <c r="AA42" s="29"/>
      <c r="AB42" s="30"/>
      <c r="AC42" s="28" t="s">
        <v>110</v>
      </c>
      <c r="AD42" s="29"/>
      <c r="AE42" s="29"/>
      <c r="AF42" s="29"/>
      <c r="AG42" s="29"/>
      <c r="AH42" s="30"/>
    </row>
    <row r="44" spans="2:34" x14ac:dyDescent="0.3">
      <c r="B44" s="12" t="s">
        <v>37</v>
      </c>
      <c r="C44" s="31" t="s">
        <v>50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spans="2:34" x14ac:dyDescent="0.3">
      <c r="B45" s="12" t="s">
        <v>132</v>
      </c>
      <c r="C45" s="35" t="str">
        <f>CONCATENATE("0x",DEC2HEX(HEX2DEC(RIGHT(C38,2))+1,2))</f>
        <v>0x46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7"/>
    </row>
    <row r="46" spans="2:34" x14ac:dyDescent="0.3">
      <c r="B46" s="12"/>
      <c r="C46" s="13" t="s">
        <v>36</v>
      </c>
      <c r="D46" s="13" t="s">
        <v>35</v>
      </c>
      <c r="E46" s="13" t="s">
        <v>34</v>
      </c>
      <c r="F46" s="13" t="s">
        <v>33</v>
      </c>
      <c r="G46" s="13" t="s">
        <v>32</v>
      </c>
      <c r="H46" s="13" t="s">
        <v>31</v>
      </c>
      <c r="I46" s="13" t="s">
        <v>30</v>
      </c>
      <c r="J46" s="13" t="s">
        <v>29</v>
      </c>
      <c r="K46" s="13" t="s">
        <v>28</v>
      </c>
      <c r="L46" s="13" t="s">
        <v>27</v>
      </c>
      <c r="M46" s="13" t="s">
        <v>26</v>
      </c>
      <c r="N46" s="13" t="s">
        <v>25</v>
      </c>
      <c r="O46" s="13" t="s">
        <v>24</v>
      </c>
      <c r="P46" s="13" t="s">
        <v>23</v>
      </c>
      <c r="Q46" s="13" t="s">
        <v>22</v>
      </c>
      <c r="R46" s="13" t="s">
        <v>21</v>
      </c>
      <c r="S46" s="13" t="s">
        <v>20</v>
      </c>
      <c r="T46" s="13" t="s">
        <v>19</v>
      </c>
      <c r="U46" s="13" t="s">
        <v>18</v>
      </c>
      <c r="V46" s="13" t="s">
        <v>17</v>
      </c>
      <c r="W46" s="13" t="s">
        <v>16</v>
      </c>
      <c r="X46" s="13" t="s">
        <v>15</v>
      </c>
      <c r="Y46" s="13" t="s">
        <v>14</v>
      </c>
      <c r="Z46" s="13" t="s">
        <v>13</v>
      </c>
      <c r="AA46" s="13" t="s">
        <v>2</v>
      </c>
      <c r="AB46" s="13" t="s">
        <v>3</v>
      </c>
      <c r="AC46" s="13" t="s">
        <v>4</v>
      </c>
      <c r="AD46" s="13" t="s">
        <v>5</v>
      </c>
      <c r="AE46" s="13" t="s">
        <v>6</v>
      </c>
      <c r="AF46" s="13" t="s">
        <v>7</v>
      </c>
      <c r="AG46" s="13" t="s">
        <v>8</v>
      </c>
      <c r="AH46" s="13" t="s">
        <v>9</v>
      </c>
    </row>
    <row r="47" spans="2:34" x14ac:dyDescent="0.3">
      <c r="B47" s="12" t="s">
        <v>12</v>
      </c>
      <c r="C47" s="14" t="s">
        <v>60</v>
      </c>
      <c r="D47" s="14" t="s">
        <v>60</v>
      </c>
      <c r="E47" s="14" t="s">
        <v>60</v>
      </c>
      <c r="F47" s="14" t="s">
        <v>60</v>
      </c>
      <c r="G47" s="14" t="s">
        <v>60</v>
      </c>
      <c r="H47" s="14" t="s">
        <v>60</v>
      </c>
      <c r="I47" s="14" t="s">
        <v>60</v>
      </c>
      <c r="J47" s="14" t="s">
        <v>60</v>
      </c>
      <c r="K47" s="14" t="s">
        <v>60</v>
      </c>
      <c r="L47" s="14" t="s">
        <v>60</v>
      </c>
      <c r="M47" s="14" t="s">
        <v>60</v>
      </c>
      <c r="N47" s="14" t="s">
        <v>60</v>
      </c>
      <c r="O47" s="14" t="s">
        <v>60</v>
      </c>
      <c r="P47" s="14" t="s">
        <v>60</v>
      </c>
      <c r="Q47" s="14" t="s">
        <v>60</v>
      </c>
      <c r="R47" s="14" t="s">
        <v>60</v>
      </c>
      <c r="S47" s="14" t="s">
        <v>60</v>
      </c>
      <c r="T47" s="14" t="s">
        <v>60</v>
      </c>
      <c r="U47" s="14" t="s">
        <v>60</v>
      </c>
      <c r="V47" s="14" t="s">
        <v>60</v>
      </c>
      <c r="W47" s="14" t="s">
        <v>60</v>
      </c>
      <c r="X47" s="14" t="s">
        <v>60</v>
      </c>
      <c r="Y47" s="14" t="s">
        <v>60</v>
      </c>
      <c r="Z47" s="14" t="s">
        <v>60</v>
      </c>
      <c r="AA47" s="14" t="s">
        <v>60</v>
      </c>
      <c r="AB47" s="14" t="s">
        <v>60</v>
      </c>
      <c r="AC47" s="14" t="s">
        <v>60</v>
      </c>
      <c r="AD47" s="14" t="s">
        <v>60</v>
      </c>
      <c r="AE47" s="14" t="s">
        <v>60</v>
      </c>
      <c r="AF47" s="14" t="s">
        <v>60</v>
      </c>
      <c r="AG47" s="14" t="s">
        <v>60</v>
      </c>
      <c r="AH47" s="14" t="s">
        <v>60</v>
      </c>
    </row>
    <row r="48" spans="2:34" x14ac:dyDescent="0.3">
      <c r="B48" s="12" t="s">
        <v>11</v>
      </c>
      <c r="C48" s="35" t="s">
        <v>61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7"/>
    </row>
    <row r="49" spans="2:34" ht="15" customHeight="1" x14ac:dyDescent="0.3">
      <c r="B49" s="12" t="s">
        <v>10</v>
      </c>
      <c r="C49" s="32" t="s">
        <v>107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4"/>
    </row>
    <row r="51" spans="2:34" x14ac:dyDescent="0.3">
      <c r="B51" s="12" t="s">
        <v>37</v>
      </c>
      <c r="C51" s="31" t="s">
        <v>51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spans="2:34" x14ac:dyDescent="0.3">
      <c r="B52" s="12" t="s">
        <v>132</v>
      </c>
      <c r="C52" s="35" t="str">
        <f>CONCATENATE("0x",DEC2HEX(HEX2DEC(RIGHT(C45,2))+1,2))</f>
        <v>0x47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7"/>
    </row>
    <row r="53" spans="2:34" x14ac:dyDescent="0.3">
      <c r="B53" s="12"/>
      <c r="C53" s="13" t="s">
        <v>36</v>
      </c>
      <c r="D53" s="13" t="s">
        <v>35</v>
      </c>
      <c r="E53" s="13" t="s">
        <v>34</v>
      </c>
      <c r="F53" s="13" t="s">
        <v>33</v>
      </c>
      <c r="G53" s="13" t="s">
        <v>32</v>
      </c>
      <c r="H53" s="13" t="s">
        <v>31</v>
      </c>
      <c r="I53" s="13" t="s">
        <v>30</v>
      </c>
      <c r="J53" s="13" t="s">
        <v>29</v>
      </c>
      <c r="K53" s="13" t="s">
        <v>28</v>
      </c>
      <c r="L53" s="13" t="s">
        <v>27</v>
      </c>
      <c r="M53" s="13" t="s">
        <v>26</v>
      </c>
      <c r="N53" s="13" t="s">
        <v>25</v>
      </c>
      <c r="O53" s="13" t="s">
        <v>24</v>
      </c>
      <c r="P53" s="13" t="s">
        <v>23</v>
      </c>
      <c r="Q53" s="13" t="s">
        <v>22</v>
      </c>
      <c r="R53" s="13" t="s">
        <v>21</v>
      </c>
      <c r="S53" s="13" t="s">
        <v>20</v>
      </c>
      <c r="T53" s="13" t="s">
        <v>19</v>
      </c>
      <c r="U53" s="13" t="s">
        <v>18</v>
      </c>
      <c r="V53" s="13" t="s">
        <v>17</v>
      </c>
      <c r="W53" s="13" t="s">
        <v>16</v>
      </c>
      <c r="X53" s="13" t="s">
        <v>15</v>
      </c>
      <c r="Y53" s="13" t="s">
        <v>14</v>
      </c>
      <c r="Z53" s="13" t="s">
        <v>13</v>
      </c>
      <c r="AA53" s="13" t="s">
        <v>2</v>
      </c>
      <c r="AB53" s="13" t="s">
        <v>3</v>
      </c>
      <c r="AC53" s="13" t="s">
        <v>4</v>
      </c>
      <c r="AD53" s="13" t="s">
        <v>5</v>
      </c>
      <c r="AE53" s="13" t="s">
        <v>6</v>
      </c>
      <c r="AF53" s="13" t="s">
        <v>7</v>
      </c>
      <c r="AG53" s="13" t="s">
        <v>8</v>
      </c>
      <c r="AH53" s="13" t="s">
        <v>9</v>
      </c>
    </row>
    <row r="54" spans="2:34" x14ac:dyDescent="0.3">
      <c r="B54" s="12" t="s">
        <v>12</v>
      </c>
      <c r="C54" s="14" t="s">
        <v>60</v>
      </c>
      <c r="D54" s="14" t="s">
        <v>60</v>
      </c>
      <c r="E54" s="14" t="s">
        <v>60</v>
      </c>
      <c r="F54" s="14" t="s">
        <v>60</v>
      </c>
      <c r="G54" s="14" t="s">
        <v>60</v>
      </c>
      <c r="H54" s="14" t="s">
        <v>60</v>
      </c>
      <c r="I54" s="14" t="s">
        <v>60</v>
      </c>
      <c r="J54" s="14" t="s">
        <v>60</v>
      </c>
      <c r="K54" s="14" t="s">
        <v>60</v>
      </c>
      <c r="L54" s="14" t="s">
        <v>60</v>
      </c>
      <c r="M54" s="14" t="s">
        <v>60</v>
      </c>
      <c r="N54" s="14" t="s">
        <v>60</v>
      </c>
      <c r="O54" s="14" t="s">
        <v>60</v>
      </c>
      <c r="P54" s="14" t="s">
        <v>60</v>
      </c>
      <c r="Q54" s="14" t="s">
        <v>60</v>
      </c>
      <c r="R54" s="14" t="s">
        <v>60</v>
      </c>
      <c r="S54" s="14" t="s">
        <v>62</v>
      </c>
      <c r="T54" s="14" t="s">
        <v>62</v>
      </c>
      <c r="U54" s="14" t="s">
        <v>62</v>
      </c>
      <c r="V54" s="14" t="s">
        <v>62</v>
      </c>
      <c r="W54" s="14" t="s">
        <v>60</v>
      </c>
      <c r="X54" s="14" t="s">
        <v>60</v>
      </c>
      <c r="Y54" s="14" t="s">
        <v>60</v>
      </c>
      <c r="Z54" s="14" t="s">
        <v>60</v>
      </c>
      <c r="AA54" s="14" t="s">
        <v>60</v>
      </c>
      <c r="AB54" s="14" t="s">
        <v>60</v>
      </c>
      <c r="AC54" s="14" t="s">
        <v>60</v>
      </c>
      <c r="AD54" s="14" t="s">
        <v>60</v>
      </c>
      <c r="AE54" s="14" t="s">
        <v>60</v>
      </c>
      <c r="AF54" s="14" t="s">
        <v>60</v>
      </c>
      <c r="AG54" s="14" t="s">
        <v>60</v>
      </c>
      <c r="AH54" s="14" t="s">
        <v>60</v>
      </c>
    </row>
    <row r="55" spans="2:34" x14ac:dyDescent="0.3">
      <c r="B55" s="12" t="s">
        <v>11</v>
      </c>
      <c r="C55" s="35" t="s">
        <v>0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  <c r="S55" s="16">
        <v>0</v>
      </c>
      <c r="T55" s="16">
        <v>0</v>
      </c>
      <c r="U55" s="16">
        <v>0</v>
      </c>
      <c r="V55" s="16">
        <v>0</v>
      </c>
      <c r="W55" s="35" t="s">
        <v>138</v>
      </c>
      <c r="X55" s="36"/>
      <c r="Y55" s="36"/>
      <c r="Z55" s="36"/>
      <c r="AA55" s="36"/>
      <c r="AB55" s="37"/>
      <c r="AC55" s="35" t="s">
        <v>138</v>
      </c>
      <c r="AD55" s="36"/>
      <c r="AE55" s="36"/>
      <c r="AF55" s="36"/>
      <c r="AG55" s="36"/>
      <c r="AH55" s="37"/>
    </row>
    <row r="56" spans="2:34" ht="15" customHeight="1" x14ac:dyDescent="0.3">
      <c r="B56" s="12" t="s">
        <v>10</v>
      </c>
      <c r="C56" s="32" t="s">
        <v>113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S56" s="14" t="s">
        <v>41</v>
      </c>
      <c r="T56" s="14" t="s">
        <v>41</v>
      </c>
      <c r="U56" s="14" t="s">
        <v>41</v>
      </c>
      <c r="V56" s="14" t="s">
        <v>41</v>
      </c>
      <c r="W56" s="28" t="s">
        <v>115</v>
      </c>
      <c r="X56" s="29"/>
      <c r="Y56" s="29"/>
      <c r="Z56" s="29"/>
      <c r="AA56" s="29"/>
      <c r="AB56" s="30"/>
      <c r="AC56" s="28" t="s">
        <v>114</v>
      </c>
      <c r="AD56" s="29"/>
      <c r="AE56" s="29"/>
      <c r="AF56" s="29"/>
      <c r="AG56" s="29"/>
      <c r="AH56" s="30"/>
    </row>
    <row r="58" spans="2:34" x14ac:dyDescent="0.3">
      <c r="B58" s="12" t="s">
        <v>37</v>
      </c>
      <c r="C58" s="31" t="s">
        <v>52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2:34" x14ac:dyDescent="0.3">
      <c r="B59" s="12" t="s">
        <v>132</v>
      </c>
      <c r="C59" s="35" t="str">
        <f>CONCATENATE("0x",DEC2HEX(HEX2DEC(RIGHT(C52,2))+1,2))</f>
        <v>0x48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7"/>
    </row>
    <row r="60" spans="2:34" x14ac:dyDescent="0.3">
      <c r="B60" s="12"/>
      <c r="C60" s="13" t="s">
        <v>36</v>
      </c>
      <c r="D60" s="13" t="s">
        <v>35</v>
      </c>
      <c r="E60" s="13" t="s">
        <v>34</v>
      </c>
      <c r="F60" s="13" t="s">
        <v>33</v>
      </c>
      <c r="G60" s="13" t="s">
        <v>32</v>
      </c>
      <c r="H60" s="13" t="s">
        <v>31</v>
      </c>
      <c r="I60" s="13" t="s">
        <v>30</v>
      </c>
      <c r="J60" s="13" t="s">
        <v>29</v>
      </c>
      <c r="K60" s="13" t="s">
        <v>28</v>
      </c>
      <c r="L60" s="13" t="s">
        <v>27</v>
      </c>
      <c r="M60" s="13" t="s">
        <v>26</v>
      </c>
      <c r="N60" s="13" t="s">
        <v>25</v>
      </c>
      <c r="O60" s="13" t="s">
        <v>24</v>
      </c>
      <c r="P60" s="13" t="s">
        <v>23</v>
      </c>
      <c r="Q60" s="13" t="s">
        <v>22</v>
      </c>
      <c r="R60" s="13" t="s">
        <v>21</v>
      </c>
      <c r="S60" s="13" t="s">
        <v>20</v>
      </c>
      <c r="T60" s="13" t="s">
        <v>19</v>
      </c>
      <c r="U60" s="13" t="s">
        <v>18</v>
      </c>
      <c r="V60" s="13" t="s">
        <v>17</v>
      </c>
      <c r="W60" s="13" t="s">
        <v>16</v>
      </c>
      <c r="X60" s="13" t="s">
        <v>15</v>
      </c>
      <c r="Y60" s="13" t="s">
        <v>14</v>
      </c>
      <c r="Z60" s="13" t="s">
        <v>13</v>
      </c>
      <c r="AA60" s="13" t="s">
        <v>2</v>
      </c>
      <c r="AB60" s="13" t="s">
        <v>3</v>
      </c>
      <c r="AC60" s="13" t="s">
        <v>4</v>
      </c>
      <c r="AD60" s="13" t="s">
        <v>5</v>
      </c>
      <c r="AE60" s="13" t="s">
        <v>6</v>
      </c>
      <c r="AF60" s="13" t="s">
        <v>7</v>
      </c>
      <c r="AG60" s="13" t="s">
        <v>8</v>
      </c>
      <c r="AH60" s="13" t="s">
        <v>9</v>
      </c>
    </row>
    <row r="61" spans="2:34" x14ac:dyDescent="0.3">
      <c r="B61" s="12" t="s">
        <v>12</v>
      </c>
      <c r="C61" s="14" t="s">
        <v>60</v>
      </c>
      <c r="D61" s="14" t="s">
        <v>60</v>
      </c>
      <c r="E61" s="14" t="s">
        <v>60</v>
      </c>
      <c r="F61" s="14" t="s">
        <v>60</v>
      </c>
      <c r="G61" s="14" t="s">
        <v>60</v>
      </c>
      <c r="H61" s="14" t="s">
        <v>60</v>
      </c>
      <c r="I61" s="14" t="s">
        <v>60</v>
      </c>
      <c r="J61" s="14" t="s">
        <v>60</v>
      </c>
      <c r="K61" s="14" t="s">
        <v>60</v>
      </c>
      <c r="L61" s="14" t="s">
        <v>60</v>
      </c>
      <c r="M61" s="14" t="s">
        <v>60</v>
      </c>
      <c r="N61" s="14" t="s">
        <v>60</v>
      </c>
      <c r="O61" s="14" t="s">
        <v>60</v>
      </c>
      <c r="P61" s="14" t="s">
        <v>60</v>
      </c>
      <c r="Q61" s="14" t="s">
        <v>60</v>
      </c>
      <c r="R61" s="14" t="s">
        <v>60</v>
      </c>
      <c r="S61" s="14" t="s">
        <v>60</v>
      </c>
      <c r="T61" s="14" t="s">
        <v>60</v>
      </c>
      <c r="U61" s="14" t="s">
        <v>60</v>
      </c>
      <c r="V61" s="14" t="s">
        <v>60</v>
      </c>
      <c r="W61" s="14" t="s">
        <v>60</v>
      </c>
      <c r="X61" s="14" t="s">
        <v>60</v>
      </c>
      <c r="Y61" s="14" t="s">
        <v>60</v>
      </c>
      <c r="Z61" s="14" t="s">
        <v>60</v>
      </c>
      <c r="AA61" s="14" t="s">
        <v>60</v>
      </c>
      <c r="AB61" s="14" t="s">
        <v>60</v>
      </c>
      <c r="AC61" s="14" t="s">
        <v>60</v>
      </c>
      <c r="AD61" s="14" t="s">
        <v>60</v>
      </c>
      <c r="AE61" s="14" t="s">
        <v>60</v>
      </c>
      <c r="AF61" s="14" t="s">
        <v>60</v>
      </c>
      <c r="AG61" s="14" t="s">
        <v>60</v>
      </c>
      <c r="AH61" s="14" t="s">
        <v>60</v>
      </c>
    </row>
    <row r="62" spans="2:34" x14ac:dyDescent="0.3">
      <c r="B62" s="12" t="s">
        <v>11</v>
      </c>
      <c r="C62" s="35" t="s">
        <v>61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7"/>
    </row>
    <row r="63" spans="2:34" ht="15" customHeight="1" x14ac:dyDescent="0.3">
      <c r="B63" s="12" t="s">
        <v>10</v>
      </c>
      <c r="C63" s="32" t="s">
        <v>108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5" spans="2:34" x14ac:dyDescent="0.3">
      <c r="B65" s="12" t="s">
        <v>37</v>
      </c>
      <c r="C65" s="31" t="s">
        <v>53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x14ac:dyDescent="0.3">
      <c r="B66" s="12" t="s">
        <v>132</v>
      </c>
      <c r="C66" s="35" t="str">
        <f>CONCATENATE("0x",DEC2HEX(HEX2DEC(RIGHT(C59,2))+1,2))</f>
        <v>0x49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7"/>
    </row>
    <row r="67" spans="2:34" x14ac:dyDescent="0.3">
      <c r="B67" s="12"/>
      <c r="C67" s="13" t="s">
        <v>36</v>
      </c>
      <c r="D67" s="13" t="s">
        <v>35</v>
      </c>
      <c r="E67" s="13" t="s">
        <v>34</v>
      </c>
      <c r="F67" s="13" t="s">
        <v>33</v>
      </c>
      <c r="G67" s="13" t="s">
        <v>32</v>
      </c>
      <c r="H67" s="13" t="s">
        <v>31</v>
      </c>
      <c r="I67" s="13" t="s">
        <v>30</v>
      </c>
      <c r="J67" s="13" t="s">
        <v>29</v>
      </c>
      <c r="K67" s="13" t="s">
        <v>28</v>
      </c>
      <c r="L67" s="13" t="s">
        <v>27</v>
      </c>
      <c r="M67" s="13" t="s">
        <v>26</v>
      </c>
      <c r="N67" s="13" t="s">
        <v>25</v>
      </c>
      <c r="O67" s="13" t="s">
        <v>24</v>
      </c>
      <c r="P67" s="13" t="s">
        <v>23</v>
      </c>
      <c r="Q67" s="13" t="s">
        <v>22</v>
      </c>
      <c r="R67" s="13" t="s">
        <v>21</v>
      </c>
      <c r="S67" s="13" t="s">
        <v>20</v>
      </c>
      <c r="T67" s="13" t="s">
        <v>19</v>
      </c>
      <c r="U67" s="13" t="s">
        <v>18</v>
      </c>
      <c r="V67" s="13" t="s">
        <v>17</v>
      </c>
      <c r="W67" s="13" t="s">
        <v>16</v>
      </c>
      <c r="X67" s="13" t="s">
        <v>15</v>
      </c>
      <c r="Y67" s="13" t="s">
        <v>14</v>
      </c>
      <c r="Z67" s="13" t="s">
        <v>13</v>
      </c>
      <c r="AA67" s="13" t="s">
        <v>2</v>
      </c>
      <c r="AB67" s="13" t="s">
        <v>3</v>
      </c>
      <c r="AC67" s="13" t="s">
        <v>4</v>
      </c>
      <c r="AD67" s="13" t="s">
        <v>5</v>
      </c>
      <c r="AE67" s="13" t="s">
        <v>6</v>
      </c>
      <c r="AF67" s="13" t="s">
        <v>7</v>
      </c>
      <c r="AG67" s="13" t="s">
        <v>8</v>
      </c>
      <c r="AH67" s="13" t="s">
        <v>9</v>
      </c>
    </row>
    <row r="68" spans="2:34" x14ac:dyDescent="0.3">
      <c r="B68" s="12" t="s">
        <v>12</v>
      </c>
      <c r="C68" s="14" t="s">
        <v>60</v>
      </c>
      <c r="D68" s="14" t="s">
        <v>60</v>
      </c>
      <c r="E68" s="14" t="s">
        <v>60</v>
      </c>
      <c r="F68" s="14" t="s">
        <v>60</v>
      </c>
      <c r="G68" s="14" t="s">
        <v>60</v>
      </c>
      <c r="H68" s="14" t="s">
        <v>60</v>
      </c>
      <c r="I68" s="14" t="s">
        <v>60</v>
      </c>
      <c r="J68" s="14" t="s">
        <v>60</v>
      </c>
      <c r="K68" s="14" t="s">
        <v>60</v>
      </c>
      <c r="L68" s="14" t="s">
        <v>60</v>
      </c>
      <c r="M68" s="14" t="s">
        <v>60</v>
      </c>
      <c r="N68" s="14" t="s">
        <v>60</v>
      </c>
      <c r="O68" s="14" t="s">
        <v>60</v>
      </c>
      <c r="P68" s="14" t="s">
        <v>60</v>
      </c>
      <c r="Q68" s="14" t="s">
        <v>60</v>
      </c>
      <c r="R68" s="14" t="s">
        <v>60</v>
      </c>
      <c r="S68" s="14" t="s">
        <v>62</v>
      </c>
      <c r="T68" s="14" t="s">
        <v>62</v>
      </c>
      <c r="U68" s="14" t="s">
        <v>62</v>
      </c>
      <c r="V68" s="14" t="s">
        <v>62</v>
      </c>
      <c r="W68" s="14" t="s">
        <v>60</v>
      </c>
      <c r="X68" s="14" t="s">
        <v>60</v>
      </c>
      <c r="Y68" s="14" t="s">
        <v>60</v>
      </c>
      <c r="Z68" s="14" t="s">
        <v>60</v>
      </c>
      <c r="AA68" s="14" t="s">
        <v>60</v>
      </c>
      <c r="AB68" s="14" t="s">
        <v>60</v>
      </c>
      <c r="AC68" s="14" t="s">
        <v>60</v>
      </c>
      <c r="AD68" s="14" t="s">
        <v>60</v>
      </c>
      <c r="AE68" s="14" t="s">
        <v>60</v>
      </c>
      <c r="AF68" s="14" t="s">
        <v>60</v>
      </c>
      <c r="AG68" s="14" t="s">
        <v>60</v>
      </c>
      <c r="AH68" s="14" t="s">
        <v>60</v>
      </c>
    </row>
    <row r="69" spans="2:34" x14ac:dyDescent="0.3">
      <c r="B69" s="12" t="s">
        <v>11</v>
      </c>
      <c r="C69" s="35" t="s">
        <v>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7"/>
      <c r="S69" s="16">
        <v>0</v>
      </c>
      <c r="T69" s="16">
        <v>0</v>
      </c>
      <c r="U69" s="16">
        <v>0</v>
      </c>
      <c r="V69" s="16">
        <v>0</v>
      </c>
      <c r="W69" s="35" t="s">
        <v>138</v>
      </c>
      <c r="X69" s="36"/>
      <c r="Y69" s="36"/>
      <c r="Z69" s="36"/>
      <c r="AA69" s="36"/>
      <c r="AB69" s="37"/>
      <c r="AC69" s="35" t="s">
        <v>138</v>
      </c>
      <c r="AD69" s="36"/>
      <c r="AE69" s="36"/>
      <c r="AF69" s="36"/>
      <c r="AG69" s="36"/>
      <c r="AH69" s="37"/>
    </row>
    <row r="70" spans="2:34" ht="15" customHeight="1" x14ac:dyDescent="0.3">
      <c r="B70" s="12" t="s">
        <v>10</v>
      </c>
      <c r="C70" s="32" t="s">
        <v>116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  <c r="S70" s="14" t="s">
        <v>41</v>
      </c>
      <c r="T70" s="14" t="s">
        <v>41</v>
      </c>
      <c r="U70" s="14" t="s">
        <v>41</v>
      </c>
      <c r="V70" s="14" t="s">
        <v>41</v>
      </c>
      <c r="W70" s="28" t="s">
        <v>117</v>
      </c>
      <c r="X70" s="29"/>
      <c r="Y70" s="29"/>
      <c r="Z70" s="29"/>
      <c r="AA70" s="29"/>
      <c r="AB70" s="30"/>
      <c r="AC70" s="28" t="s">
        <v>118</v>
      </c>
      <c r="AD70" s="29"/>
      <c r="AE70" s="29"/>
      <c r="AF70" s="29"/>
      <c r="AG70" s="29"/>
      <c r="AH70" s="30"/>
    </row>
    <row r="72" spans="2:34" x14ac:dyDescent="0.3">
      <c r="B72" s="12" t="s">
        <v>37</v>
      </c>
      <c r="C72" s="31" t="s">
        <v>54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3">
      <c r="B73" s="12" t="s">
        <v>132</v>
      </c>
      <c r="C73" s="35" t="str">
        <f>CONCATENATE("0x",DEC2HEX(HEX2DEC(RIGHT(C66,2))+1,2))</f>
        <v>0x4A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7"/>
    </row>
    <row r="74" spans="2:34" x14ac:dyDescent="0.3">
      <c r="B74" s="12"/>
      <c r="C74" s="13" t="s">
        <v>36</v>
      </c>
      <c r="D74" s="13" t="s">
        <v>35</v>
      </c>
      <c r="E74" s="13" t="s">
        <v>34</v>
      </c>
      <c r="F74" s="13" t="s">
        <v>33</v>
      </c>
      <c r="G74" s="13" t="s">
        <v>32</v>
      </c>
      <c r="H74" s="13" t="s">
        <v>31</v>
      </c>
      <c r="I74" s="13" t="s">
        <v>30</v>
      </c>
      <c r="J74" s="13" t="s">
        <v>29</v>
      </c>
      <c r="K74" s="13" t="s">
        <v>28</v>
      </c>
      <c r="L74" s="13" t="s">
        <v>27</v>
      </c>
      <c r="M74" s="13" t="s">
        <v>26</v>
      </c>
      <c r="N74" s="13" t="s">
        <v>25</v>
      </c>
      <c r="O74" s="13" t="s">
        <v>24</v>
      </c>
      <c r="P74" s="13" t="s">
        <v>23</v>
      </c>
      <c r="Q74" s="13" t="s">
        <v>22</v>
      </c>
      <c r="R74" s="13" t="s">
        <v>21</v>
      </c>
      <c r="S74" s="13" t="s">
        <v>20</v>
      </c>
      <c r="T74" s="13" t="s">
        <v>19</v>
      </c>
      <c r="U74" s="13" t="s">
        <v>18</v>
      </c>
      <c r="V74" s="13" t="s">
        <v>17</v>
      </c>
      <c r="W74" s="13" t="s">
        <v>16</v>
      </c>
      <c r="X74" s="13" t="s">
        <v>15</v>
      </c>
      <c r="Y74" s="13" t="s">
        <v>14</v>
      </c>
      <c r="Z74" s="13" t="s">
        <v>13</v>
      </c>
      <c r="AA74" s="13" t="s">
        <v>2</v>
      </c>
      <c r="AB74" s="13" t="s">
        <v>3</v>
      </c>
      <c r="AC74" s="13" t="s">
        <v>4</v>
      </c>
      <c r="AD74" s="13" t="s">
        <v>5</v>
      </c>
      <c r="AE74" s="13" t="s">
        <v>6</v>
      </c>
      <c r="AF74" s="13" t="s">
        <v>7</v>
      </c>
      <c r="AG74" s="13" t="s">
        <v>8</v>
      </c>
      <c r="AH74" s="13" t="s">
        <v>9</v>
      </c>
    </row>
    <row r="75" spans="2:34" x14ac:dyDescent="0.3">
      <c r="B75" s="12" t="s">
        <v>12</v>
      </c>
      <c r="C75" s="14" t="s">
        <v>60</v>
      </c>
      <c r="D75" s="14" t="s">
        <v>60</v>
      </c>
      <c r="E75" s="14" t="s">
        <v>60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M75" s="14" t="s">
        <v>60</v>
      </c>
      <c r="N75" s="14" t="s">
        <v>60</v>
      </c>
      <c r="O75" s="14" t="s">
        <v>60</v>
      </c>
      <c r="P75" s="14" t="s">
        <v>60</v>
      </c>
      <c r="Q75" s="14" t="s">
        <v>60</v>
      </c>
      <c r="R75" s="14" t="s">
        <v>60</v>
      </c>
      <c r="S75" s="14" t="s">
        <v>60</v>
      </c>
      <c r="T75" s="14" t="s">
        <v>60</v>
      </c>
      <c r="U75" s="14" t="s">
        <v>60</v>
      </c>
      <c r="V75" s="14" t="s">
        <v>60</v>
      </c>
      <c r="W75" s="14" t="s">
        <v>60</v>
      </c>
      <c r="X75" s="14" t="s">
        <v>60</v>
      </c>
      <c r="Y75" s="14" t="s">
        <v>60</v>
      </c>
      <c r="Z75" s="14" t="s">
        <v>60</v>
      </c>
      <c r="AA75" s="14" t="s">
        <v>60</v>
      </c>
      <c r="AB75" s="14" t="s">
        <v>60</v>
      </c>
      <c r="AC75" s="14" t="s">
        <v>60</v>
      </c>
      <c r="AD75" s="14" t="s">
        <v>60</v>
      </c>
      <c r="AE75" s="14" t="s">
        <v>60</v>
      </c>
      <c r="AF75" s="14" t="s">
        <v>60</v>
      </c>
      <c r="AG75" s="14" t="s">
        <v>60</v>
      </c>
      <c r="AH75" s="14" t="s">
        <v>60</v>
      </c>
    </row>
    <row r="76" spans="2:34" x14ac:dyDescent="0.3">
      <c r="B76" s="12" t="s">
        <v>11</v>
      </c>
      <c r="C76" s="35" t="s">
        <v>61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7"/>
    </row>
    <row r="77" spans="2:34" ht="15" customHeight="1" x14ac:dyDescent="0.3">
      <c r="B77" s="12" t="s">
        <v>10</v>
      </c>
      <c r="C77" s="32" t="s">
        <v>109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4"/>
    </row>
    <row r="79" spans="2:34" x14ac:dyDescent="0.3">
      <c r="B79" s="12" t="s">
        <v>37</v>
      </c>
      <c r="C79" s="31" t="s">
        <v>55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3">
      <c r="B80" s="12" t="s">
        <v>132</v>
      </c>
      <c r="C80" s="35" t="str">
        <f>CONCATENATE("0x",DEC2HEX(HEX2DEC(RIGHT(C73,2))+1,2))</f>
        <v>0x4B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7"/>
    </row>
    <row r="81" spans="2:34" x14ac:dyDescent="0.3">
      <c r="B81" s="12"/>
      <c r="C81" s="13" t="s">
        <v>36</v>
      </c>
      <c r="D81" s="13" t="s">
        <v>35</v>
      </c>
      <c r="E81" s="13" t="s">
        <v>34</v>
      </c>
      <c r="F81" s="13" t="s">
        <v>33</v>
      </c>
      <c r="G81" s="13" t="s">
        <v>32</v>
      </c>
      <c r="H81" s="13" t="s">
        <v>31</v>
      </c>
      <c r="I81" s="13" t="s">
        <v>30</v>
      </c>
      <c r="J81" s="13" t="s">
        <v>29</v>
      </c>
      <c r="K81" s="13" t="s">
        <v>28</v>
      </c>
      <c r="L81" s="13" t="s">
        <v>27</v>
      </c>
      <c r="M81" s="13" t="s">
        <v>26</v>
      </c>
      <c r="N81" s="13" t="s">
        <v>25</v>
      </c>
      <c r="O81" s="13" t="s">
        <v>24</v>
      </c>
      <c r="P81" s="13" t="s">
        <v>23</v>
      </c>
      <c r="Q81" s="13" t="s">
        <v>22</v>
      </c>
      <c r="R81" s="13" t="s">
        <v>21</v>
      </c>
      <c r="S81" s="13" t="s">
        <v>20</v>
      </c>
      <c r="T81" s="13" t="s">
        <v>19</v>
      </c>
      <c r="U81" s="13" t="s">
        <v>18</v>
      </c>
      <c r="V81" s="13" t="s">
        <v>17</v>
      </c>
      <c r="W81" s="13" t="s">
        <v>16</v>
      </c>
      <c r="X81" s="13" t="s">
        <v>15</v>
      </c>
      <c r="Y81" s="13" t="s">
        <v>14</v>
      </c>
      <c r="Z81" s="13" t="s">
        <v>13</v>
      </c>
      <c r="AA81" s="13" t="s">
        <v>2</v>
      </c>
      <c r="AB81" s="13" t="s">
        <v>3</v>
      </c>
      <c r="AC81" s="13" t="s">
        <v>4</v>
      </c>
      <c r="AD81" s="13" t="s">
        <v>5</v>
      </c>
      <c r="AE81" s="13" t="s">
        <v>6</v>
      </c>
      <c r="AF81" s="13" t="s">
        <v>7</v>
      </c>
      <c r="AG81" s="13" t="s">
        <v>8</v>
      </c>
      <c r="AH81" s="13" t="s">
        <v>9</v>
      </c>
    </row>
    <row r="82" spans="2:34" x14ac:dyDescent="0.3">
      <c r="B82" s="12" t="s">
        <v>12</v>
      </c>
      <c r="C82" s="14" t="s">
        <v>60</v>
      </c>
      <c r="D82" s="14" t="s">
        <v>60</v>
      </c>
      <c r="E82" s="14" t="s">
        <v>60</v>
      </c>
      <c r="F82" s="14" t="s">
        <v>60</v>
      </c>
      <c r="G82" s="14" t="s">
        <v>60</v>
      </c>
      <c r="H82" s="14" t="s">
        <v>60</v>
      </c>
      <c r="I82" s="14" t="s">
        <v>60</v>
      </c>
      <c r="J82" s="14" t="s">
        <v>60</v>
      </c>
      <c r="K82" s="14" t="s">
        <v>60</v>
      </c>
      <c r="L82" s="14" t="s">
        <v>60</v>
      </c>
      <c r="M82" s="14" t="s">
        <v>60</v>
      </c>
      <c r="N82" s="14" t="s">
        <v>60</v>
      </c>
      <c r="O82" s="14" t="s">
        <v>60</v>
      </c>
      <c r="P82" s="14" t="s">
        <v>60</v>
      </c>
      <c r="Q82" s="14" t="s">
        <v>60</v>
      </c>
      <c r="R82" s="14" t="s">
        <v>60</v>
      </c>
      <c r="S82" s="14" t="s">
        <v>62</v>
      </c>
      <c r="T82" s="14" t="s">
        <v>62</v>
      </c>
      <c r="U82" s="14" t="s">
        <v>62</v>
      </c>
      <c r="V82" s="14" t="s">
        <v>62</v>
      </c>
      <c r="W82" s="14" t="s">
        <v>60</v>
      </c>
      <c r="X82" s="14" t="s">
        <v>60</v>
      </c>
      <c r="Y82" s="14" t="s">
        <v>60</v>
      </c>
      <c r="Z82" s="14" t="s">
        <v>60</v>
      </c>
      <c r="AA82" s="14" t="s">
        <v>60</v>
      </c>
      <c r="AB82" s="14" t="s">
        <v>60</v>
      </c>
      <c r="AC82" s="14" t="s">
        <v>60</v>
      </c>
      <c r="AD82" s="14" t="s">
        <v>60</v>
      </c>
      <c r="AE82" s="14" t="s">
        <v>60</v>
      </c>
      <c r="AF82" s="14" t="s">
        <v>60</v>
      </c>
      <c r="AG82" s="14" t="s">
        <v>60</v>
      </c>
      <c r="AH82" s="14" t="s">
        <v>60</v>
      </c>
    </row>
    <row r="83" spans="2:34" x14ac:dyDescent="0.3">
      <c r="B83" s="12" t="s">
        <v>11</v>
      </c>
      <c r="C83" s="35" t="s">
        <v>0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7"/>
      <c r="S83" s="16">
        <v>0</v>
      </c>
      <c r="T83" s="16">
        <v>0</v>
      </c>
      <c r="U83" s="16">
        <v>0</v>
      </c>
      <c r="V83" s="16">
        <v>0</v>
      </c>
      <c r="W83" s="35" t="s">
        <v>138</v>
      </c>
      <c r="X83" s="36"/>
      <c r="Y83" s="36"/>
      <c r="Z83" s="36"/>
      <c r="AA83" s="36"/>
      <c r="AB83" s="37"/>
      <c r="AC83" s="35" t="s">
        <v>138</v>
      </c>
      <c r="AD83" s="36"/>
      <c r="AE83" s="36"/>
      <c r="AF83" s="36"/>
      <c r="AG83" s="36"/>
      <c r="AH83" s="37"/>
    </row>
    <row r="84" spans="2:34" ht="15" customHeight="1" x14ac:dyDescent="0.3">
      <c r="B84" s="12" t="s">
        <v>10</v>
      </c>
      <c r="C84" s="32" t="s">
        <v>119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4"/>
      <c r="S84" s="14" t="s">
        <v>41</v>
      </c>
      <c r="T84" s="14" t="s">
        <v>41</v>
      </c>
      <c r="U84" s="14" t="s">
        <v>41</v>
      </c>
      <c r="V84" s="14" t="s">
        <v>41</v>
      </c>
      <c r="W84" s="28" t="s">
        <v>120</v>
      </c>
      <c r="X84" s="29"/>
      <c r="Y84" s="29"/>
      <c r="Z84" s="29"/>
      <c r="AA84" s="29"/>
      <c r="AB84" s="30"/>
      <c r="AC84" s="28" t="s">
        <v>121</v>
      </c>
      <c r="AD84" s="29"/>
      <c r="AE84" s="29"/>
      <c r="AF84" s="29"/>
      <c r="AG84" s="29"/>
      <c r="AH84" s="30"/>
    </row>
    <row r="86" spans="2:34" x14ac:dyDescent="0.3">
      <c r="B86" s="12" t="s">
        <v>37</v>
      </c>
      <c r="C86" s="31" t="s">
        <v>56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2:34" x14ac:dyDescent="0.3">
      <c r="B87" s="12" t="s">
        <v>132</v>
      </c>
      <c r="C87" s="35" t="str">
        <f>CONCATENATE("0x",DEC2HEX(HEX2DEC(RIGHT(C80,2))+1,2))</f>
        <v>0x4C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7"/>
    </row>
    <row r="88" spans="2:34" x14ac:dyDescent="0.3">
      <c r="B88" s="12"/>
      <c r="C88" s="13" t="s">
        <v>36</v>
      </c>
      <c r="D88" s="13" t="s">
        <v>35</v>
      </c>
      <c r="E88" s="13" t="s">
        <v>34</v>
      </c>
      <c r="F88" s="13" t="s">
        <v>33</v>
      </c>
      <c r="G88" s="13" t="s">
        <v>32</v>
      </c>
      <c r="H88" s="13" t="s">
        <v>31</v>
      </c>
      <c r="I88" s="13" t="s">
        <v>30</v>
      </c>
      <c r="J88" s="13" t="s">
        <v>29</v>
      </c>
      <c r="K88" s="13" t="s">
        <v>28</v>
      </c>
      <c r="L88" s="13" t="s">
        <v>27</v>
      </c>
      <c r="M88" s="13" t="s">
        <v>26</v>
      </c>
      <c r="N88" s="13" t="s">
        <v>25</v>
      </c>
      <c r="O88" s="13" t="s">
        <v>24</v>
      </c>
      <c r="P88" s="13" t="s">
        <v>23</v>
      </c>
      <c r="Q88" s="13" t="s">
        <v>22</v>
      </c>
      <c r="R88" s="13" t="s">
        <v>21</v>
      </c>
      <c r="S88" s="13" t="s">
        <v>20</v>
      </c>
      <c r="T88" s="13" t="s">
        <v>19</v>
      </c>
      <c r="U88" s="13" t="s">
        <v>18</v>
      </c>
      <c r="V88" s="13" t="s">
        <v>17</v>
      </c>
      <c r="W88" s="13" t="s">
        <v>16</v>
      </c>
      <c r="X88" s="13" t="s">
        <v>15</v>
      </c>
      <c r="Y88" s="13" t="s">
        <v>14</v>
      </c>
      <c r="Z88" s="13" t="s">
        <v>13</v>
      </c>
      <c r="AA88" s="13" t="s">
        <v>2</v>
      </c>
      <c r="AB88" s="13" t="s">
        <v>3</v>
      </c>
      <c r="AC88" s="13" t="s">
        <v>4</v>
      </c>
      <c r="AD88" s="13" t="s">
        <v>5</v>
      </c>
      <c r="AE88" s="13" t="s">
        <v>6</v>
      </c>
      <c r="AF88" s="13" t="s">
        <v>7</v>
      </c>
      <c r="AG88" s="13" t="s">
        <v>8</v>
      </c>
      <c r="AH88" s="13" t="s">
        <v>9</v>
      </c>
    </row>
    <row r="89" spans="2:34" x14ac:dyDescent="0.3">
      <c r="B89" s="12" t="s">
        <v>12</v>
      </c>
      <c r="C89" s="14" t="s">
        <v>60</v>
      </c>
      <c r="D89" s="14" t="s">
        <v>62</v>
      </c>
      <c r="E89" s="14" t="s">
        <v>62</v>
      </c>
      <c r="F89" s="14" t="s">
        <v>62</v>
      </c>
      <c r="G89" s="14" t="s">
        <v>62</v>
      </c>
      <c r="H89" s="14" t="s">
        <v>62</v>
      </c>
      <c r="I89" s="14" t="s">
        <v>62</v>
      </c>
      <c r="J89" s="14" t="s">
        <v>62</v>
      </c>
      <c r="K89" s="14" t="s">
        <v>62</v>
      </c>
      <c r="L89" s="14" t="s">
        <v>62</v>
      </c>
      <c r="M89" s="14" t="s">
        <v>62</v>
      </c>
      <c r="N89" s="14" t="s">
        <v>62</v>
      </c>
      <c r="O89" s="14" t="s">
        <v>62</v>
      </c>
      <c r="P89" s="14" t="s">
        <v>62</v>
      </c>
      <c r="Q89" s="14" t="s">
        <v>62</v>
      </c>
      <c r="R89" s="14" t="s">
        <v>62</v>
      </c>
      <c r="S89" s="14" t="s">
        <v>62</v>
      </c>
      <c r="T89" s="14" t="s">
        <v>62</v>
      </c>
      <c r="U89" s="14" t="s">
        <v>62</v>
      </c>
      <c r="V89" s="14" t="s">
        <v>62</v>
      </c>
      <c r="W89" s="14" t="s">
        <v>62</v>
      </c>
      <c r="X89" s="14" t="s">
        <v>62</v>
      </c>
      <c r="Y89" s="14" t="s">
        <v>62</v>
      </c>
      <c r="Z89" s="14" t="s">
        <v>62</v>
      </c>
      <c r="AA89" s="14" t="s">
        <v>60</v>
      </c>
      <c r="AB89" s="14" t="s">
        <v>60</v>
      </c>
      <c r="AC89" s="14" t="s">
        <v>60</v>
      </c>
      <c r="AD89" s="14" t="s">
        <v>60</v>
      </c>
      <c r="AE89" s="14" t="s">
        <v>62</v>
      </c>
      <c r="AF89" s="14" t="s">
        <v>62</v>
      </c>
      <c r="AG89" s="14" t="s">
        <v>62</v>
      </c>
      <c r="AH89" s="14" t="s">
        <v>62</v>
      </c>
    </row>
    <row r="90" spans="2:34" x14ac:dyDescent="0.3">
      <c r="B90" s="12" t="s">
        <v>11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35" t="s">
        <v>57</v>
      </c>
      <c r="AB90" s="36"/>
      <c r="AC90" s="36"/>
      <c r="AD90" s="37"/>
      <c r="AE90" s="16">
        <v>0</v>
      </c>
      <c r="AF90" s="16">
        <v>0</v>
      </c>
      <c r="AG90" s="16">
        <v>0</v>
      </c>
      <c r="AH90" s="16">
        <v>0</v>
      </c>
    </row>
    <row r="91" spans="2:34" x14ac:dyDescent="0.3">
      <c r="B91" s="12" t="s">
        <v>10</v>
      </c>
      <c r="C91" s="14" t="s">
        <v>41</v>
      </c>
      <c r="D91" s="14" t="s">
        <v>41</v>
      </c>
      <c r="E91" s="14" t="s">
        <v>41</v>
      </c>
      <c r="F91" s="14" t="s">
        <v>41</v>
      </c>
      <c r="G91" s="14" t="s">
        <v>41</v>
      </c>
      <c r="H91" s="14" t="s">
        <v>41</v>
      </c>
      <c r="I91" s="14" t="s">
        <v>41</v>
      </c>
      <c r="J91" s="14" t="s">
        <v>41</v>
      </c>
      <c r="K91" s="14" t="s">
        <v>41</v>
      </c>
      <c r="L91" s="14" t="s">
        <v>41</v>
      </c>
      <c r="M91" s="14" t="s">
        <v>41</v>
      </c>
      <c r="N91" s="14" t="s">
        <v>41</v>
      </c>
      <c r="O91" s="14" t="s">
        <v>41</v>
      </c>
      <c r="P91" s="14" t="s">
        <v>41</v>
      </c>
      <c r="Q91" s="14" t="s">
        <v>41</v>
      </c>
      <c r="R91" s="14" t="s">
        <v>41</v>
      </c>
      <c r="S91" s="14" t="s">
        <v>41</v>
      </c>
      <c r="T91" s="14" t="s">
        <v>41</v>
      </c>
      <c r="U91" s="14" t="s">
        <v>41</v>
      </c>
      <c r="V91" s="14" t="s">
        <v>41</v>
      </c>
      <c r="W91" s="14" t="s">
        <v>41</v>
      </c>
      <c r="X91" s="14" t="s">
        <v>41</v>
      </c>
      <c r="Y91" s="14" t="s">
        <v>41</v>
      </c>
      <c r="Z91" s="14" t="s">
        <v>41</v>
      </c>
      <c r="AA91" s="28" t="s">
        <v>122</v>
      </c>
      <c r="AB91" s="29"/>
      <c r="AC91" s="29"/>
      <c r="AD91" s="30"/>
      <c r="AE91" s="14" t="s">
        <v>41</v>
      </c>
      <c r="AF91" s="14" t="s">
        <v>41</v>
      </c>
      <c r="AG91" s="14" t="s">
        <v>41</v>
      </c>
      <c r="AH91" s="14" t="s">
        <v>41</v>
      </c>
    </row>
    <row r="93" spans="2:34" x14ac:dyDescent="0.3">
      <c r="B93" s="12" t="s">
        <v>37</v>
      </c>
      <c r="C93" s="31" t="s">
        <v>58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spans="2:34" x14ac:dyDescent="0.3">
      <c r="B94" s="12" t="s">
        <v>132</v>
      </c>
      <c r="C94" s="35" t="str">
        <f>CONCATENATE("0x",DEC2HEX(HEX2DEC(RIGHT(C87,2))+1,2))</f>
        <v>0x4D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7"/>
    </row>
    <row r="95" spans="2:34" x14ac:dyDescent="0.3">
      <c r="B95" s="12"/>
      <c r="C95" s="13" t="s">
        <v>36</v>
      </c>
      <c r="D95" s="13" t="s">
        <v>35</v>
      </c>
      <c r="E95" s="13" t="s">
        <v>34</v>
      </c>
      <c r="F95" s="13" t="s">
        <v>33</v>
      </c>
      <c r="G95" s="13" t="s">
        <v>32</v>
      </c>
      <c r="H95" s="13" t="s">
        <v>31</v>
      </c>
      <c r="I95" s="13" t="s">
        <v>30</v>
      </c>
      <c r="J95" s="13" t="s">
        <v>29</v>
      </c>
      <c r="K95" s="13" t="s">
        <v>28</v>
      </c>
      <c r="L95" s="13" t="s">
        <v>27</v>
      </c>
      <c r="M95" s="13" t="s">
        <v>26</v>
      </c>
      <c r="N95" s="13" t="s">
        <v>25</v>
      </c>
      <c r="O95" s="13" t="s">
        <v>24</v>
      </c>
      <c r="P95" s="13" t="s">
        <v>23</v>
      </c>
      <c r="Q95" s="13" t="s">
        <v>22</v>
      </c>
      <c r="R95" s="13" t="s">
        <v>21</v>
      </c>
      <c r="S95" s="13" t="s">
        <v>20</v>
      </c>
      <c r="T95" s="13" t="s">
        <v>19</v>
      </c>
      <c r="U95" s="13" t="s">
        <v>18</v>
      </c>
      <c r="V95" s="13" t="s">
        <v>17</v>
      </c>
      <c r="W95" s="13" t="s">
        <v>16</v>
      </c>
      <c r="X95" s="13" t="s">
        <v>15</v>
      </c>
      <c r="Y95" s="13" t="s">
        <v>14</v>
      </c>
      <c r="Z95" s="13" t="s">
        <v>13</v>
      </c>
      <c r="AA95" s="13" t="s">
        <v>2</v>
      </c>
      <c r="AB95" s="13" t="s">
        <v>3</v>
      </c>
      <c r="AC95" s="13" t="s">
        <v>4</v>
      </c>
      <c r="AD95" s="13" t="s">
        <v>5</v>
      </c>
      <c r="AE95" s="13" t="s">
        <v>6</v>
      </c>
      <c r="AF95" s="13" t="s">
        <v>7</v>
      </c>
      <c r="AG95" s="13" t="s">
        <v>8</v>
      </c>
      <c r="AH95" s="13" t="s">
        <v>9</v>
      </c>
    </row>
    <row r="96" spans="2:34" x14ac:dyDescent="0.3">
      <c r="B96" s="12" t="s">
        <v>12</v>
      </c>
      <c r="C96" s="14" t="s">
        <v>60</v>
      </c>
      <c r="D96" s="14" t="s">
        <v>62</v>
      </c>
      <c r="E96" s="14" t="s">
        <v>62</v>
      </c>
      <c r="F96" s="14" t="s">
        <v>62</v>
      </c>
      <c r="G96" s="14" t="s">
        <v>62</v>
      </c>
      <c r="H96" s="14" t="s">
        <v>62</v>
      </c>
      <c r="I96" s="14" t="s">
        <v>62</v>
      </c>
      <c r="J96" s="14" t="s">
        <v>62</v>
      </c>
      <c r="K96" s="14" t="s">
        <v>62</v>
      </c>
      <c r="L96" s="14" t="s">
        <v>62</v>
      </c>
      <c r="M96" s="14" t="s">
        <v>62</v>
      </c>
      <c r="N96" s="14" t="s">
        <v>62</v>
      </c>
      <c r="O96" s="14" t="s">
        <v>62</v>
      </c>
      <c r="P96" s="14" t="s">
        <v>62</v>
      </c>
      <c r="Q96" s="14" t="s">
        <v>62</v>
      </c>
      <c r="R96" s="14" t="s">
        <v>62</v>
      </c>
      <c r="S96" s="14" t="s">
        <v>62</v>
      </c>
      <c r="T96" s="14" t="s">
        <v>62</v>
      </c>
      <c r="U96" s="14" t="s">
        <v>62</v>
      </c>
      <c r="V96" s="14" t="s">
        <v>62</v>
      </c>
      <c r="W96" s="14" t="s">
        <v>62</v>
      </c>
      <c r="X96" s="14" t="s">
        <v>62</v>
      </c>
      <c r="Y96" s="14" t="s">
        <v>62</v>
      </c>
      <c r="Z96" s="14" t="s">
        <v>62</v>
      </c>
      <c r="AA96" s="14" t="s">
        <v>62</v>
      </c>
      <c r="AB96" s="14" t="s">
        <v>62</v>
      </c>
      <c r="AC96" s="14" t="s">
        <v>62</v>
      </c>
      <c r="AD96" s="14" t="s">
        <v>62</v>
      </c>
      <c r="AE96" s="14" t="s">
        <v>62</v>
      </c>
      <c r="AF96" s="14" t="s">
        <v>60</v>
      </c>
      <c r="AG96" s="14" t="s">
        <v>60</v>
      </c>
      <c r="AH96" s="14" t="s">
        <v>60</v>
      </c>
    </row>
    <row r="97" spans="2:34" x14ac:dyDescent="0.3">
      <c r="B97" s="12" t="s">
        <v>11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5">
        <v>0</v>
      </c>
      <c r="AG97" s="35" t="s">
        <v>59</v>
      </c>
      <c r="AH97" s="37"/>
    </row>
    <row r="98" spans="2:34" x14ac:dyDescent="0.3">
      <c r="B98" s="12" t="s">
        <v>10</v>
      </c>
      <c r="C98" s="14" t="s">
        <v>41</v>
      </c>
      <c r="D98" s="14" t="s">
        <v>41</v>
      </c>
      <c r="E98" s="14" t="s">
        <v>41</v>
      </c>
      <c r="F98" s="14" t="s">
        <v>41</v>
      </c>
      <c r="G98" s="14" t="s">
        <v>41</v>
      </c>
      <c r="H98" s="14" t="s">
        <v>41</v>
      </c>
      <c r="I98" s="14" t="s">
        <v>41</v>
      </c>
      <c r="J98" s="14" t="s">
        <v>41</v>
      </c>
      <c r="K98" s="14" t="s">
        <v>41</v>
      </c>
      <c r="L98" s="14" t="s">
        <v>41</v>
      </c>
      <c r="M98" s="14" t="s">
        <v>41</v>
      </c>
      <c r="N98" s="14" t="s">
        <v>41</v>
      </c>
      <c r="O98" s="14" t="s">
        <v>41</v>
      </c>
      <c r="P98" s="14" t="s">
        <v>41</v>
      </c>
      <c r="Q98" s="14" t="s">
        <v>41</v>
      </c>
      <c r="R98" s="14" t="s">
        <v>41</v>
      </c>
      <c r="S98" s="14" t="s">
        <v>41</v>
      </c>
      <c r="T98" s="14" t="s">
        <v>41</v>
      </c>
      <c r="U98" s="14" t="s">
        <v>41</v>
      </c>
      <c r="V98" s="14" t="s">
        <v>41</v>
      </c>
      <c r="W98" s="14" t="s">
        <v>41</v>
      </c>
      <c r="X98" s="14" t="s">
        <v>41</v>
      </c>
      <c r="Y98" s="14" t="s">
        <v>41</v>
      </c>
      <c r="Z98" s="14" t="s">
        <v>41</v>
      </c>
      <c r="AA98" s="14" t="s">
        <v>41</v>
      </c>
      <c r="AB98" s="14" t="s">
        <v>41</v>
      </c>
      <c r="AC98" s="14" t="s">
        <v>41</v>
      </c>
      <c r="AD98" s="14" t="s">
        <v>41</v>
      </c>
      <c r="AE98" s="14" t="s">
        <v>41</v>
      </c>
      <c r="AF98" s="14" t="s">
        <v>123</v>
      </c>
      <c r="AG98" s="28" t="s">
        <v>124</v>
      </c>
      <c r="AH98" s="30"/>
    </row>
    <row r="100" spans="2:34" x14ac:dyDescent="0.3">
      <c r="B100" s="12" t="s">
        <v>37</v>
      </c>
      <c r="C100" s="31" t="s">
        <v>76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spans="2:34" x14ac:dyDescent="0.3">
      <c r="B101" s="12" t="s">
        <v>132</v>
      </c>
      <c r="C101" s="35" t="str">
        <f>CONCATENATE("0x",DEC2HEX(HEX2DEC(RIGHT(C94,2))+1,2))</f>
        <v>0x4E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7"/>
    </row>
    <row r="102" spans="2:34" x14ac:dyDescent="0.3">
      <c r="B102" s="12"/>
      <c r="C102" s="13" t="s">
        <v>36</v>
      </c>
      <c r="D102" s="13" t="s">
        <v>35</v>
      </c>
      <c r="E102" s="13" t="s">
        <v>34</v>
      </c>
      <c r="F102" s="13" t="s">
        <v>33</v>
      </c>
      <c r="G102" s="13" t="s">
        <v>32</v>
      </c>
      <c r="H102" s="13" t="s">
        <v>31</v>
      </c>
      <c r="I102" s="13" t="s">
        <v>30</v>
      </c>
      <c r="J102" s="13" t="s">
        <v>29</v>
      </c>
      <c r="K102" s="13" t="s">
        <v>28</v>
      </c>
      <c r="L102" s="13" t="s">
        <v>27</v>
      </c>
      <c r="M102" s="13" t="s">
        <v>26</v>
      </c>
      <c r="N102" s="13" t="s">
        <v>25</v>
      </c>
      <c r="O102" s="13" t="s">
        <v>24</v>
      </c>
      <c r="P102" s="13" t="s">
        <v>23</v>
      </c>
      <c r="Q102" s="13" t="s">
        <v>22</v>
      </c>
      <c r="R102" s="13" t="s">
        <v>21</v>
      </c>
      <c r="S102" s="13" t="s">
        <v>20</v>
      </c>
      <c r="T102" s="13" t="s">
        <v>19</v>
      </c>
      <c r="U102" s="13" t="s">
        <v>18</v>
      </c>
      <c r="V102" s="13" t="s">
        <v>17</v>
      </c>
      <c r="W102" s="13" t="s">
        <v>16</v>
      </c>
      <c r="X102" s="13" t="s">
        <v>15</v>
      </c>
      <c r="Y102" s="13" t="s">
        <v>14</v>
      </c>
      <c r="Z102" s="13" t="s">
        <v>13</v>
      </c>
      <c r="AA102" s="13" t="s">
        <v>2</v>
      </c>
      <c r="AB102" s="13" t="s">
        <v>3</v>
      </c>
      <c r="AC102" s="13" t="s">
        <v>4</v>
      </c>
      <c r="AD102" s="13" t="s">
        <v>5</v>
      </c>
      <c r="AE102" s="13" t="s">
        <v>6</v>
      </c>
      <c r="AF102" s="13" t="s">
        <v>7</v>
      </c>
      <c r="AG102" s="13" t="s">
        <v>8</v>
      </c>
      <c r="AH102" s="13" t="s">
        <v>9</v>
      </c>
    </row>
    <row r="103" spans="2:34" x14ac:dyDescent="0.3">
      <c r="B103" s="12" t="s">
        <v>12</v>
      </c>
      <c r="C103" s="14" t="s">
        <v>62</v>
      </c>
      <c r="D103" s="14" t="s">
        <v>62</v>
      </c>
      <c r="E103" s="14" t="s">
        <v>62</v>
      </c>
      <c r="F103" s="14" t="s">
        <v>62</v>
      </c>
      <c r="G103" s="14" t="s">
        <v>62</v>
      </c>
      <c r="H103" s="14" t="s">
        <v>62</v>
      </c>
      <c r="I103" s="14" t="s">
        <v>62</v>
      </c>
      <c r="J103" s="14" t="s">
        <v>62</v>
      </c>
      <c r="K103" s="14" t="s">
        <v>62</v>
      </c>
      <c r="L103" s="14" t="s">
        <v>62</v>
      </c>
      <c r="M103" s="14" t="s">
        <v>62</v>
      </c>
      <c r="N103" s="14" t="s">
        <v>62</v>
      </c>
      <c r="O103" s="14" t="s">
        <v>62</v>
      </c>
      <c r="P103" s="14" t="s">
        <v>62</v>
      </c>
      <c r="Q103" s="14" t="s">
        <v>62</v>
      </c>
      <c r="R103" s="14" t="s">
        <v>62</v>
      </c>
      <c r="S103" s="14" t="s">
        <v>62</v>
      </c>
      <c r="T103" s="14" t="s">
        <v>62</v>
      </c>
      <c r="U103" s="14" t="s">
        <v>62</v>
      </c>
      <c r="V103" s="14" t="s">
        <v>62</v>
      </c>
      <c r="W103" s="14" t="s">
        <v>62</v>
      </c>
      <c r="X103" s="14" t="s">
        <v>62</v>
      </c>
      <c r="Y103" s="14" t="s">
        <v>62</v>
      </c>
      <c r="Z103" s="14" t="s">
        <v>62</v>
      </c>
      <c r="AA103" s="14" t="s">
        <v>62</v>
      </c>
      <c r="AB103" s="14" t="s">
        <v>62</v>
      </c>
      <c r="AC103" s="14" t="s">
        <v>62</v>
      </c>
      <c r="AD103" s="14" t="s">
        <v>62</v>
      </c>
      <c r="AE103" s="14" t="s">
        <v>62</v>
      </c>
      <c r="AF103" s="14" t="s">
        <v>62</v>
      </c>
      <c r="AG103" s="14" t="s">
        <v>62</v>
      </c>
      <c r="AH103" s="14" t="s">
        <v>62</v>
      </c>
    </row>
    <row r="104" spans="2:34" x14ac:dyDescent="0.3">
      <c r="B104" s="12" t="s">
        <v>11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x14ac:dyDescent="0.3">
      <c r="B105" s="12" t="s">
        <v>10</v>
      </c>
      <c r="C105" s="14" t="s">
        <v>41</v>
      </c>
      <c r="D105" s="14" t="s">
        <v>41</v>
      </c>
      <c r="E105" s="14" t="s">
        <v>41</v>
      </c>
      <c r="F105" s="14" t="s">
        <v>41</v>
      </c>
      <c r="G105" s="14" t="s">
        <v>41</v>
      </c>
      <c r="H105" s="14" t="s">
        <v>41</v>
      </c>
      <c r="I105" s="14" t="s">
        <v>41</v>
      </c>
      <c r="J105" s="14" t="s">
        <v>41</v>
      </c>
      <c r="K105" s="14" t="s">
        <v>41</v>
      </c>
      <c r="L105" s="14" t="s">
        <v>41</v>
      </c>
      <c r="M105" s="14" t="s">
        <v>41</v>
      </c>
      <c r="N105" s="14" t="s">
        <v>41</v>
      </c>
      <c r="O105" s="14" t="s">
        <v>41</v>
      </c>
      <c r="P105" s="14" t="s">
        <v>41</v>
      </c>
      <c r="Q105" s="14" t="s">
        <v>41</v>
      </c>
      <c r="R105" s="14" t="s">
        <v>41</v>
      </c>
      <c r="S105" s="14" t="s">
        <v>41</v>
      </c>
      <c r="T105" s="14" t="s">
        <v>41</v>
      </c>
      <c r="U105" s="14" t="s">
        <v>41</v>
      </c>
      <c r="V105" s="14" t="s">
        <v>41</v>
      </c>
      <c r="W105" s="14" t="s">
        <v>41</v>
      </c>
      <c r="X105" s="14" t="s">
        <v>41</v>
      </c>
      <c r="Y105" s="14" t="s">
        <v>41</v>
      </c>
      <c r="Z105" s="14" t="s">
        <v>41</v>
      </c>
      <c r="AA105" s="14" t="s">
        <v>41</v>
      </c>
      <c r="AB105" s="14" t="s">
        <v>41</v>
      </c>
      <c r="AC105" s="14" t="s">
        <v>41</v>
      </c>
      <c r="AD105" s="14" t="s">
        <v>41</v>
      </c>
      <c r="AE105" s="14" t="s">
        <v>41</v>
      </c>
      <c r="AF105" s="14" t="s">
        <v>41</v>
      </c>
      <c r="AG105" s="14" t="s">
        <v>41</v>
      </c>
      <c r="AH105" s="14" t="s">
        <v>41</v>
      </c>
    </row>
    <row r="107" spans="2:34" x14ac:dyDescent="0.3">
      <c r="B107" s="12" t="s">
        <v>37</v>
      </c>
      <c r="C107" s="31" t="s">
        <v>77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spans="2:34" x14ac:dyDescent="0.3">
      <c r="B108" s="12" t="s">
        <v>132</v>
      </c>
      <c r="C108" s="35" t="str">
        <f>CONCATENATE("0x",DEC2HEX(HEX2DEC(RIGHT(C101,2))+1,2))</f>
        <v>0x4F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7"/>
    </row>
    <row r="109" spans="2:34" x14ac:dyDescent="0.3">
      <c r="B109" s="12"/>
      <c r="C109" s="13" t="s">
        <v>36</v>
      </c>
      <c r="D109" s="13" t="s">
        <v>35</v>
      </c>
      <c r="E109" s="13" t="s">
        <v>34</v>
      </c>
      <c r="F109" s="13" t="s">
        <v>33</v>
      </c>
      <c r="G109" s="13" t="s">
        <v>32</v>
      </c>
      <c r="H109" s="13" t="s">
        <v>31</v>
      </c>
      <c r="I109" s="13" t="s">
        <v>30</v>
      </c>
      <c r="J109" s="13" t="s">
        <v>29</v>
      </c>
      <c r="K109" s="13" t="s">
        <v>28</v>
      </c>
      <c r="L109" s="13" t="s">
        <v>27</v>
      </c>
      <c r="M109" s="13" t="s">
        <v>26</v>
      </c>
      <c r="N109" s="13" t="s">
        <v>25</v>
      </c>
      <c r="O109" s="13" t="s">
        <v>24</v>
      </c>
      <c r="P109" s="13" t="s">
        <v>23</v>
      </c>
      <c r="Q109" s="13" t="s">
        <v>22</v>
      </c>
      <c r="R109" s="13" t="s">
        <v>21</v>
      </c>
      <c r="S109" s="13" t="s">
        <v>20</v>
      </c>
      <c r="T109" s="13" t="s">
        <v>19</v>
      </c>
      <c r="U109" s="13" t="s">
        <v>18</v>
      </c>
      <c r="V109" s="13" t="s">
        <v>17</v>
      </c>
      <c r="W109" s="13" t="s">
        <v>16</v>
      </c>
      <c r="X109" s="13" t="s">
        <v>15</v>
      </c>
      <c r="Y109" s="13" t="s">
        <v>14</v>
      </c>
      <c r="Z109" s="13" t="s">
        <v>13</v>
      </c>
      <c r="AA109" s="13" t="s">
        <v>2</v>
      </c>
      <c r="AB109" s="13" t="s">
        <v>3</v>
      </c>
      <c r="AC109" s="13" t="s">
        <v>4</v>
      </c>
      <c r="AD109" s="13" t="s">
        <v>5</v>
      </c>
      <c r="AE109" s="13" t="s">
        <v>6</v>
      </c>
      <c r="AF109" s="13" t="s">
        <v>7</v>
      </c>
      <c r="AG109" s="13" t="s">
        <v>8</v>
      </c>
      <c r="AH109" s="13" t="s">
        <v>9</v>
      </c>
    </row>
    <row r="110" spans="2:34" x14ac:dyDescent="0.3">
      <c r="B110" s="12" t="s">
        <v>12</v>
      </c>
      <c r="C110" s="14" t="s">
        <v>62</v>
      </c>
      <c r="D110" s="14" t="s">
        <v>62</v>
      </c>
      <c r="E110" s="14" t="s">
        <v>62</v>
      </c>
      <c r="F110" s="14" t="s">
        <v>62</v>
      </c>
      <c r="G110" s="14" t="s">
        <v>62</v>
      </c>
      <c r="H110" s="14" t="s">
        <v>62</v>
      </c>
      <c r="I110" s="14" t="s">
        <v>62</v>
      </c>
      <c r="J110" s="14" t="s">
        <v>62</v>
      </c>
      <c r="K110" s="14" t="s">
        <v>62</v>
      </c>
      <c r="L110" s="14" t="s">
        <v>62</v>
      </c>
      <c r="M110" s="14" t="s">
        <v>62</v>
      </c>
      <c r="N110" s="14" t="s">
        <v>62</v>
      </c>
      <c r="O110" s="14" t="s">
        <v>62</v>
      </c>
      <c r="P110" s="14" t="s">
        <v>62</v>
      </c>
      <c r="Q110" s="14" t="s">
        <v>62</v>
      </c>
      <c r="R110" s="14" t="s">
        <v>62</v>
      </c>
      <c r="S110" s="14" t="s">
        <v>62</v>
      </c>
      <c r="T110" s="14" t="s">
        <v>62</v>
      </c>
      <c r="U110" s="14" t="s">
        <v>62</v>
      </c>
      <c r="V110" s="14" t="s">
        <v>62</v>
      </c>
      <c r="W110" s="14" t="s">
        <v>62</v>
      </c>
      <c r="X110" s="14" t="s">
        <v>62</v>
      </c>
      <c r="Y110" s="14" t="s">
        <v>62</v>
      </c>
      <c r="Z110" s="14" t="s">
        <v>62</v>
      </c>
      <c r="AA110" s="14" t="s">
        <v>62</v>
      </c>
      <c r="AB110" s="14" t="s">
        <v>62</v>
      </c>
      <c r="AC110" s="14" t="s">
        <v>62</v>
      </c>
      <c r="AD110" s="14" t="s">
        <v>62</v>
      </c>
      <c r="AE110" s="14" t="s">
        <v>62</v>
      </c>
      <c r="AF110" s="14" t="s">
        <v>62</v>
      </c>
      <c r="AG110" s="14" t="s">
        <v>62</v>
      </c>
      <c r="AH110" s="14" t="s">
        <v>62</v>
      </c>
    </row>
    <row r="111" spans="2:34" x14ac:dyDescent="0.3">
      <c r="B111" s="12" t="s">
        <v>11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x14ac:dyDescent="0.3">
      <c r="B112" s="12" t="s">
        <v>10</v>
      </c>
      <c r="C112" s="14" t="s">
        <v>41</v>
      </c>
      <c r="D112" s="14" t="s">
        <v>41</v>
      </c>
      <c r="E112" s="14" t="s">
        <v>41</v>
      </c>
      <c r="F112" s="14" t="s">
        <v>41</v>
      </c>
      <c r="G112" s="14" t="s">
        <v>41</v>
      </c>
      <c r="H112" s="14" t="s">
        <v>41</v>
      </c>
      <c r="I112" s="14" t="s">
        <v>41</v>
      </c>
      <c r="J112" s="14" t="s">
        <v>41</v>
      </c>
      <c r="K112" s="14" t="s">
        <v>41</v>
      </c>
      <c r="L112" s="14" t="s">
        <v>41</v>
      </c>
      <c r="M112" s="14" t="s">
        <v>41</v>
      </c>
      <c r="N112" s="14" t="s">
        <v>41</v>
      </c>
      <c r="O112" s="14" t="s">
        <v>41</v>
      </c>
      <c r="P112" s="14" t="s">
        <v>41</v>
      </c>
      <c r="Q112" s="14" t="s">
        <v>41</v>
      </c>
      <c r="R112" s="14" t="s">
        <v>41</v>
      </c>
      <c r="S112" s="14" t="s">
        <v>41</v>
      </c>
      <c r="T112" s="14" t="s">
        <v>41</v>
      </c>
      <c r="U112" s="14" t="s">
        <v>41</v>
      </c>
      <c r="V112" s="14" t="s">
        <v>41</v>
      </c>
      <c r="W112" s="14" t="s">
        <v>41</v>
      </c>
      <c r="X112" s="14" t="s">
        <v>41</v>
      </c>
      <c r="Y112" s="14" t="s">
        <v>41</v>
      </c>
      <c r="Z112" s="14" t="s">
        <v>41</v>
      </c>
      <c r="AA112" s="14" t="s">
        <v>41</v>
      </c>
      <c r="AB112" s="14" t="s">
        <v>41</v>
      </c>
      <c r="AC112" s="14" t="s">
        <v>41</v>
      </c>
      <c r="AD112" s="14" t="s">
        <v>41</v>
      </c>
      <c r="AE112" s="14" t="s">
        <v>41</v>
      </c>
      <c r="AF112" s="14" t="s">
        <v>41</v>
      </c>
      <c r="AG112" s="14" t="s">
        <v>41</v>
      </c>
      <c r="AH112" s="14" t="s">
        <v>41</v>
      </c>
    </row>
    <row r="114" spans="2:34" x14ac:dyDescent="0.3">
      <c r="B114" s="18" t="s">
        <v>37</v>
      </c>
      <c r="C114" s="46" t="s">
        <v>73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</row>
    <row r="115" spans="2:34" x14ac:dyDescent="0.3">
      <c r="B115" s="18" t="s">
        <v>132</v>
      </c>
      <c r="C115" s="40" t="str">
        <f>CONCATENATE("0x",DEC2HEX(HEX2DEC(RIGHT(C108,2))+1,2))</f>
        <v>0x50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2"/>
    </row>
    <row r="116" spans="2:34" x14ac:dyDescent="0.3">
      <c r="B116" s="18"/>
      <c r="C116" s="19" t="s">
        <v>36</v>
      </c>
      <c r="D116" s="19" t="s">
        <v>35</v>
      </c>
      <c r="E116" s="19" t="s">
        <v>34</v>
      </c>
      <c r="F116" s="19" t="s">
        <v>33</v>
      </c>
      <c r="G116" s="19" t="s">
        <v>32</v>
      </c>
      <c r="H116" s="19" t="s">
        <v>31</v>
      </c>
      <c r="I116" s="19" t="s">
        <v>30</v>
      </c>
      <c r="J116" s="19" t="s">
        <v>29</v>
      </c>
      <c r="K116" s="19" t="s">
        <v>28</v>
      </c>
      <c r="L116" s="19" t="s">
        <v>27</v>
      </c>
      <c r="M116" s="19" t="s">
        <v>26</v>
      </c>
      <c r="N116" s="19" t="s">
        <v>25</v>
      </c>
      <c r="O116" s="19" t="s">
        <v>24</v>
      </c>
      <c r="P116" s="19" t="s">
        <v>23</v>
      </c>
      <c r="Q116" s="19" t="s">
        <v>22</v>
      </c>
      <c r="R116" s="19" t="s">
        <v>21</v>
      </c>
      <c r="S116" s="19" t="s">
        <v>20</v>
      </c>
      <c r="T116" s="19" t="s">
        <v>19</v>
      </c>
      <c r="U116" s="19" t="s">
        <v>18</v>
      </c>
      <c r="V116" s="19" t="s">
        <v>17</v>
      </c>
      <c r="W116" s="19" t="s">
        <v>16</v>
      </c>
      <c r="X116" s="19" t="s">
        <v>15</v>
      </c>
      <c r="Y116" s="19" t="s">
        <v>14</v>
      </c>
      <c r="Z116" s="19" t="s">
        <v>13</v>
      </c>
      <c r="AA116" s="19" t="s">
        <v>2</v>
      </c>
      <c r="AB116" s="19" t="s">
        <v>3</v>
      </c>
      <c r="AC116" s="19" t="s">
        <v>4</v>
      </c>
      <c r="AD116" s="19" t="s">
        <v>5</v>
      </c>
      <c r="AE116" s="19" t="s">
        <v>6</v>
      </c>
      <c r="AF116" s="19" t="s">
        <v>7</v>
      </c>
      <c r="AG116" s="19" t="s">
        <v>8</v>
      </c>
      <c r="AH116" s="19" t="s">
        <v>9</v>
      </c>
    </row>
    <row r="117" spans="2:34" x14ac:dyDescent="0.3">
      <c r="B117" s="18" t="s">
        <v>12</v>
      </c>
      <c r="C117" s="20" t="s">
        <v>62</v>
      </c>
      <c r="D117" s="20" t="s">
        <v>62</v>
      </c>
      <c r="E117" s="20" t="s">
        <v>62</v>
      </c>
      <c r="F117" s="20" t="s">
        <v>62</v>
      </c>
      <c r="G117" s="20" t="s">
        <v>62</v>
      </c>
      <c r="H117" s="20" t="s">
        <v>62</v>
      </c>
      <c r="I117" s="20" t="s">
        <v>62</v>
      </c>
      <c r="J117" s="20" t="s">
        <v>62</v>
      </c>
      <c r="K117" s="20" t="s">
        <v>62</v>
      </c>
      <c r="L117" s="20" t="s">
        <v>62</v>
      </c>
      <c r="M117" s="20" t="s">
        <v>62</v>
      </c>
      <c r="N117" s="20" t="s">
        <v>62</v>
      </c>
      <c r="O117" s="20" t="s">
        <v>62</v>
      </c>
      <c r="P117" s="20" t="s">
        <v>62</v>
      </c>
      <c r="Q117" s="20" t="s">
        <v>62</v>
      </c>
      <c r="R117" s="20" t="s">
        <v>62</v>
      </c>
      <c r="S117" s="20" t="s">
        <v>62</v>
      </c>
      <c r="T117" s="20" t="s">
        <v>62</v>
      </c>
      <c r="U117" s="20" t="s">
        <v>62</v>
      </c>
      <c r="V117" s="20" t="s">
        <v>62</v>
      </c>
      <c r="W117" s="20" t="s">
        <v>62</v>
      </c>
      <c r="X117" s="20" t="s">
        <v>62</v>
      </c>
      <c r="Y117" s="20" t="s">
        <v>62</v>
      </c>
      <c r="Z117" s="20" t="s">
        <v>62</v>
      </c>
      <c r="AA117" s="20" t="s">
        <v>62</v>
      </c>
      <c r="AB117" s="20" t="s">
        <v>62</v>
      </c>
      <c r="AC117" s="20" t="s">
        <v>62</v>
      </c>
      <c r="AD117" s="20" t="s">
        <v>62</v>
      </c>
      <c r="AE117" s="20" t="s">
        <v>62</v>
      </c>
      <c r="AF117" s="20" t="s">
        <v>62</v>
      </c>
      <c r="AG117" s="20" t="s">
        <v>62</v>
      </c>
      <c r="AH117" s="20" t="s">
        <v>62</v>
      </c>
    </row>
    <row r="118" spans="2:34" x14ac:dyDescent="0.3">
      <c r="B118" s="18" t="s">
        <v>11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40" t="s">
        <v>59</v>
      </c>
      <c r="AH118" s="42"/>
    </row>
    <row r="119" spans="2:34" x14ac:dyDescent="0.3">
      <c r="B119" s="18" t="s">
        <v>10</v>
      </c>
      <c r="C119" s="20" t="s">
        <v>41</v>
      </c>
      <c r="D119" s="20" t="s">
        <v>41</v>
      </c>
      <c r="E119" s="20" t="s">
        <v>41</v>
      </c>
      <c r="F119" s="20" t="s">
        <v>41</v>
      </c>
      <c r="G119" s="20" t="s">
        <v>41</v>
      </c>
      <c r="H119" s="20" t="s">
        <v>41</v>
      </c>
      <c r="I119" s="20" t="s">
        <v>41</v>
      </c>
      <c r="J119" s="20" t="s">
        <v>41</v>
      </c>
      <c r="K119" s="20" t="s">
        <v>41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41</v>
      </c>
      <c r="T119" s="20" t="s">
        <v>41</v>
      </c>
      <c r="U119" s="20" t="s">
        <v>41</v>
      </c>
      <c r="V119" s="20" t="s">
        <v>41</v>
      </c>
      <c r="W119" s="20" t="s">
        <v>41</v>
      </c>
      <c r="X119" s="20" t="s">
        <v>41</v>
      </c>
      <c r="Y119" s="20" t="s">
        <v>41</v>
      </c>
      <c r="Z119" s="20" t="s">
        <v>41</v>
      </c>
      <c r="AA119" s="20" t="s">
        <v>41</v>
      </c>
      <c r="AB119" s="20" t="s">
        <v>41</v>
      </c>
      <c r="AC119" s="20" t="s">
        <v>41</v>
      </c>
      <c r="AD119" s="20" t="s">
        <v>41</v>
      </c>
      <c r="AE119" s="20" t="s">
        <v>41</v>
      </c>
      <c r="AF119" s="20" t="s">
        <v>41</v>
      </c>
      <c r="AG119" s="43" t="s">
        <v>73</v>
      </c>
      <c r="AH119" s="45"/>
    </row>
    <row r="121" spans="2:34" x14ac:dyDescent="0.3">
      <c r="B121" s="18" t="s">
        <v>37</v>
      </c>
      <c r="C121" s="46" t="s">
        <v>74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</row>
    <row r="122" spans="2:34" x14ac:dyDescent="0.3">
      <c r="B122" s="18" t="s">
        <v>132</v>
      </c>
      <c r="C122" s="40" t="str">
        <f>CONCATENATE("0x",DEC2HEX(HEX2DEC(RIGHT(C115,2))+1,2))</f>
        <v>0x51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2"/>
    </row>
    <row r="123" spans="2:34" x14ac:dyDescent="0.3">
      <c r="B123" s="18"/>
      <c r="C123" s="19" t="s">
        <v>36</v>
      </c>
      <c r="D123" s="19" t="s">
        <v>35</v>
      </c>
      <c r="E123" s="19" t="s">
        <v>34</v>
      </c>
      <c r="F123" s="19" t="s">
        <v>33</v>
      </c>
      <c r="G123" s="19" t="s">
        <v>32</v>
      </c>
      <c r="H123" s="19" t="s">
        <v>31</v>
      </c>
      <c r="I123" s="19" t="s">
        <v>30</v>
      </c>
      <c r="J123" s="19" t="s">
        <v>29</v>
      </c>
      <c r="K123" s="19" t="s">
        <v>28</v>
      </c>
      <c r="L123" s="19" t="s">
        <v>27</v>
      </c>
      <c r="M123" s="19" t="s">
        <v>26</v>
      </c>
      <c r="N123" s="19" t="s">
        <v>25</v>
      </c>
      <c r="O123" s="19" t="s">
        <v>24</v>
      </c>
      <c r="P123" s="19" t="s">
        <v>23</v>
      </c>
      <c r="Q123" s="19" t="s">
        <v>22</v>
      </c>
      <c r="R123" s="19" t="s">
        <v>21</v>
      </c>
      <c r="S123" s="19" t="s">
        <v>20</v>
      </c>
      <c r="T123" s="19" t="s">
        <v>19</v>
      </c>
      <c r="U123" s="19" t="s">
        <v>18</v>
      </c>
      <c r="V123" s="19" t="s">
        <v>17</v>
      </c>
      <c r="W123" s="19" t="s">
        <v>16</v>
      </c>
      <c r="X123" s="19" t="s">
        <v>15</v>
      </c>
      <c r="Y123" s="19" t="s">
        <v>14</v>
      </c>
      <c r="Z123" s="19" t="s">
        <v>13</v>
      </c>
      <c r="AA123" s="19" t="s">
        <v>2</v>
      </c>
      <c r="AB123" s="19" t="s">
        <v>3</v>
      </c>
      <c r="AC123" s="19" t="s">
        <v>4</v>
      </c>
      <c r="AD123" s="19" t="s">
        <v>5</v>
      </c>
      <c r="AE123" s="19" t="s">
        <v>6</v>
      </c>
      <c r="AF123" s="19" t="s">
        <v>7</v>
      </c>
      <c r="AG123" s="19" t="s">
        <v>8</v>
      </c>
      <c r="AH123" s="19" t="s">
        <v>9</v>
      </c>
    </row>
    <row r="124" spans="2:34" x14ac:dyDescent="0.3">
      <c r="B124" s="18" t="s">
        <v>12</v>
      </c>
      <c r="C124" s="20" t="s">
        <v>62</v>
      </c>
      <c r="D124" s="20" t="s">
        <v>62</v>
      </c>
      <c r="E124" s="20" t="s">
        <v>62</v>
      </c>
      <c r="F124" s="20" t="s">
        <v>62</v>
      </c>
      <c r="G124" s="20" t="s">
        <v>62</v>
      </c>
      <c r="H124" s="20" t="s">
        <v>62</v>
      </c>
      <c r="I124" s="20" t="s">
        <v>62</v>
      </c>
      <c r="J124" s="20" t="s">
        <v>62</v>
      </c>
      <c r="K124" s="20" t="s">
        <v>62</v>
      </c>
      <c r="L124" s="20" t="s">
        <v>62</v>
      </c>
      <c r="M124" s="20" t="s">
        <v>62</v>
      </c>
      <c r="N124" s="20" t="s">
        <v>62</v>
      </c>
      <c r="O124" s="20" t="s">
        <v>62</v>
      </c>
      <c r="P124" s="20" t="s">
        <v>62</v>
      </c>
      <c r="Q124" s="20" t="s">
        <v>62</v>
      </c>
      <c r="R124" s="20" t="s">
        <v>62</v>
      </c>
      <c r="S124" s="20" t="s">
        <v>62</v>
      </c>
      <c r="T124" s="20" t="s">
        <v>62</v>
      </c>
      <c r="U124" s="20" t="s">
        <v>62</v>
      </c>
      <c r="V124" s="20" t="s">
        <v>62</v>
      </c>
      <c r="W124" s="20" t="s">
        <v>62</v>
      </c>
      <c r="X124" s="20" t="s">
        <v>62</v>
      </c>
      <c r="Y124" s="20" t="s">
        <v>62</v>
      </c>
      <c r="Z124" s="20" t="s">
        <v>62</v>
      </c>
      <c r="AA124" s="20" t="s">
        <v>62</v>
      </c>
      <c r="AB124" s="20" t="s">
        <v>62</v>
      </c>
      <c r="AC124" s="20" t="s">
        <v>62</v>
      </c>
      <c r="AD124" s="20" t="s">
        <v>62</v>
      </c>
      <c r="AE124" s="20" t="s">
        <v>62</v>
      </c>
      <c r="AF124" s="20" t="s">
        <v>62</v>
      </c>
      <c r="AG124" s="20" t="s">
        <v>62</v>
      </c>
      <c r="AH124" s="20" t="s">
        <v>62</v>
      </c>
    </row>
    <row r="125" spans="2:34" x14ac:dyDescent="0.3">
      <c r="B125" s="18" t="s">
        <v>11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40" t="s">
        <v>75</v>
      </c>
      <c r="AF125" s="41"/>
      <c r="AG125" s="41"/>
      <c r="AH125" s="42"/>
    </row>
    <row r="126" spans="2:34" x14ac:dyDescent="0.3">
      <c r="B126" s="18" t="s">
        <v>10</v>
      </c>
      <c r="C126" s="20" t="s">
        <v>41</v>
      </c>
      <c r="D126" s="20" t="s">
        <v>41</v>
      </c>
      <c r="E126" s="20" t="s">
        <v>41</v>
      </c>
      <c r="F126" s="20" t="s">
        <v>41</v>
      </c>
      <c r="G126" s="20" t="s">
        <v>41</v>
      </c>
      <c r="H126" s="20" t="s">
        <v>41</v>
      </c>
      <c r="I126" s="20" t="s">
        <v>41</v>
      </c>
      <c r="J126" s="20" t="s">
        <v>41</v>
      </c>
      <c r="K126" s="20" t="s">
        <v>41</v>
      </c>
      <c r="L126" s="20" t="s">
        <v>41</v>
      </c>
      <c r="M126" s="20" t="s">
        <v>41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41</v>
      </c>
      <c r="T126" s="20" t="s">
        <v>41</v>
      </c>
      <c r="U126" s="20" t="s">
        <v>41</v>
      </c>
      <c r="V126" s="20" t="s">
        <v>41</v>
      </c>
      <c r="W126" s="20" t="s">
        <v>41</v>
      </c>
      <c r="X126" s="20" t="s">
        <v>41</v>
      </c>
      <c r="Y126" s="20" t="s">
        <v>41</v>
      </c>
      <c r="Z126" s="20" t="s">
        <v>41</v>
      </c>
      <c r="AA126" s="20" t="s">
        <v>41</v>
      </c>
      <c r="AB126" s="20" t="s">
        <v>41</v>
      </c>
      <c r="AC126" s="20" t="s">
        <v>41</v>
      </c>
      <c r="AD126" s="20" t="s">
        <v>41</v>
      </c>
      <c r="AE126" s="43" t="s">
        <v>74</v>
      </c>
      <c r="AF126" s="44"/>
      <c r="AG126" s="44"/>
      <c r="AH126" s="45"/>
    </row>
  </sheetData>
  <mergeCells count="86"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  <mergeCell ref="C10:AH10"/>
    <mergeCell ref="C2:AH2"/>
    <mergeCell ref="O7:AD7"/>
    <mergeCell ref="C7:N7"/>
    <mergeCell ref="C6:N6"/>
    <mergeCell ref="O6:AD6"/>
    <mergeCell ref="C9:AH9"/>
    <mergeCell ref="C3:AH3"/>
    <mergeCell ref="C37:AH37"/>
    <mergeCell ref="C38:AH38"/>
    <mergeCell ref="C34:AH34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AG98:AH98"/>
    <mergeCell ref="AG97:AH97"/>
    <mergeCell ref="AA91:AD91"/>
    <mergeCell ref="AA90:AD90"/>
    <mergeCell ref="O14:AH14"/>
    <mergeCell ref="O13:AH13"/>
    <mergeCell ref="AE21:AF21"/>
    <mergeCell ref="AE20:AF20"/>
    <mergeCell ref="C35:AH35"/>
    <mergeCell ref="O20:AD20"/>
    <mergeCell ref="O21:AD21"/>
    <mergeCell ref="C23:AH23"/>
    <mergeCell ref="C24:AH24"/>
    <mergeCell ref="C16:AH16"/>
    <mergeCell ref="C17:AH17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C65:AH65"/>
    <mergeCell ref="C52:AH52"/>
    <mergeCell ref="C58:AH58"/>
    <mergeCell ref="C56:R56"/>
    <mergeCell ref="C63:AH63"/>
    <mergeCell ref="C69:R69"/>
    <mergeCell ref="W69:AB69"/>
    <mergeCell ref="AC69:AH69"/>
    <mergeCell ref="W42:AB42"/>
    <mergeCell ref="W56:AB56"/>
    <mergeCell ref="C55:R55"/>
    <mergeCell ref="W55:AB55"/>
    <mergeCell ref="AC55:AH55"/>
    <mergeCell ref="AC56:AH56"/>
    <mergeCell ref="C62:AH62"/>
    <mergeCell ref="W84:AB84"/>
    <mergeCell ref="C79:AH79"/>
    <mergeCell ref="C72:AH72"/>
    <mergeCell ref="C84:R84"/>
    <mergeCell ref="C70:R70"/>
    <mergeCell ref="W70:AB70"/>
    <mergeCell ref="AC84:AH84"/>
    <mergeCell ref="C73:AH73"/>
    <mergeCell ref="C80:AH80"/>
    <mergeCell ref="AC70:AH70"/>
    <mergeCell ref="C76:AH76"/>
    <mergeCell ref="C77:AH77"/>
    <mergeCell ref="C83:R83"/>
    <mergeCell ref="W83:AB83"/>
    <mergeCell ref="AC83:AH8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tabSelected="1" zoomScaleNormal="100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4" width="17.88671875" customWidth="1"/>
    <col min="5" max="5" width="26.44140625" bestFit="1" customWidth="1"/>
    <col min="6" max="6" width="43.33203125" bestFit="1" customWidth="1"/>
    <col min="7" max="8" width="20.109375" customWidth="1"/>
    <col min="9" max="9" width="20.5546875" customWidth="1"/>
    <col min="10" max="11" width="21.44140625" customWidth="1"/>
    <col min="12" max="12" width="9.44140625" customWidth="1"/>
    <col min="13" max="13" width="9.33203125" customWidth="1"/>
  </cols>
  <sheetData>
    <row r="1" spans="1:13" x14ac:dyDescent="0.3">
      <c r="A1" s="1"/>
    </row>
    <row r="2" spans="1:13" x14ac:dyDescent="0.3">
      <c r="B2" s="9" t="s">
        <v>213</v>
      </c>
      <c r="C2" s="9" t="s">
        <v>1</v>
      </c>
      <c r="D2" s="9" t="s">
        <v>137</v>
      </c>
      <c r="E2" s="9" t="s">
        <v>37</v>
      </c>
      <c r="F2" s="9" t="s">
        <v>63</v>
      </c>
      <c r="G2" s="9" t="s">
        <v>11</v>
      </c>
      <c r="H2" s="9" t="s">
        <v>136</v>
      </c>
      <c r="I2" s="9" t="s">
        <v>133</v>
      </c>
      <c r="J2" s="9" t="s">
        <v>134</v>
      </c>
      <c r="K2" s="9" t="s">
        <v>135</v>
      </c>
      <c r="L2" s="9" t="s">
        <v>101</v>
      </c>
      <c r="M2" s="9" t="s">
        <v>12</v>
      </c>
    </row>
    <row r="3" spans="1:13" x14ac:dyDescent="0.3">
      <c r="B3" s="50" t="str">
        <f>INDEX('[2]Register TREATED TABLE'!B$2:B$97,MATCH(E3,'[2]Register TREATED TABLE'!C$2:C$97,0))</f>
        <v>0x0000_0000</v>
      </c>
      <c r="C3" s="50" t="str">
        <f>'AVS RMAP Config Registers'!C3</f>
        <v>0x40</v>
      </c>
      <c r="D3" s="50" t="str">
        <f>CONCATENATE("x""",RIGHT(C3,LEN(C3)-2),"""")</f>
        <v>x"40"</v>
      </c>
      <c r="E3" s="47" t="str">
        <f>'AVS RMAP Config Registers'!C2</f>
        <v>ccd_seq_1_config</v>
      </c>
      <c r="F3" s="8" t="s">
        <v>41</v>
      </c>
      <c r="G3" s="8">
        <v>0</v>
      </c>
      <c r="H3" s="8" t="str">
        <f>IF(MID(G3,2,1)="x",CONCATENATE("x""",RIGHT(G3,LEN(G3)-2),""""),IF(MID(G3,2,1)="b",CONCATENATE("""",RIGHT(G3,LEN(G3)-2),""""),IF(J3="-",CONCATENATE("'",G3,"'"),CONCATENATE("(others =&gt; '",G3,"')"))))</f>
        <v>'0'</v>
      </c>
      <c r="I3" s="8" t="str">
        <f>'AVS RMAP Config Registers'!AH4</f>
        <v>Bit 0</v>
      </c>
      <c r="J3" s="8" t="s">
        <v>41</v>
      </c>
      <c r="K3" s="8" t="str">
        <f>IF(J3="-",RIGHT(I3,1),CONCATENATE(RIGHT(I3,LEN(I3)-4), " downto ", RIGHT(J3,LEN(J3)-4)))</f>
        <v>0</v>
      </c>
      <c r="L3" s="8" t="str">
        <f>IF(F3="-","-",IF(J3="-",1,VALUE(RIGHT(I3,LEN(I3)-4))-VALUE(RIGHT(J3,LEN(J3)-4))+1))</f>
        <v>-</v>
      </c>
      <c r="M3" s="8" t="s">
        <v>62</v>
      </c>
    </row>
    <row r="4" spans="1:13" x14ac:dyDescent="0.3">
      <c r="B4" s="51" t="e">
        <f>INDEX('[2]Register TREATED TABLE'!B$2:B$97,MATCH(E4,'[2]Register TREATED TABLE'!C$2:C$97,0))</f>
        <v>#N/A</v>
      </c>
      <c r="C4" s="51"/>
      <c r="D4" s="51"/>
      <c r="E4" s="47"/>
      <c r="F4" s="8" t="str">
        <f>'AVS RMAP Config Registers'!AG7</f>
        <v>tri_level_clock_control</v>
      </c>
      <c r="G4" s="8">
        <f>'AVS RMAP Config Registers'!AG6</f>
        <v>0</v>
      </c>
      <c r="H4" s="8" t="str">
        <f t="shared" ref="H4:H48" si="0">IF(MID(G4,2,1)="x",CONCATENATE("x""",RIGHT(G4,LEN(G4)-2),""""),IF(MID(G4,2,1)="b",CONCATENATE("""",RIGHT(G4,LEN(G4)-2),""""),IF(J4="-",CONCATENATE("'",G4,"'"),CONCATENATE("(others =&gt; '",G4,"')"))))</f>
        <v>'0'</v>
      </c>
      <c r="I4" s="8" t="str">
        <f>'AVS RMAP Config Registers'!AG4</f>
        <v>Bit 1</v>
      </c>
      <c r="J4" s="8" t="s">
        <v>41</v>
      </c>
      <c r="K4" s="22" t="str">
        <f t="shared" ref="K4:K48" si="1">IF(J4="-",RIGHT(I4,1),CONCATENATE(RIGHT(I4,LEN(I4)-4), " downto ", RIGHT(J4,LEN(J4)-4)))</f>
        <v>1</v>
      </c>
      <c r="L4" s="8">
        <f t="shared" ref="L4:L48" si="2">IF(F4="-","-",IF(J4="-",1,VALUE(RIGHT(I4,LEN(I4)-4))-VALUE(RIGHT(J4,LEN(J4)-4))+1))</f>
        <v>1</v>
      </c>
      <c r="M4" s="8" t="s">
        <v>60</v>
      </c>
    </row>
    <row r="5" spans="1:13" x14ac:dyDescent="0.3">
      <c r="B5" s="51" t="e">
        <f>INDEX('[2]Register TREATED TABLE'!B$2:B$97,MATCH(E5,'[2]Register TREATED TABLE'!C$2:C$97,0))</f>
        <v>#N/A</v>
      </c>
      <c r="C5" s="51"/>
      <c r="D5" s="51"/>
      <c r="E5" s="47"/>
      <c r="F5" s="8" t="str">
        <f>'AVS RMAP Config Registers'!AF7</f>
        <v>image_clock_direction_control</v>
      </c>
      <c r="G5" s="8">
        <f>'AVS RMAP Config Registers'!AF6</f>
        <v>0</v>
      </c>
      <c r="H5" s="8" t="str">
        <f t="shared" si="0"/>
        <v>'0'</v>
      </c>
      <c r="I5" s="8" t="str">
        <f>'AVS RMAP Config Registers'!AF4</f>
        <v>Bit 2</v>
      </c>
      <c r="J5" s="8" t="s">
        <v>41</v>
      </c>
      <c r="K5" s="22" t="str">
        <f t="shared" si="1"/>
        <v>2</v>
      </c>
      <c r="L5" s="8">
        <f t="shared" si="2"/>
        <v>1</v>
      </c>
      <c r="M5" s="8" t="s">
        <v>60</v>
      </c>
    </row>
    <row r="6" spans="1:13" x14ac:dyDescent="0.3">
      <c r="B6" s="51" t="e">
        <f>INDEX('[2]Register TREATED TABLE'!B$2:B$97,MATCH(E6,'[2]Register TREATED TABLE'!C$2:C$97,0))</f>
        <v>#N/A</v>
      </c>
      <c r="C6" s="51"/>
      <c r="D6" s="51"/>
      <c r="E6" s="47"/>
      <c r="F6" s="8" t="str">
        <f>'AVS RMAP Config Registers'!AE7</f>
        <v>register_clock_direction_control</v>
      </c>
      <c r="G6" s="8">
        <f>'AVS RMAP Config Registers'!AE6</f>
        <v>0</v>
      </c>
      <c r="H6" s="8" t="str">
        <f t="shared" si="0"/>
        <v>'0'</v>
      </c>
      <c r="I6" s="8" t="str">
        <f>'AVS RMAP Config Registers'!AE4</f>
        <v>Bit 3</v>
      </c>
      <c r="J6" s="8" t="s">
        <v>41</v>
      </c>
      <c r="K6" s="22" t="str">
        <f t="shared" si="1"/>
        <v>3</v>
      </c>
      <c r="L6" s="8">
        <f t="shared" si="2"/>
        <v>1</v>
      </c>
      <c r="M6" s="8" t="s">
        <v>60</v>
      </c>
    </row>
    <row r="7" spans="1:13" x14ac:dyDescent="0.3">
      <c r="B7" s="51" t="e">
        <f>INDEX('[2]Register TREATED TABLE'!B$2:B$97,MATCH(E7,'[2]Register TREATED TABLE'!C$2:C$97,0))</f>
        <v>#N/A</v>
      </c>
      <c r="C7" s="51"/>
      <c r="D7" s="51"/>
      <c r="E7" s="47"/>
      <c r="F7" s="8" t="str">
        <f>'AVS RMAP Config Registers'!O7</f>
        <v>image_clock_transfer_count_control</v>
      </c>
      <c r="G7" s="8" t="str">
        <f>'AVS RMAP Config Registers'!O6</f>
        <v>0x119E</v>
      </c>
      <c r="H7" s="8" t="str">
        <f t="shared" si="0"/>
        <v>x"119E"</v>
      </c>
      <c r="I7" s="8" t="str">
        <f>'AVS RMAP Config Registers'!O4</f>
        <v>Bit 19</v>
      </c>
      <c r="J7" s="8" t="str">
        <f>'AVS RMAP Config Registers'!AD4</f>
        <v>Bit 4</v>
      </c>
      <c r="K7" s="22" t="str">
        <f t="shared" si="1"/>
        <v>19 downto 4</v>
      </c>
      <c r="L7" s="8">
        <f t="shared" si="2"/>
        <v>16</v>
      </c>
      <c r="M7" s="8" t="s">
        <v>60</v>
      </c>
    </row>
    <row r="8" spans="1:13" x14ac:dyDescent="0.3">
      <c r="B8" s="51" t="e">
        <f>INDEX('[2]Register TREATED TABLE'!B$2:B$97,MATCH(E8,'[2]Register TREATED TABLE'!C$2:C$97,0))</f>
        <v>#N/A</v>
      </c>
      <c r="C8" s="51"/>
      <c r="D8" s="51"/>
      <c r="E8" s="47"/>
      <c r="F8" s="8" t="str">
        <f>'AVS RMAP Config Registers'!C7</f>
        <v>register_clock_transfer_count_control</v>
      </c>
      <c r="G8" s="8" t="str">
        <f>'AVS RMAP Config Registers'!C6</f>
        <v>0x8F7</v>
      </c>
      <c r="H8" s="8" t="str">
        <f t="shared" si="0"/>
        <v>x"8F7"</v>
      </c>
      <c r="I8" s="8" t="str">
        <f>'AVS RMAP Config Registers'!C4</f>
        <v>Bit 31</v>
      </c>
      <c r="J8" s="8" t="str">
        <f>'AVS RMAP Config Registers'!N4</f>
        <v>Bit 20</v>
      </c>
      <c r="K8" s="22" t="str">
        <f t="shared" si="1"/>
        <v>31 downto 20</v>
      </c>
      <c r="L8" s="8">
        <f t="shared" si="2"/>
        <v>12</v>
      </c>
      <c r="M8" s="8" t="s">
        <v>60</v>
      </c>
    </row>
    <row r="9" spans="1:13" x14ac:dyDescent="0.3">
      <c r="B9" s="48" t="str">
        <f>INDEX('[2]Register TREATED TABLE'!B$2:B$97,MATCH(E9,'[2]Register TREATED TABLE'!C$2:C$97,0))</f>
        <v>0x0000_0004</v>
      </c>
      <c r="C9" s="48" t="str">
        <f>'AVS RMAP Config Registers'!C10</f>
        <v>0x41</v>
      </c>
      <c r="D9" s="48" t="str">
        <f>CONCATENATE("x""",RIGHT(C9,LEN(C9)-2),"""")</f>
        <v>x"41"</v>
      </c>
      <c r="E9" s="47" t="str">
        <f>'AVS RMAP Config Registers'!C9</f>
        <v>ccd_seq_2_config</v>
      </c>
      <c r="F9" s="8" t="str">
        <f>'AVS RMAP Config Registers'!O14</f>
        <v>slow_read_out_pause_count</v>
      </c>
      <c r="G9" s="8" t="str">
        <f>'AVS RMAP Config Registers'!O13</f>
        <v>0x001F4</v>
      </c>
      <c r="H9" s="8" t="str">
        <f t="shared" si="0"/>
        <v>x"001F4"</v>
      </c>
      <c r="I9" s="8" t="str">
        <f>'AVS RMAP Config Registers'!O11</f>
        <v>Bit 19</v>
      </c>
      <c r="J9" s="8" t="str">
        <f>'AVS RMAP Config Registers'!AH11</f>
        <v>Bit 0</v>
      </c>
      <c r="K9" s="22" t="str">
        <f t="shared" si="1"/>
        <v>19 downto 0</v>
      </c>
      <c r="L9" s="8">
        <f t="shared" si="2"/>
        <v>20</v>
      </c>
      <c r="M9" s="8" t="s">
        <v>60</v>
      </c>
    </row>
    <row r="10" spans="1:13" x14ac:dyDescent="0.3">
      <c r="B10" s="49" t="e">
        <f>INDEX('[2]Register TREATED TABLE'!B$2:B$97,MATCH(E10,'[2]Register TREATED TABLE'!C$2:C$97,0))</f>
        <v>#N/A</v>
      </c>
      <c r="C10" s="49"/>
      <c r="D10" s="49"/>
      <c r="E10" s="47"/>
      <c r="F10" s="8" t="s">
        <v>41</v>
      </c>
      <c r="G10" s="8">
        <v>0</v>
      </c>
      <c r="H10" s="8" t="str">
        <f t="shared" si="0"/>
        <v>(others =&gt; '0')</v>
      </c>
      <c r="I10" s="8" t="str">
        <f>'AVS RMAP Config Registers'!C11</f>
        <v>Bit 31</v>
      </c>
      <c r="J10" s="8" t="str">
        <f>'AVS RMAP Config Registers'!N11</f>
        <v>Bit 20</v>
      </c>
      <c r="K10" s="22" t="str">
        <f t="shared" si="1"/>
        <v>31 downto 20</v>
      </c>
      <c r="L10" s="8" t="str">
        <f t="shared" si="2"/>
        <v>-</v>
      </c>
      <c r="M10" s="8" t="s">
        <v>62</v>
      </c>
    </row>
    <row r="11" spans="1:13" x14ac:dyDescent="0.3">
      <c r="B11" s="50" t="str">
        <f>INDEX('[2]Register TREATED TABLE'!B$2:B$97,MATCH(E11,'[2]Register TREATED TABLE'!C$2:C$97,0))</f>
        <v>0x0000_0008</v>
      </c>
      <c r="C11" s="50" t="str">
        <f>'AVS RMAP Config Registers'!C17</f>
        <v>0x42</v>
      </c>
      <c r="D11" s="50" t="str">
        <f>CONCATENATE("x""",RIGHT(C11,LEN(C11)-2),"""")</f>
        <v>x"42"</v>
      </c>
      <c r="E11" s="52" t="str">
        <f>'AVS RMAP Config Registers'!C16</f>
        <v>spw_packet_1_config</v>
      </c>
      <c r="F11" s="8" t="s">
        <v>41</v>
      </c>
      <c r="G11" s="8">
        <v>0</v>
      </c>
      <c r="H11" s="8" t="str">
        <f t="shared" si="0"/>
        <v>'0'</v>
      </c>
      <c r="I11" s="8" t="str">
        <f>'AVS RMAP Config Registers'!AH18</f>
        <v>Bit 0</v>
      </c>
      <c r="J11" s="8" t="s">
        <v>41</v>
      </c>
      <c r="K11" s="22" t="str">
        <f t="shared" si="1"/>
        <v>0</v>
      </c>
      <c r="L11" s="8" t="str">
        <f t="shared" si="2"/>
        <v>-</v>
      </c>
      <c r="M11" s="8" t="s">
        <v>62</v>
      </c>
    </row>
    <row r="12" spans="1:13" x14ac:dyDescent="0.3">
      <c r="B12" s="51" t="e">
        <f>INDEX('[2]Register TREATED TABLE'!B$2:B$97,MATCH(E12,'[2]Register TREATED TABLE'!C$2:C$97,0))</f>
        <v>#N/A</v>
      </c>
      <c r="C12" s="51"/>
      <c r="D12" s="51"/>
      <c r="E12" s="52"/>
      <c r="F12" s="8" t="str">
        <f>'AVS RMAP Config Registers'!AG21</f>
        <v>digitise_control</v>
      </c>
      <c r="G12" s="8">
        <f>'AVS RMAP Config Registers'!AG20</f>
        <v>0</v>
      </c>
      <c r="H12" s="8" t="str">
        <f t="shared" si="0"/>
        <v>'0'</v>
      </c>
      <c r="I12" s="8" t="str">
        <f>'AVS RMAP Config Registers'!AG18</f>
        <v>Bit 1</v>
      </c>
      <c r="J12" s="8" t="s">
        <v>41</v>
      </c>
      <c r="K12" s="22" t="str">
        <f t="shared" si="1"/>
        <v>1</v>
      </c>
      <c r="L12" s="8">
        <f t="shared" si="2"/>
        <v>1</v>
      </c>
      <c r="M12" s="8" t="s">
        <v>60</v>
      </c>
    </row>
    <row r="13" spans="1:13" x14ac:dyDescent="0.3">
      <c r="B13" s="51" t="e">
        <f>INDEX('[2]Register TREATED TABLE'!B$2:B$97,MATCH(E13,'[2]Register TREATED TABLE'!C$2:C$97,0))</f>
        <v>#N/A</v>
      </c>
      <c r="C13" s="51"/>
      <c r="D13" s="51"/>
      <c r="E13" s="52"/>
      <c r="F13" s="8" t="str">
        <f>'AVS RMAP Config Registers'!AE21</f>
        <v>ccd_port_data_transmission_selection_control</v>
      </c>
      <c r="G13" s="8" t="str">
        <f>'AVS RMAP Config Registers'!AE20</f>
        <v>0b11</v>
      </c>
      <c r="H13" s="8" t="str">
        <f t="shared" si="0"/>
        <v>"11"</v>
      </c>
      <c r="I13" s="8" t="str">
        <f>'AVS RMAP Config Registers'!AE18</f>
        <v>Bit 3</v>
      </c>
      <c r="J13" s="8" t="str">
        <f>'AVS RMAP Config Registers'!AF18</f>
        <v>Bit 2</v>
      </c>
      <c r="K13" s="22" t="str">
        <f t="shared" si="1"/>
        <v>3 downto 2</v>
      </c>
      <c r="L13" s="8">
        <f t="shared" si="2"/>
        <v>2</v>
      </c>
      <c r="M13" s="8" t="s">
        <v>60</v>
      </c>
    </row>
    <row r="14" spans="1:13" x14ac:dyDescent="0.3">
      <c r="B14" s="51" t="e">
        <f>INDEX('[2]Register TREATED TABLE'!B$2:B$97,MATCH(E14,'[2]Register TREATED TABLE'!C$2:C$97,0))</f>
        <v>#N/A</v>
      </c>
      <c r="C14" s="51"/>
      <c r="D14" s="51"/>
      <c r="E14" s="52"/>
      <c r="F14" s="8" t="str">
        <f>'AVS RMAP Config Registers'!O21</f>
        <v>packet_size_control</v>
      </c>
      <c r="G14" s="8" t="str">
        <f>'AVS RMAP Config Registers'!O20</f>
        <v>0x11F8</v>
      </c>
      <c r="H14" s="8" t="str">
        <f t="shared" si="0"/>
        <v>x"11F8"</v>
      </c>
      <c r="I14" s="8" t="str">
        <f>'AVS RMAP Config Registers'!O18</f>
        <v>Bit 19</v>
      </c>
      <c r="J14" s="8" t="str">
        <f>'AVS RMAP Config Registers'!AD18</f>
        <v>Bit 4</v>
      </c>
      <c r="K14" s="22" t="str">
        <f t="shared" si="1"/>
        <v>19 downto 4</v>
      </c>
      <c r="L14" s="8">
        <f t="shared" si="2"/>
        <v>16</v>
      </c>
      <c r="M14" s="8" t="s">
        <v>60</v>
      </c>
    </row>
    <row r="15" spans="1:13" x14ac:dyDescent="0.3">
      <c r="B15" s="51" t="e">
        <f>INDEX('[2]Register TREATED TABLE'!B$2:B$97,MATCH(E15,'[2]Register TREATED TABLE'!C$2:C$97,0))</f>
        <v>#N/A</v>
      </c>
      <c r="C15" s="51"/>
      <c r="D15" s="51"/>
      <c r="E15" s="52"/>
      <c r="F15" s="8" t="s">
        <v>41</v>
      </c>
      <c r="G15" s="8">
        <v>0</v>
      </c>
      <c r="H15" s="8" t="str">
        <f t="shared" si="0"/>
        <v>(others =&gt; '0')</v>
      </c>
      <c r="I15" s="8" t="str">
        <f>'AVS RMAP Config Registers'!C18</f>
        <v>Bit 31</v>
      </c>
      <c r="J15" s="8" t="str">
        <f>'AVS RMAP Config Registers'!N18</f>
        <v>Bit 20</v>
      </c>
      <c r="K15" s="22" t="str">
        <f t="shared" si="1"/>
        <v>31 downto 20</v>
      </c>
      <c r="L15" s="8" t="str">
        <f t="shared" si="2"/>
        <v>-</v>
      </c>
      <c r="M15" s="8" t="s">
        <v>62</v>
      </c>
    </row>
    <row r="16" spans="1:13" x14ac:dyDescent="0.3">
      <c r="B16" s="23" t="str">
        <f>INDEX('[2]Register TREATED TABLE'!B$2:B$97,MATCH(E16,'[2]Register TREATED TABLE'!C$2:C$97,0))</f>
        <v>0x0000_000C</v>
      </c>
      <c r="C16" s="10" t="str">
        <f>'AVS RMAP Config Registers'!C24</f>
        <v>0x43</v>
      </c>
      <c r="D16" s="10" t="str">
        <f>CONCATENATE("x""",RIGHT(C16,LEN(C16)-2),"""")</f>
        <v>x"43"</v>
      </c>
      <c r="E16" s="8" t="str">
        <f>'AVS RMAP Config Registers'!C23</f>
        <v>spw_packet_2_config</v>
      </c>
      <c r="F16" s="8" t="s">
        <v>41</v>
      </c>
      <c r="G16" s="8">
        <v>0</v>
      </c>
      <c r="H16" s="8" t="str">
        <f t="shared" si="0"/>
        <v>(others =&gt; '0')</v>
      </c>
      <c r="I16" s="8" t="str">
        <f>'AVS RMAP Config Registers'!C25</f>
        <v>Bit 31</v>
      </c>
      <c r="J16" s="8" t="str">
        <f>'AVS RMAP Config Registers'!AH25</f>
        <v>Bit 0</v>
      </c>
      <c r="K16" s="22" t="str">
        <f t="shared" si="1"/>
        <v>31 downto 0</v>
      </c>
      <c r="L16" s="8" t="str">
        <f t="shared" si="2"/>
        <v>-</v>
      </c>
      <c r="M16" s="8" t="s">
        <v>62</v>
      </c>
    </row>
    <row r="17" spans="2:13" x14ac:dyDescent="0.3">
      <c r="B17" s="23" t="str">
        <f>INDEX('[2]Register TREATED TABLE'!B$2:B$97,MATCH(E17,'[2]Register TREATED TABLE'!C$2:C$97,0))</f>
        <v>0x0000_0010</v>
      </c>
      <c r="C17" s="10" t="str">
        <f>'AVS RMAP Config Registers'!C31</f>
        <v>0x44</v>
      </c>
      <c r="D17" s="10" t="str">
        <f>CONCATENATE("x""",RIGHT(C17,LEN(C17)-2),"""")</f>
        <v>x"44"</v>
      </c>
      <c r="E17" s="8" t="str">
        <f>'AVS RMAP Config Registers'!C30</f>
        <v>CCD_1_windowing_1_config</v>
      </c>
      <c r="F17" s="8" t="str">
        <f>'AVS RMAP Config Registers'!C35</f>
        <v>window_list_pointer_initial_address_ccd1</v>
      </c>
      <c r="G17" s="8" t="str">
        <f>'AVS RMAP Config Registers'!C34</f>
        <v>0x00000000</v>
      </c>
      <c r="H17" s="8" t="str">
        <f t="shared" si="0"/>
        <v>x"00000000"</v>
      </c>
      <c r="I17" s="8" t="str">
        <f>'AVS RMAP Config Registers'!C32</f>
        <v>Bit 31</v>
      </c>
      <c r="J17" s="8" t="str">
        <f>'AVS RMAP Config Registers'!AH32</f>
        <v>Bit 0</v>
      </c>
      <c r="K17" s="22" t="str">
        <f t="shared" si="1"/>
        <v>31 downto 0</v>
      </c>
      <c r="L17" s="8">
        <f t="shared" si="2"/>
        <v>32</v>
      </c>
      <c r="M17" s="8" t="s">
        <v>60</v>
      </c>
    </row>
    <row r="18" spans="2:13" ht="15" customHeight="1" x14ac:dyDescent="0.3">
      <c r="B18" s="48" t="str">
        <f>INDEX('[2]Register TREATED TABLE'!B$2:B$97,MATCH(E18,'[2]Register TREATED TABLE'!C$2:C$97,0))</f>
        <v>0x0000_0014</v>
      </c>
      <c r="C18" s="48" t="str">
        <f>'AVS RMAP Config Registers'!C38</f>
        <v>0x45</v>
      </c>
      <c r="D18" s="48" t="str">
        <f>CONCATENATE("x""",RIGHT(C18,LEN(C18)-2),"""")</f>
        <v>x"45"</v>
      </c>
      <c r="E18" s="47" t="str">
        <f>'AVS RMAP Config Registers'!C37</f>
        <v>CCD_1_windowing_2_config</v>
      </c>
      <c r="F18" s="8" t="str">
        <f>'AVS RMAP Config Registers'!AC42</f>
        <v>window_width_ccd1</v>
      </c>
      <c r="G18" s="8" t="str">
        <f>'AVS RMAP Config Registers'!AC41</f>
        <v>0b000000</v>
      </c>
      <c r="H18" s="8" t="str">
        <f t="shared" si="0"/>
        <v>"000000"</v>
      </c>
      <c r="I18" s="8" t="str">
        <f>'AVS RMAP Config Registers'!AC39</f>
        <v>Bit 5</v>
      </c>
      <c r="J18" s="8" t="str">
        <f>'AVS RMAP Config Registers'!AH39</f>
        <v>Bit 0</v>
      </c>
      <c r="K18" s="22" t="str">
        <f t="shared" si="1"/>
        <v>5 downto 0</v>
      </c>
      <c r="L18" s="8">
        <f t="shared" si="2"/>
        <v>6</v>
      </c>
      <c r="M18" s="8" t="s">
        <v>60</v>
      </c>
    </row>
    <row r="19" spans="2:13" x14ac:dyDescent="0.3">
      <c r="B19" s="49" t="e">
        <f>INDEX('[2]Register TREATED TABLE'!B$2:B$97,MATCH(E19,'[2]Register TREATED TABLE'!C$2:C$97,0))</f>
        <v>#N/A</v>
      </c>
      <c r="C19" s="49"/>
      <c r="D19" s="49"/>
      <c r="E19" s="47"/>
      <c r="F19" s="8" t="str">
        <f>'AVS RMAP Config Registers'!W42</f>
        <v>window_height_ccd1</v>
      </c>
      <c r="G19" s="8" t="str">
        <f>'AVS RMAP Config Registers'!W41</f>
        <v>0b000000</v>
      </c>
      <c r="H19" s="8" t="str">
        <f t="shared" si="0"/>
        <v>"000000"</v>
      </c>
      <c r="I19" s="8" t="str">
        <f>'AVS RMAP Config Registers'!W39</f>
        <v>Bit 11</v>
      </c>
      <c r="J19" s="8" t="str">
        <f>'AVS RMAP Config Registers'!AB39</f>
        <v>Bit 6</v>
      </c>
      <c r="K19" s="22" t="str">
        <f t="shared" si="1"/>
        <v>11 downto 6</v>
      </c>
      <c r="L19" s="8">
        <f t="shared" si="2"/>
        <v>6</v>
      </c>
      <c r="M19" s="8" t="s">
        <v>60</v>
      </c>
    </row>
    <row r="20" spans="2:13" x14ac:dyDescent="0.3">
      <c r="B20" s="49" t="e">
        <f>INDEX('[2]Register TREATED TABLE'!B$2:B$97,MATCH(E20,'[2]Register TREATED TABLE'!C$2:C$97,0))</f>
        <v>#N/A</v>
      </c>
      <c r="C20" s="49"/>
      <c r="D20" s="49"/>
      <c r="E20" s="47"/>
      <c r="F20" s="8" t="s">
        <v>41</v>
      </c>
      <c r="G20" s="8">
        <v>0</v>
      </c>
      <c r="H20" s="8" t="str">
        <f t="shared" si="0"/>
        <v>(others =&gt; '0')</v>
      </c>
      <c r="I20" s="8" t="str">
        <f>'AVS RMAP Config Registers'!S39</f>
        <v>Bit 15</v>
      </c>
      <c r="J20" s="8" t="str">
        <f>'AVS RMAP Config Registers'!V39</f>
        <v>Bit 12</v>
      </c>
      <c r="K20" s="22" t="str">
        <f t="shared" si="1"/>
        <v>15 downto 12</v>
      </c>
      <c r="L20" s="8" t="str">
        <f t="shared" si="2"/>
        <v>-</v>
      </c>
      <c r="M20" s="8" t="s">
        <v>62</v>
      </c>
    </row>
    <row r="21" spans="2:13" x14ac:dyDescent="0.3">
      <c r="B21" s="53" t="e">
        <f>INDEX('[2]Register TREATED TABLE'!B$2:B$97,MATCH(E21,'[2]Register TREATED TABLE'!C$2:C$97,0))</f>
        <v>#N/A</v>
      </c>
      <c r="C21" s="49"/>
      <c r="D21" s="49"/>
      <c r="E21" s="47"/>
      <c r="F21" s="8" t="str">
        <f>'AVS RMAP Config Registers'!C42</f>
        <v>window_list_length_ccd1</v>
      </c>
      <c r="G21" s="8" t="str">
        <f>'AVS RMAP Config Registers'!C41</f>
        <v>0x0000</v>
      </c>
      <c r="H21" s="8" t="str">
        <f t="shared" si="0"/>
        <v>x"0000"</v>
      </c>
      <c r="I21" s="8" t="str">
        <f>'AVS RMAP Config Registers'!C39</f>
        <v>Bit 31</v>
      </c>
      <c r="J21" s="8" t="str">
        <f>'AVS RMAP Config Registers'!R39</f>
        <v>Bit 16</v>
      </c>
      <c r="K21" s="22" t="str">
        <f t="shared" si="1"/>
        <v>31 downto 16</v>
      </c>
      <c r="L21" s="8">
        <f t="shared" si="2"/>
        <v>16</v>
      </c>
      <c r="M21" s="8" t="s">
        <v>60</v>
      </c>
    </row>
    <row r="22" spans="2:13" x14ac:dyDescent="0.3">
      <c r="B22" s="23" t="str">
        <f>INDEX('[2]Register TREATED TABLE'!B$2:B$97,MATCH(E22,'[2]Register TREATED TABLE'!C$2:C$97,0))</f>
        <v>0x0000_0018</v>
      </c>
      <c r="C22" s="10" t="str">
        <f>'AVS RMAP Config Registers'!C45</f>
        <v>0x46</v>
      </c>
      <c r="D22" s="10" t="str">
        <f>CONCATENATE("x""",RIGHT(C22,LEN(C22)-2),"""")</f>
        <v>x"46"</v>
      </c>
      <c r="E22" s="8" t="str">
        <f>'AVS RMAP Config Registers'!C44</f>
        <v>CCD_2_windowing_1_config</v>
      </c>
      <c r="F22" s="8" t="str">
        <f>'AVS RMAP Config Registers'!C49</f>
        <v>window_list_pointer_initial_address_ccd2</v>
      </c>
      <c r="G22" s="8" t="str">
        <f>'AVS RMAP Config Registers'!C48</f>
        <v>0x00000000</v>
      </c>
      <c r="H22" s="8" t="str">
        <f t="shared" si="0"/>
        <v>x"00000000"</v>
      </c>
      <c r="I22" s="8" t="str">
        <f>'AVS RMAP Config Registers'!C46</f>
        <v>Bit 31</v>
      </c>
      <c r="J22" s="8" t="str">
        <f>'AVS RMAP Config Registers'!AH46</f>
        <v>Bit 0</v>
      </c>
      <c r="K22" s="22" t="str">
        <f t="shared" si="1"/>
        <v>31 downto 0</v>
      </c>
      <c r="L22" s="8">
        <f t="shared" si="2"/>
        <v>32</v>
      </c>
      <c r="M22" s="8" t="s">
        <v>60</v>
      </c>
    </row>
    <row r="23" spans="2:13" x14ac:dyDescent="0.3">
      <c r="B23" s="48" t="str">
        <f>INDEX('[2]Register TREATED TABLE'!B$2:B$97,MATCH(E23,'[2]Register TREATED TABLE'!C$2:C$97,0))</f>
        <v>0x0000_001C</v>
      </c>
      <c r="C23" s="48" t="str">
        <f>'AVS RMAP Config Registers'!C52</f>
        <v>0x47</v>
      </c>
      <c r="D23" s="48" t="str">
        <f>CONCATENATE("x""",RIGHT(C23,LEN(C23)-2),"""")</f>
        <v>x"47"</v>
      </c>
      <c r="E23" s="47" t="str">
        <f>'AVS RMAP Config Registers'!C51</f>
        <v>CCD_2_windowing_2_config</v>
      </c>
      <c r="F23" s="8" t="str">
        <f>'AVS RMAP Config Registers'!AC56</f>
        <v>window_width_ccd2</v>
      </c>
      <c r="G23" s="8" t="str">
        <f>'AVS RMAP Config Registers'!AC55</f>
        <v>0b000000</v>
      </c>
      <c r="H23" s="8" t="str">
        <f t="shared" si="0"/>
        <v>"000000"</v>
      </c>
      <c r="I23" s="8" t="str">
        <f>'AVS RMAP Config Registers'!AC53</f>
        <v>Bit 5</v>
      </c>
      <c r="J23" s="8" t="str">
        <f>'AVS RMAP Config Registers'!AH53</f>
        <v>Bit 0</v>
      </c>
      <c r="K23" s="22" t="str">
        <f t="shared" si="1"/>
        <v>5 downto 0</v>
      </c>
      <c r="L23" s="8">
        <f t="shared" si="2"/>
        <v>6</v>
      </c>
      <c r="M23" s="8" t="s">
        <v>60</v>
      </c>
    </row>
    <row r="24" spans="2:13" x14ac:dyDescent="0.3">
      <c r="B24" s="49" t="e">
        <f>INDEX('[2]Register TREATED TABLE'!B$2:B$97,MATCH(E24,'[2]Register TREATED TABLE'!C$2:C$97,0))</f>
        <v>#N/A</v>
      </c>
      <c r="C24" s="49"/>
      <c r="D24" s="49"/>
      <c r="E24" s="47"/>
      <c r="F24" s="8" t="str">
        <f>'AVS RMAP Config Registers'!W56</f>
        <v>window_height_ccd2</v>
      </c>
      <c r="G24" s="8" t="str">
        <f>'AVS RMAP Config Registers'!W55</f>
        <v>0b000000</v>
      </c>
      <c r="H24" s="8" t="str">
        <f t="shared" si="0"/>
        <v>"000000"</v>
      </c>
      <c r="I24" s="8" t="str">
        <f>'AVS RMAP Config Registers'!W53</f>
        <v>Bit 11</v>
      </c>
      <c r="J24" s="8" t="str">
        <f>'AVS RMAP Config Registers'!AB53</f>
        <v>Bit 6</v>
      </c>
      <c r="K24" s="22" t="str">
        <f t="shared" si="1"/>
        <v>11 downto 6</v>
      </c>
      <c r="L24" s="8">
        <f t="shared" si="2"/>
        <v>6</v>
      </c>
      <c r="M24" s="8" t="s">
        <v>60</v>
      </c>
    </row>
    <row r="25" spans="2:13" x14ac:dyDescent="0.3">
      <c r="B25" s="49" t="e">
        <f>INDEX('[2]Register TREATED TABLE'!B$2:B$97,MATCH(E25,'[2]Register TREATED TABLE'!C$2:C$97,0))</f>
        <v>#N/A</v>
      </c>
      <c r="C25" s="49"/>
      <c r="D25" s="49"/>
      <c r="E25" s="47"/>
      <c r="F25" s="8" t="s">
        <v>41</v>
      </c>
      <c r="G25" s="8">
        <v>0</v>
      </c>
      <c r="H25" s="8" t="str">
        <f t="shared" si="0"/>
        <v>(others =&gt; '0')</v>
      </c>
      <c r="I25" s="8" t="str">
        <f>'AVS RMAP Config Registers'!S53</f>
        <v>Bit 15</v>
      </c>
      <c r="J25" s="8" t="str">
        <f>'AVS RMAP Config Registers'!V53</f>
        <v>Bit 12</v>
      </c>
      <c r="K25" s="22" t="str">
        <f t="shared" si="1"/>
        <v>15 downto 12</v>
      </c>
      <c r="L25" s="8" t="str">
        <f t="shared" si="2"/>
        <v>-</v>
      </c>
      <c r="M25" s="8" t="s">
        <v>62</v>
      </c>
    </row>
    <row r="26" spans="2:13" x14ac:dyDescent="0.3">
      <c r="B26" s="49" t="e">
        <f>INDEX('[2]Register TREATED TABLE'!B$2:B$97,MATCH(E26,'[2]Register TREATED TABLE'!C$2:C$97,0))</f>
        <v>#N/A</v>
      </c>
      <c r="C26" s="49"/>
      <c r="D26" s="49"/>
      <c r="E26" s="47"/>
      <c r="F26" s="8" t="str">
        <f>'AVS RMAP Config Registers'!C56</f>
        <v>window_list_length_ccd2</v>
      </c>
      <c r="G26" s="8" t="str">
        <f>'AVS RMAP Config Registers'!C55</f>
        <v>0x0000</v>
      </c>
      <c r="H26" s="8" t="str">
        <f t="shared" si="0"/>
        <v>x"0000"</v>
      </c>
      <c r="I26" s="8" t="str">
        <f>'AVS RMAP Config Registers'!C53</f>
        <v>Bit 31</v>
      </c>
      <c r="J26" s="8" t="str">
        <f>'AVS RMAP Config Registers'!R53</f>
        <v>Bit 16</v>
      </c>
      <c r="K26" s="22" t="str">
        <f t="shared" si="1"/>
        <v>31 downto 16</v>
      </c>
      <c r="L26" s="8">
        <f t="shared" si="2"/>
        <v>16</v>
      </c>
      <c r="M26" s="8" t="s">
        <v>60</v>
      </c>
    </row>
    <row r="27" spans="2:13" x14ac:dyDescent="0.3">
      <c r="B27" s="23" t="str">
        <f>INDEX('[2]Register TREATED TABLE'!B$2:B$97,MATCH(E27,'[2]Register TREATED TABLE'!C$2:C$97,0))</f>
        <v>0x0000_0020</v>
      </c>
      <c r="C27" s="10" t="str">
        <f>'AVS RMAP Config Registers'!C59</f>
        <v>0x48</v>
      </c>
      <c r="D27" s="10" t="str">
        <f>CONCATENATE("x""",RIGHT(C27,LEN(C27)-2),"""")</f>
        <v>x"48"</v>
      </c>
      <c r="E27" s="8" t="str">
        <f>'AVS RMAP Config Registers'!C58</f>
        <v>CCD_3_windowing_1_config</v>
      </c>
      <c r="F27" s="8" t="str">
        <f>'AVS RMAP Config Registers'!C63</f>
        <v>window_list_pointer_initial_address_ccd3</v>
      </c>
      <c r="G27" s="8" t="str">
        <f>'AVS RMAP Config Registers'!C62</f>
        <v>0x00000000</v>
      </c>
      <c r="H27" s="8" t="str">
        <f t="shared" si="0"/>
        <v>x"00000000"</v>
      </c>
      <c r="I27" s="8" t="str">
        <f>'AVS RMAP Config Registers'!C60</f>
        <v>Bit 31</v>
      </c>
      <c r="J27" s="8" t="str">
        <f>'AVS RMAP Config Registers'!AH60</f>
        <v>Bit 0</v>
      </c>
      <c r="K27" s="22" t="str">
        <f t="shared" si="1"/>
        <v>31 downto 0</v>
      </c>
      <c r="L27" s="8">
        <f t="shared" si="2"/>
        <v>32</v>
      </c>
      <c r="M27" s="8" t="s">
        <v>60</v>
      </c>
    </row>
    <row r="28" spans="2:13" x14ac:dyDescent="0.3">
      <c r="B28" s="48" t="str">
        <f>INDEX('[2]Register TREATED TABLE'!B$2:B$97,MATCH(E28,'[2]Register TREATED TABLE'!C$2:C$97,0))</f>
        <v>0x0000_0024</v>
      </c>
      <c r="C28" s="48" t="str">
        <f>'AVS RMAP Config Registers'!C66</f>
        <v>0x49</v>
      </c>
      <c r="D28" s="48" t="str">
        <f>CONCATENATE("x""",RIGHT(C28,LEN(C28)-2),"""")</f>
        <v>x"49"</v>
      </c>
      <c r="E28" s="47" t="str">
        <f>'AVS RMAP Config Registers'!C65</f>
        <v>CCD_3_windowing_2_config</v>
      </c>
      <c r="F28" s="8" t="str">
        <f>'AVS RMAP Config Registers'!AC70</f>
        <v>window_width_ccd3</v>
      </c>
      <c r="G28" s="8" t="str">
        <f>'AVS RMAP Config Registers'!AC69</f>
        <v>0b000000</v>
      </c>
      <c r="H28" s="8" t="str">
        <f t="shared" si="0"/>
        <v>"000000"</v>
      </c>
      <c r="I28" s="8" t="str">
        <f>'AVS RMAP Config Registers'!AC67</f>
        <v>Bit 5</v>
      </c>
      <c r="J28" s="8" t="str">
        <f>'AVS RMAP Config Registers'!AH67</f>
        <v>Bit 0</v>
      </c>
      <c r="K28" s="22" t="str">
        <f t="shared" si="1"/>
        <v>5 downto 0</v>
      </c>
      <c r="L28" s="8">
        <f t="shared" si="2"/>
        <v>6</v>
      </c>
      <c r="M28" s="8" t="s">
        <v>60</v>
      </c>
    </row>
    <row r="29" spans="2:13" x14ac:dyDescent="0.3">
      <c r="B29" s="49" t="e">
        <f>INDEX('[2]Register TREATED TABLE'!B$2:B$97,MATCH(E29,'[2]Register TREATED TABLE'!C$2:C$97,0))</f>
        <v>#N/A</v>
      </c>
      <c r="C29" s="49"/>
      <c r="D29" s="49"/>
      <c r="E29" s="47"/>
      <c r="F29" s="8" t="str">
        <f>'AVS RMAP Config Registers'!W70</f>
        <v>window_height_ccd3</v>
      </c>
      <c r="G29" s="8" t="str">
        <f>'AVS RMAP Config Registers'!W69</f>
        <v>0b000000</v>
      </c>
      <c r="H29" s="8" t="str">
        <f t="shared" si="0"/>
        <v>"000000"</v>
      </c>
      <c r="I29" s="8" t="str">
        <f>'AVS RMAP Config Registers'!W67</f>
        <v>Bit 11</v>
      </c>
      <c r="J29" s="8" t="str">
        <f>'AVS RMAP Config Registers'!AB67</f>
        <v>Bit 6</v>
      </c>
      <c r="K29" s="22" t="str">
        <f t="shared" si="1"/>
        <v>11 downto 6</v>
      </c>
      <c r="L29" s="8">
        <f t="shared" si="2"/>
        <v>6</v>
      </c>
      <c r="M29" s="8" t="s">
        <v>60</v>
      </c>
    </row>
    <row r="30" spans="2:13" x14ac:dyDescent="0.3">
      <c r="B30" s="49" t="e">
        <f>INDEX('[2]Register TREATED TABLE'!B$2:B$97,MATCH(E30,'[2]Register TREATED TABLE'!C$2:C$97,0))</f>
        <v>#N/A</v>
      </c>
      <c r="C30" s="49"/>
      <c r="D30" s="49"/>
      <c r="E30" s="47"/>
      <c r="F30" s="8" t="s">
        <v>41</v>
      </c>
      <c r="G30" s="8">
        <v>0</v>
      </c>
      <c r="H30" s="8" t="str">
        <f t="shared" si="0"/>
        <v>(others =&gt; '0')</v>
      </c>
      <c r="I30" s="8" t="str">
        <f>'AVS RMAP Config Registers'!S67</f>
        <v>Bit 15</v>
      </c>
      <c r="J30" s="8" t="str">
        <f>'AVS RMAP Config Registers'!V67</f>
        <v>Bit 12</v>
      </c>
      <c r="K30" s="22" t="str">
        <f t="shared" si="1"/>
        <v>15 downto 12</v>
      </c>
      <c r="L30" s="8" t="str">
        <f t="shared" si="2"/>
        <v>-</v>
      </c>
      <c r="M30" s="8" t="s">
        <v>62</v>
      </c>
    </row>
    <row r="31" spans="2:13" ht="15" customHeight="1" x14ac:dyDescent="0.3">
      <c r="B31" s="49" t="e">
        <f>INDEX('[2]Register TREATED TABLE'!B$2:B$97,MATCH(E31,'[2]Register TREATED TABLE'!C$2:C$97,0))</f>
        <v>#N/A</v>
      </c>
      <c r="C31" s="49"/>
      <c r="D31" s="49"/>
      <c r="E31" s="47"/>
      <c r="F31" s="8" t="str">
        <f>'AVS RMAP Config Registers'!C70</f>
        <v>window_list_length_ccd3</v>
      </c>
      <c r="G31" s="8" t="str">
        <f>'AVS RMAP Config Registers'!C69</f>
        <v>0x0000</v>
      </c>
      <c r="H31" s="8" t="str">
        <f t="shared" si="0"/>
        <v>x"0000"</v>
      </c>
      <c r="I31" s="8" t="str">
        <f>'AVS RMAP Config Registers'!C67</f>
        <v>Bit 31</v>
      </c>
      <c r="J31" s="8" t="str">
        <f>'AVS RMAP Config Registers'!R67</f>
        <v>Bit 16</v>
      </c>
      <c r="K31" s="22" t="str">
        <f t="shared" si="1"/>
        <v>31 downto 16</v>
      </c>
      <c r="L31" s="8">
        <f t="shared" si="2"/>
        <v>16</v>
      </c>
      <c r="M31" s="8" t="s">
        <v>60</v>
      </c>
    </row>
    <row r="32" spans="2:13" x14ac:dyDescent="0.3">
      <c r="B32" s="23" t="str">
        <f>INDEX('[2]Register TREATED TABLE'!B$2:B$97,MATCH(E32,'[2]Register TREATED TABLE'!C$2:C$97,0))</f>
        <v>0x0000_0028</v>
      </c>
      <c r="C32" s="10" t="str">
        <f>'AVS RMAP Config Registers'!C73</f>
        <v>0x4A</v>
      </c>
      <c r="D32" s="10" t="str">
        <f>CONCATENATE("x""",RIGHT(C32,LEN(C32)-2),"""")</f>
        <v>x"4A"</v>
      </c>
      <c r="E32" s="8" t="str">
        <f>'AVS RMAP Config Registers'!C72</f>
        <v>CCD_4_windowing_1_config</v>
      </c>
      <c r="F32" s="8" t="str">
        <f>'AVS RMAP Config Registers'!C77</f>
        <v>window_list_pointer_initial_address_ccd4</v>
      </c>
      <c r="G32" s="8" t="str">
        <f>'AVS RMAP Config Registers'!C76</f>
        <v>0x00000000</v>
      </c>
      <c r="H32" s="8" t="str">
        <f t="shared" si="0"/>
        <v>x"00000000"</v>
      </c>
      <c r="I32" s="8" t="str">
        <f>'AVS RMAP Config Registers'!C74</f>
        <v>Bit 31</v>
      </c>
      <c r="J32" s="8" t="str">
        <f>'AVS RMAP Config Registers'!AH74</f>
        <v>Bit 0</v>
      </c>
      <c r="K32" s="22" t="str">
        <f t="shared" si="1"/>
        <v>31 downto 0</v>
      </c>
      <c r="L32" s="8">
        <f t="shared" si="2"/>
        <v>32</v>
      </c>
      <c r="M32" s="8" t="s">
        <v>60</v>
      </c>
    </row>
    <row r="33" spans="2:13" x14ac:dyDescent="0.3">
      <c r="B33" s="48" t="str">
        <f>INDEX('[2]Register TREATED TABLE'!B$2:B$97,MATCH(E33,'[2]Register TREATED TABLE'!C$2:C$97,0))</f>
        <v>0x0000_002C</v>
      </c>
      <c r="C33" s="48" t="str">
        <f>'AVS RMAP Config Registers'!C80</f>
        <v>0x4B</v>
      </c>
      <c r="D33" s="48" t="str">
        <f>CONCATENATE("x""",RIGHT(C33,LEN(C33)-2),"""")</f>
        <v>x"4B"</v>
      </c>
      <c r="E33" s="47" t="str">
        <f>'AVS RMAP Config Registers'!C79</f>
        <v>CCD_4_windowing_2_config</v>
      </c>
      <c r="F33" s="8" t="str">
        <f>'AVS RMAP Config Registers'!AC84</f>
        <v>window_width_ccd4</v>
      </c>
      <c r="G33" s="8" t="str">
        <f>'AVS RMAP Config Registers'!AC83</f>
        <v>0b000000</v>
      </c>
      <c r="H33" s="8" t="str">
        <f t="shared" si="0"/>
        <v>"000000"</v>
      </c>
      <c r="I33" s="8" t="str">
        <f>'AVS RMAP Config Registers'!AC81</f>
        <v>Bit 5</v>
      </c>
      <c r="J33" s="8" t="str">
        <f>'AVS RMAP Config Registers'!AH81</f>
        <v>Bit 0</v>
      </c>
      <c r="K33" s="22" t="str">
        <f t="shared" si="1"/>
        <v>5 downto 0</v>
      </c>
      <c r="L33" s="8">
        <f t="shared" si="2"/>
        <v>6</v>
      </c>
      <c r="M33" s="8" t="s">
        <v>60</v>
      </c>
    </row>
    <row r="34" spans="2:13" x14ac:dyDescent="0.3">
      <c r="B34" s="49" t="e">
        <f>INDEX('[2]Register TREATED TABLE'!B$2:B$97,MATCH(E34,'[2]Register TREATED TABLE'!C$2:C$97,0))</f>
        <v>#N/A</v>
      </c>
      <c r="C34" s="49"/>
      <c r="D34" s="49"/>
      <c r="E34" s="47"/>
      <c r="F34" s="8" t="str">
        <f>'AVS RMAP Config Registers'!W84</f>
        <v>window_height_ccd4</v>
      </c>
      <c r="G34" s="8" t="str">
        <f>'AVS RMAP Config Registers'!W83</f>
        <v>0b000000</v>
      </c>
      <c r="H34" s="8" t="str">
        <f t="shared" si="0"/>
        <v>"000000"</v>
      </c>
      <c r="I34" s="8" t="str">
        <f>'AVS RMAP Config Registers'!W81</f>
        <v>Bit 11</v>
      </c>
      <c r="J34" s="8" t="str">
        <f>'AVS RMAP Config Registers'!AB81</f>
        <v>Bit 6</v>
      </c>
      <c r="K34" s="22" t="str">
        <f t="shared" si="1"/>
        <v>11 downto 6</v>
      </c>
      <c r="L34" s="8">
        <f t="shared" si="2"/>
        <v>6</v>
      </c>
      <c r="M34" s="8" t="s">
        <v>60</v>
      </c>
    </row>
    <row r="35" spans="2:13" x14ac:dyDescent="0.3">
      <c r="B35" s="49" t="e">
        <f>INDEX('[2]Register TREATED TABLE'!B$2:B$97,MATCH(E35,'[2]Register TREATED TABLE'!C$2:C$97,0))</f>
        <v>#N/A</v>
      </c>
      <c r="C35" s="49"/>
      <c r="D35" s="49"/>
      <c r="E35" s="47"/>
      <c r="F35" s="8" t="s">
        <v>41</v>
      </c>
      <c r="G35" s="8">
        <v>0</v>
      </c>
      <c r="H35" s="8" t="str">
        <f t="shared" si="0"/>
        <v>(others =&gt; '0')</v>
      </c>
      <c r="I35" s="8" t="str">
        <f>'AVS RMAP Config Registers'!S81</f>
        <v>Bit 15</v>
      </c>
      <c r="J35" s="8" t="str">
        <f>'AVS RMAP Config Registers'!V81</f>
        <v>Bit 12</v>
      </c>
      <c r="K35" s="22" t="str">
        <f t="shared" si="1"/>
        <v>15 downto 12</v>
      </c>
      <c r="L35" s="8" t="str">
        <f t="shared" si="2"/>
        <v>-</v>
      </c>
      <c r="M35" s="8" t="s">
        <v>62</v>
      </c>
    </row>
    <row r="36" spans="2:13" x14ac:dyDescent="0.3">
      <c r="B36" s="49" t="e">
        <f>INDEX('[2]Register TREATED TABLE'!B$2:B$97,MATCH(E36,'[2]Register TREATED TABLE'!C$2:C$97,0))</f>
        <v>#N/A</v>
      </c>
      <c r="C36" s="49"/>
      <c r="D36" s="49"/>
      <c r="E36" s="47"/>
      <c r="F36" s="8" t="str">
        <f>'AVS RMAP Config Registers'!C84</f>
        <v>window_list_length_ccd4</v>
      </c>
      <c r="G36" s="8" t="str">
        <f>'AVS RMAP Config Registers'!C83</f>
        <v>0x0000</v>
      </c>
      <c r="H36" s="8" t="str">
        <f t="shared" si="0"/>
        <v>x"0000"</v>
      </c>
      <c r="I36" s="8" t="str">
        <f>'AVS RMAP Config Registers'!C81</f>
        <v>Bit 31</v>
      </c>
      <c r="J36" s="8" t="str">
        <f>'AVS RMAP Config Registers'!R81</f>
        <v>Bit 16</v>
      </c>
      <c r="K36" s="22" t="str">
        <f t="shared" si="1"/>
        <v>31 downto 16</v>
      </c>
      <c r="L36" s="8">
        <f t="shared" si="2"/>
        <v>16</v>
      </c>
      <c r="M36" s="8" t="s">
        <v>60</v>
      </c>
    </row>
    <row r="37" spans="2:13" x14ac:dyDescent="0.3">
      <c r="B37" s="47" t="str">
        <f>INDEX('[2]Register TREATED TABLE'!B$2:B$97,MATCH(E37,'[2]Register TREATED TABLE'!C$2:C$97,0))</f>
        <v>0x0000_0038</v>
      </c>
      <c r="C37" s="47" t="str">
        <f>'AVS RMAP Config Registers'!C87</f>
        <v>0x4C</v>
      </c>
      <c r="D37" s="47" t="str">
        <f>CONCATENATE("x""",RIGHT(C37,LEN(C37)-2),"""")</f>
        <v>x"4C"</v>
      </c>
      <c r="E37" s="47" t="str">
        <f>'AVS RMAP Config Registers'!C86</f>
        <v>operation_mode_config</v>
      </c>
      <c r="F37" s="8" t="s">
        <v>41</v>
      </c>
      <c r="G37" s="8">
        <v>0</v>
      </c>
      <c r="H37" s="8" t="str">
        <f t="shared" si="0"/>
        <v>(others =&gt; '0')</v>
      </c>
      <c r="I37" s="8" t="str">
        <f>'AVS RMAP Config Registers'!AE88</f>
        <v>Bit 3</v>
      </c>
      <c r="J37" s="8" t="str">
        <f>'AVS RMAP Config Registers'!AH88</f>
        <v>Bit 0</v>
      </c>
      <c r="K37" s="22" t="str">
        <f t="shared" si="1"/>
        <v>3 downto 0</v>
      </c>
      <c r="L37" s="8" t="str">
        <f t="shared" si="2"/>
        <v>-</v>
      </c>
      <c r="M37" s="8" t="s">
        <v>62</v>
      </c>
    </row>
    <row r="38" spans="2:13" x14ac:dyDescent="0.3">
      <c r="B38" s="47" t="e">
        <f>INDEX('[2]Register TREATED TABLE'!B$2:B$97,MATCH(E38,'[2]Register TREATED TABLE'!C$2:C$97,0))</f>
        <v>#N/A</v>
      </c>
      <c r="C38" s="47"/>
      <c r="D38" s="47"/>
      <c r="E38" s="47"/>
      <c r="F38" s="8" t="str">
        <f>'AVS RMAP Config Registers'!AA91</f>
        <v>mode_selection_control</v>
      </c>
      <c r="G38" s="8" t="str">
        <f>'AVS RMAP Config Registers'!AA90</f>
        <v>0x1</v>
      </c>
      <c r="H38" s="8" t="str">
        <f t="shared" si="0"/>
        <v>x"1"</v>
      </c>
      <c r="I38" s="8" t="str">
        <f>'AVS RMAP Config Registers'!AA88</f>
        <v>Bit 7</v>
      </c>
      <c r="J38" s="8" t="str">
        <f>'AVS RMAP Config Registers'!AD88</f>
        <v>Bit 4</v>
      </c>
      <c r="K38" s="22" t="str">
        <f t="shared" si="1"/>
        <v>7 downto 4</v>
      </c>
      <c r="L38" s="8">
        <f t="shared" si="2"/>
        <v>4</v>
      </c>
      <c r="M38" s="8" t="s">
        <v>60</v>
      </c>
    </row>
    <row r="39" spans="2:13" x14ac:dyDescent="0.3">
      <c r="B39" s="47" t="e">
        <f>INDEX('[2]Register TREATED TABLE'!B$2:B$97,MATCH(E39,'[2]Register TREATED TABLE'!C$2:C$97,0))</f>
        <v>#N/A</v>
      </c>
      <c r="C39" s="47"/>
      <c r="D39" s="47"/>
      <c r="E39" s="47"/>
      <c r="F39" s="8" t="s">
        <v>41</v>
      </c>
      <c r="G39" s="8">
        <v>0</v>
      </c>
      <c r="H39" s="8" t="str">
        <f t="shared" si="0"/>
        <v>(others =&gt; '0')</v>
      </c>
      <c r="I39" s="8" t="str">
        <f>'AVS RMAP Config Registers'!C88</f>
        <v>Bit 31</v>
      </c>
      <c r="J39" s="8" t="str">
        <f>'AVS RMAP Config Registers'!Z88</f>
        <v>Bit 8</v>
      </c>
      <c r="K39" s="22" t="str">
        <f t="shared" si="1"/>
        <v>31 downto 8</v>
      </c>
      <c r="L39" s="8" t="str">
        <f t="shared" si="2"/>
        <v>-</v>
      </c>
      <c r="M39" s="8" t="s">
        <v>62</v>
      </c>
    </row>
    <row r="40" spans="2:13" x14ac:dyDescent="0.3">
      <c r="B40" s="47" t="str">
        <f>INDEX('[2]Register TREATED TABLE'!B$2:B$97,MATCH(E40,'[2]Register TREATED TABLE'!C$2:C$97,0))</f>
        <v>0x0000_003C</v>
      </c>
      <c r="C40" s="47" t="str">
        <f>'AVS RMAP Config Registers'!C94</f>
        <v>0x4D</v>
      </c>
      <c r="D40" s="47" t="str">
        <f>CONCATENATE("x""",RIGHT(C40,LEN(C40)-2),"""")</f>
        <v>x"4D"</v>
      </c>
      <c r="E40" s="47" t="str">
        <f>'AVS RMAP Config Registers'!C93</f>
        <v>sync_config</v>
      </c>
      <c r="F40" s="8" t="str">
        <f>'AVS RMAP Config Registers'!AG98</f>
        <v>sync_configuration</v>
      </c>
      <c r="G40" s="8" t="str">
        <f>'AVS RMAP Config Registers'!AG97</f>
        <v>0b00</v>
      </c>
      <c r="H40" s="8" t="str">
        <f t="shared" si="0"/>
        <v>"00"</v>
      </c>
      <c r="I40" s="8" t="str">
        <f>'AVS RMAP Config Registers'!AG95</f>
        <v>Bit 1</v>
      </c>
      <c r="J40" s="8" t="str">
        <f>'AVS RMAP Config Registers'!AH95</f>
        <v>Bit 0</v>
      </c>
      <c r="K40" s="22" t="str">
        <f t="shared" si="1"/>
        <v>1 downto 0</v>
      </c>
      <c r="L40" s="8">
        <f t="shared" si="2"/>
        <v>2</v>
      </c>
      <c r="M40" s="8" t="s">
        <v>60</v>
      </c>
    </row>
    <row r="41" spans="2:13" x14ac:dyDescent="0.3">
      <c r="B41" s="47" t="e">
        <f>INDEX('[2]Register TREATED TABLE'!B$2:B$97,MATCH(E41,'[2]Register TREATED TABLE'!C$2:C$97,0))</f>
        <v>#N/A</v>
      </c>
      <c r="C41" s="47"/>
      <c r="D41" s="47"/>
      <c r="E41" s="47"/>
      <c r="F41" s="8" t="str">
        <f>'AVS RMAP Config Registers'!AF98</f>
        <v>self_trigger_control</v>
      </c>
      <c r="G41" s="8">
        <f>'AVS RMAP Config Registers'!AF97</f>
        <v>0</v>
      </c>
      <c r="H41" s="8" t="str">
        <f t="shared" si="0"/>
        <v>'0'</v>
      </c>
      <c r="I41" s="8" t="str">
        <f>'AVS RMAP Config Registers'!AF95</f>
        <v>Bit 2</v>
      </c>
      <c r="J41" s="8" t="s">
        <v>41</v>
      </c>
      <c r="K41" s="22" t="str">
        <f t="shared" si="1"/>
        <v>2</v>
      </c>
      <c r="L41" s="8">
        <f t="shared" si="2"/>
        <v>1</v>
      </c>
      <c r="M41" s="8" t="s">
        <v>60</v>
      </c>
    </row>
    <row r="42" spans="2:13" x14ac:dyDescent="0.3">
      <c r="B42" s="47" t="e">
        <f>INDEX('[2]Register TREATED TABLE'!B$2:B$97,MATCH(E42,'[2]Register TREATED TABLE'!C$2:C$97,0))</f>
        <v>#N/A</v>
      </c>
      <c r="C42" s="47"/>
      <c r="D42" s="47"/>
      <c r="E42" s="47"/>
      <c r="F42" s="8" t="s">
        <v>41</v>
      </c>
      <c r="G42" s="8">
        <v>0</v>
      </c>
      <c r="H42" s="8" t="str">
        <f t="shared" si="0"/>
        <v>(others =&gt; '0')</v>
      </c>
      <c r="I42" s="8" t="str">
        <f>'AVS RMAP Config Registers'!C95</f>
        <v>Bit 31</v>
      </c>
      <c r="J42" s="8" t="str">
        <f>'AVS RMAP Config Registers'!AE95</f>
        <v>Bit 3</v>
      </c>
      <c r="K42" s="22" t="str">
        <f t="shared" si="1"/>
        <v>31 downto 3</v>
      </c>
      <c r="L42" s="8" t="str">
        <f t="shared" si="2"/>
        <v>-</v>
      </c>
      <c r="M42" s="8" t="s">
        <v>62</v>
      </c>
    </row>
    <row r="43" spans="2:13" x14ac:dyDescent="0.3">
      <c r="B43" s="24" t="str">
        <f>INDEX('[2]Register TREATED TABLE'!B$2:B$97,MATCH(E43,'[2]Register TREATED TABLE'!C$2:C$97,0))</f>
        <v>0x0000_0040</v>
      </c>
      <c r="C43" s="8" t="str">
        <f>'AVS RMAP Config Registers'!C101</f>
        <v>0x4E</v>
      </c>
      <c r="D43" s="8" t="str">
        <f>CONCATENATE("x""",RIGHT(C43,LEN(C43)-2),"""")</f>
        <v>x"4E"</v>
      </c>
      <c r="E43" s="8" t="str">
        <f>'AVS RMAP Config Registers'!C100</f>
        <v>dac_control</v>
      </c>
      <c r="F43" s="8" t="s">
        <v>41</v>
      </c>
      <c r="G43" s="8">
        <v>0</v>
      </c>
      <c r="H43" s="8" t="str">
        <f t="shared" si="0"/>
        <v>(others =&gt; '0')</v>
      </c>
      <c r="I43" s="8" t="str">
        <f>'AVS RMAP Config Registers'!C102</f>
        <v>Bit 31</v>
      </c>
      <c r="J43" s="8" t="str">
        <f>'AVS RMAP Config Registers'!AH102</f>
        <v>Bit 0</v>
      </c>
      <c r="K43" s="22" t="str">
        <f t="shared" si="1"/>
        <v>31 downto 0</v>
      </c>
      <c r="L43" s="8" t="str">
        <f t="shared" si="2"/>
        <v>-</v>
      </c>
      <c r="M43" s="8" t="s">
        <v>62</v>
      </c>
    </row>
    <row r="44" spans="2:13" x14ac:dyDescent="0.3">
      <c r="B44" s="24" t="str">
        <f>INDEX('[2]Register TREATED TABLE'!B$2:B$97,MATCH(E44,'[2]Register TREATED TABLE'!C$2:C$97,0))</f>
        <v>0x0000_0044</v>
      </c>
      <c r="C44" s="8" t="str">
        <f>'AVS RMAP Config Registers'!C108</f>
        <v>0x4F</v>
      </c>
      <c r="D44" s="8" t="str">
        <f>CONCATENATE("x""",RIGHT(C44,LEN(C44)-2),"""")</f>
        <v>x"4F"</v>
      </c>
      <c r="E44" s="8" t="str">
        <f>'AVS RMAP Config Registers'!C107</f>
        <v>clock_source_control</v>
      </c>
      <c r="F44" s="8" t="s">
        <v>41</v>
      </c>
      <c r="G44" s="8">
        <v>0</v>
      </c>
      <c r="H44" s="8" t="str">
        <f t="shared" si="0"/>
        <v>(others =&gt; '0')</v>
      </c>
      <c r="I44" s="8" t="str">
        <f>'AVS RMAP Config Registers'!C109</f>
        <v>Bit 31</v>
      </c>
      <c r="J44" s="8" t="str">
        <f>'AVS RMAP Config Registers'!AH109</f>
        <v>Bit 0</v>
      </c>
      <c r="K44" s="22" t="str">
        <f t="shared" si="1"/>
        <v>31 downto 0</v>
      </c>
      <c r="L44" s="8" t="str">
        <f t="shared" si="2"/>
        <v>-</v>
      </c>
      <c r="M44" s="8" t="s">
        <v>62</v>
      </c>
    </row>
    <row r="45" spans="2:13" x14ac:dyDescent="0.3">
      <c r="B45" s="47" t="str">
        <f>INDEX('[2]Register TREATED TABLE'!B$2:B$97,MATCH(E45,'[2]Register TREATED TABLE'!C$2:C$97,0))</f>
        <v>0x0000_0048</v>
      </c>
      <c r="C45" s="47" t="str">
        <f>'AVS RMAP Config Registers'!C115</f>
        <v>0x50</v>
      </c>
      <c r="D45" s="47" t="str">
        <f>CONCATENATE("x""",RIGHT(C45,LEN(C45)-2),"""")</f>
        <v>x"50"</v>
      </c>
      <c r="E45" s="47" t="str">
        <f>'AVS RMAP Config Registers'!C114</f>
        <v>frame_number</v>
      </c>
      <c r="F45" s="8" t="str">
        <f>'AVS RMAP Config Registers'!AG119</f>
        <v>frame_number</v>
      </c>
      <c r="G45" s="8" t="str">
        <f>'AVS RMAP Config Registers'!AG118</f>
        <v>0b00</v>
      </c>
      <c r="H45" s="8" t="str">
        <f t="shared" si="0"/>
        <v>"00"</v>
      </c>
      <c r="I45" s="8" t="str">
        <f>'AVS RMAP Config Registers'!AG116</f>
        <v>Bit 1</v>
      </c>
      <c r="J45" s="8" t="str">
        <f>'AVS RMAP Config Registers'!AH116</f>
        <v>Bit 0</v>
      </c>
      <c r="K45" s="22" t="str">
        <f t="shared" si="1"/>
        <v>1 downto 0</v>
      </c>
      <c r="L45" s="8">
        <f t="shared" si="2"/>
        <v>2</v>
      </c>
      <c r="M45" s="8" t="s">
        <v>60</v>
      </c>
    </row>
    <row r="46" spans="2:13" ht="15" customHeight="1" x14ac:dyDescent="0.3">
      <c r="B46" s="47" t="e">
        <f>INDEX('[2]Register TREATED TABLE'!B$2:B$97,MATCH(E46,'[2]Register TREATED TABLE'!C$2:C$97,0))</f>
        <v>#N/A</v>
      </c>
      <c r="C46" s="47"/>
      <c r="D46" s="47"/>
      <c r="E46" s="47"/>
      <c r="F46" s="8" t="s">
        <v>41</v>
      </c>
      <c r="G46" s="8">
        <v>0</v>
      </c>
      <c r="H46" s="8" t="str">
        <f t="shared" si="0"/>
        <v>(others =&gt; '0')</v>
      </c>
      <c r="I46" s="8" t="str">
        <f>'AVS RMAP Config Registers'!C116</f>
        <v>Bit 31</v>
      </c>
      <c r="J46" s="8" t="str">
        <f>'AVS RMAP Config Registers'!AF116</f>
        <v>Bit 2</v>
      </c>
      <c r="K46" s="22" t="str">
        <f t="shared" si="1"/>
        <v>31 downto 2</v>
      </c>
      <c r="L46" s="8" t="str">
        <f t="shared" si="2"/>
        <v>-</v>
      </c>
      <c r="M46" s="8" t="s">
        <v>62</v>
      </c>
    </row>
    <row r="47" spans="2:13" x14ac:dyDescent="0.3">
      <c r="B47" s="47" t="str">
        <f>INDEX('[2]Register TREATED TABLE'!B$2:B$97,MATCH(E47,'[2]Register TREATED TABLE'!C$2:C$97,0))</f>
        <v>0x0000_004C</v>
      </c>
      <c r="C47" s="47" t="str">
        <f>'AVS RMAP Config Registers'!C122</f>
        <v>0x51</v>
      </c>
      <c r="D47" s="47" t="str">
        <f>CONCATENATE("x""",RIGHT(C47,LEN(C47)-2),"""")</f>
        <v>x"51"</v>
      </c>
      <c r="E47" s="47" t="str">
        <f>'AVS RMAP Config Registers'!C121</f>
        <v>current_mode</v>
      </c>
      <c r="F47" s="8" t="str">
        <f>'AVS RMAP Config Registers'!AE126</f>
        <v>current_mode</v>
      </c>
      <c r="G47" s="8" t="str">
        <f>'AVS RMAP Config Registers'!AE125</f>
        <v>0b0000</v>
      </c>
      <c r="H47" s="8" t="str">
        <f t="shared" si="0"/>
        <v>"0000"</v>
      </c>
      <c r="I47" s="8" t="str">
        <f>'AVS RMAP Config Registers'!AE123</f>
        <v>Bit 3</v>
      </c>
      <c r="J47" s="8" t="str">
        <f>'AVS RMAP Config Registers'!AH123</f>
        <v>Bit 0</v>
      </c>
      <c r="K47" s="22" t="str">
        <f t="shared" si="1"/>
        <v>3 downto 0</v>
      </c>
      <c r="L47" s="8">
        <f t="shared" si="2"/>
        <v>4</v>
      </c>
      <c r="M47" s="8" t="s">
        <v>60</v>
      </c>
    </row>
    <row r="48" spans="2:13" x14ac:dyDescent="0.3">
      <c r="B48" s="47" t="e">
        <f>INDEX('[2]Register TREATED TABLE'!B$2:B$97,MATCH(E48,'[2]Register TREATED TABLE'!C$2:C$97,0))</f>
        <v>#N/A</v>
      </c>
      <c r="C48" s="47"/>
      <c r="D48" s="47"/>
      <c r="E48" s="47"/>
      <c r="F48" s="8" t="s">
        <v>41</v>
      </c>
      <c r="G48" s="8">
        <v>0</v>
      </c>
      <c r="H48" s="8" t="str">
        <f t="shared" si="0"/>
        <v>(others =&gt; '0')</v>
      </c>
      <c r="I48" s="8" t="str">
        <f>'AVS RMAP Config Registers'!C123</f>
        <v>Bit 31</v>
      </c>
      <c r="J48" s="8" t="str">
        <f>'AVS RMAP Config Registers'!AD123</f>
        <v>Bit 4</v>
      </c>
      <c r="K48" s="22" t="str">
        <f t="shared" si="1"/>
        <v>31 downto 4</v>
      </c>
      <c r="L48" s="8" t="str">
        <f t="shared" si="2"/>
        <v>-</v>
      </c>
      <c r="M48" s="8" t="s">
        <v>62</v>
      </c>
    </row>
  </sheetData>
  <mergeCells count="44">
    <mergeCell ref="B3:B8"/>
    <mergeCell ref="B9:B10"/>
    <mergeCell ref="B11:B15"/>
    <mergeCell ref="B18:B21"/>
    <mergeCell ref="B23:B26"/>
    <mergeCell ref="B28:B31"/>
    <mergeCell ref="B33:B36"/>
    <mergeCell ref="B37:B39"/>
    <mergeCell ref="B40:B42"/>
    <mergeCell ref="B45:B46"/>
    <mergeCell ref="B47:B48"/>
    <mergeCell ref="C11:C15"/>
    <mergeCell ref="E11:E15"/>
    <mergeCell ref="C9:C10"/>
    <mergeCell ref="E9:E10"/>
    <mergeCell ref="C3:C8"/>
    <mergeCell ref="E3:E8"/>
    <mergeCell ref="D3:D8"/>
    <mergeCell ref="D9:D10"/>
    <mergeCell ref="D11:D15"/>
    <mergeCell ref="C23:C26"/>
    <mergeCell ref="E23:E26"/>
    <mergeCell ref="C18:C21"/>
    <mergeCell ref="E18:E21"/>
    <mergeCell ref="D23:D26"/>
    <mergeCell ref="D18:D21"/>
    <mergeCell ref="E37:E39"/>
    <mergeCell ref="C33:C36"/>
    <mergeCell ref="E33:E36"/>
    <mergeCell ref="C28:C31"/>
    <mergeCell ref="E28:E31"/>
    <mergeCell ref="D37:D39"/>
    <mergeCell ref="C37:C39"/>
    <mergeCell ref="D28:D31"/>
    <mergeCell ref="D33:D36"/>
    <mergeCell ref="E47:E48"/>
    <mergeCell ref="C45:C46"/>
    <mergeCell ref="E45:E46"/>
    <mergeCell ref="C40:C42"/>
    <mergeCell ref="E40:E42"/>
    <mergeCell ref="D40:D42"/>
    <mergeCell ref="D45:D46"/>
    <mergeCell ref="D47:D48"/>
    <mergeCell ref="C47:C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3FFA-B5A6-4DC4-9E4F-2D92351DA0D9}">
  <dimension ref="A2:N101"/>
  <sheetViews>
    <sheetView topLeftCell="A31" zoomScale="70" zoomScaleNormal="70" workbookViewId="0">
      <selection activeCell="J34" sqref="J34"/>
    </sheetView>
  </sheetViews>
  <sheetFormatPr defaultRowHeight="14.4" x14ac:dyDescent="0.3"/>
  <cols>
    <col min="2" max="2" width="36.88671875" style="26" bestFit="1" customWidth="1"/>
    <col min="3" max="3" width="12.33203125" style="26" bestFit="1" customWidth="1"/>
    <col min="4" max="4" width="12.33203125" style="26" customWidth="1"/>
    <col min="5" max="6" width="10.109375" style="26" customWidth="1"/>
    <col min="7" max="7" width="13.77734375" style="26" bestFit="1" customWidth="1"/>
    <col min="8" max="8" width="26.5546875" style="26" customWidth="1"/>
    <col min="9" max="10" width="12.109375" style="26" customWidth="1"/>
    <col min="11" max="11" width="46.33203125" style="26" bestFit="1" customWidth="1"/>
    <col min="12" max="12" width="12.109375" style="26" bestFit="1" customWidth="1"/>
    <col min="14" max="14" width="76" bestFit="1" customWidth="1"/>
  </cols>
  <sheetData>
    <row r="2" spans="1:14" x14ac:dyDescent="0.3">
      <c r="B2" s="25" t="s">
        <v>146</v>
      </c>
      <c r="C2" s="25" t="s">
        <v>147</v>
      </c>
      <c r="D2" s="25"/>
      <c r="E2" s="25"/>
      <c r="F2" s="25"/>
      <c r="G2" s="25" t="s">
        <v>148</v>
      </c>
      <c r="H2" s="25" t="s">
        <v>149</v>
      </c>
      <c r="I2" s="25" t="s">
        <v>150</v>
      </c>
      <c r="J2" s="25"/>
      <c r="K2" s="25" t="s">
        <v>151</v>
      </c>
      <c r="L2" s="25" t="s">
        <v>152</v>
      </c>
      <c r="N2" s="25" t="s">
        <v>153</v>
      </c>
    </row>
    <row r="3" spans="1:14" x14ac:dyDescent="0.3">
      <c r="A3" s="26"/>
      <c r="B3" s="26" t="str">
        <f>'AVS RMAP Config Registers TABLE'!E3</f>
        <v>ccd_seq_1_config</v>
      </c>
      <c r="C3" s="26" t="str">
        <f>INDEX('AVS RMAP Config Registers TABLE'!$C$2:$C$66,MATCH(B3,'AVS RMAP Config Registers TABLE'!$E$2:$E$66,0))</f>
        <v>0x40</v>
      </c>
      <c r="G3" s="26" t="s">
        <v>197</v>
      </c>
      <c r="H3" s="26" t="s">
        <v>198</v>
      </c>
      <c r="I3" s="26" t="s">
        <v>154</v>
      </c>
      <c r="K3" s="26" t="str">
        <f>CONCATENATE(G3,H3,I3)</f>
        <v>COMM_RMAPCCD_SEQ_1_CFG_REG_OFST</v>
      </c>
      <c r="L3" s="26">
        <f>LEN(K3)</f>
        <v>31</v>
      </c>
      <c r="N3" s="27" t="str">
        <f>CONCATENATE("#define ",K3, REPT(" ",32 - LEN(K3))," ",C3)</f>
        <v>#define COMM_RMAPCCD_SEQ_1_CFG_REG_OFST  0x40</v>
      </c>
    </row>
    <row r="4" spans="1:14" x14ac:dyDescent="0.3">
      <c r="A4" s="26"/>
      <c r="B4" s="26" t="str">
        <f>'AVS RMAP Config Registers TABLE'!E9</f>
        <v>ccd_seq_2_config</v>
      </c>
      <c r="C4" s="26" t="str">
        <f>INDEX('AVS RMAP Config Registers TABLE'!$C$2:$C$66,MATCH(B4,'AVS RMAP Config Registers TABLE'!$E$2:$E$66,0))</f>
        <v>0x41</v>
      </c>
      <c r="G4" s="26" t="s">
        <v>197</v>
      </c>
      <c r="H4" s="26" t="s">
        <v>199</v>
      </c>
      <c r="I4" s="26" t="s">
        <v>154</v>
      </c>
      <c r="K4" s="26" t="str">
        <f t="shared" ref="K4:K20" si="0">CONCATENATE(G4,H4,I4)</f>
        <v>COMM_RMAPCCD_SEQ_2_CFG_REG_OFST</v>
      </c>
      <c r="L4" s="26">
        <f t="shared" ref="L4:L20" si="1">LEN(K4)</f>
        <v>31</v>
      </c>
      <c r="N4" s="27" t="str">
        <f t="shared" ref="N4:N20" si="2">CONCATENATE("#define ",K4, REPT(" ",32 - LEN(K4))," ",C4)</f>
        <v>#define COMM_RMAPCCD_SEQ_2_CFG_REG_OFST  0x41</v>
      </c>
    </row>
    <row r="5" spans="1:14" x14ac:dyDescent="0.3">
      <c r="A5" s="26"/>
      <c r="B5" s="26" t="str">
        <f>'AVS RMAP Config Registers TABLE'!E11</f>
        <v>spw_packet_1_config</v>
      </c>
      <c r="C5" s="26" t="str">
        <f>INDEX('AVS RMAP Config Registers TABLE'!$C$2:$C$66,MATCH(B5,'AVS RMAP Config Registers TABLE'!$E$2:$E$66,0))</f>
        <v>0x42</v>
      </c>
      <c r="G5" s="26" t="s">
        <v>197</v>
      </c>
      <c r="H5" s="26" t="s">
        <v>200</v>
      </c>
      <c r="I5" s="26" t="s">
        <v>154</v>
      </c>
      <c r="K5" s="26" t="str">
        <f t="shared" si="0"/>
        <v>COMM_RMAPSPW_PKT_1_CFG_REG_OFST</v>
      </c>
      <c r="L5" s="26">
        <f t="shared" si="1"/>
        <v>31</v>
      </c>
      <c r="N5" s="27" t="str">
        <f t="shared" si="2"/>
        <v>#define COMM_RMAPSPW_PKT_1_CFG_REG_OFST  0x42</v>
      </c>
    </row>
    <row r="6" spans="1:14" x14ac:dyDescent="0.3">
      <c r="A6" s="26"/>
      <c r="B6" s="26" t="str">
        <f>'AVS RMAP Config Registers TABLE'!E16</f>
        <v>spw_packet_2_config</v>
      </c>
      <c r="C6" s="26" t="str">
        <f>INDEX('AVS RMAP Config Registers TABLE'!$C$2:$C$66,MATCH(B6,'AVS RMAP Config Registers TABLE'!$E$2:$E$66,0))</f>
        <v>0x43</v>
      </c>
      <c r="G6" s="26" t="s">
        <v>197</v>
      </c>
      <c r="H6" s="26" t="s">
        <v>201</v>
      </c>
      <c r="I6" s="26" t="s">
        <v>154</v>
      </c>
      <c r="K6" s="26" t="str">
        <f t="shared" si="0"/>
        <v>COMM_RMAPSPW_PKT_2_CFG_REG_OFST</v>
      </c>
      <c r="L6" s="26">
        <f t="shared" si="1"/>
        <v>31</v>
      </c>
      <c r="N6" s="27" t="str">
        <f t="shared" si="2"/>
        <v>#define COMM_RMAPSPW_PKT_2_CFG_REG_OFST  0x43</v>
      </c>
    </row>
    <row r="7" spans="1:14" x14ac:dyDescent="0.3">
      <c r="A7" s="26"/>
      <c r="B7" s="26" t="str">
        <f>'AVS RMAP Config Registers TABLE'!E17</f>
        <v>CCD_1_windowing_1_config</v>
      </c>
      <c r="C7" s="26" t="str">
        <f>INDEX('AVS RMAP Config Registers TABLE'!$C$2:$C$66,MATCH(B7,'AVS RMAP Config Registers TABLE'!$E$2:$E$66,0))</f>
        <v>0x44</v>
      </c>
      <c r="G7" s="26" t="s">
        <v>197</v>
      </c>
      <c r="H7" s="26" t="s">
        <v>202</v>
      </c>
      <c r="I7" s="26" t="s">
        <v>154</v>
      </c>
      <c r="K7" s="26" t="str">
        <f t="shared" si="0"/>
        <v>COMM_RMAPCCD_1_WD_1_CFG_REG_OFST</v>
      </c>
      <c r="L7" s="26">
        <f t="shared" si="1"/>
        <v>32</v>
      </c>
      <c r="N7" s="27" t="str">
        <f t="shared" si="2"/>
        <v>#define COMM_RMAPCCD_1_WD_1_CFG_REG_OFST 0x44</v>
      </c>
    </row>
    <row r="8" spans="1:14" x14ac:dyDescent="0.3">
      <c r="A8" s="26"/>
      <c r="B8" s="26" t="str">
        <f>'AVS RMAP Config Registers TABLE'!E18</f>
        <v>CCD_1_windowing_2_config</v>
      </c>
      <c r="C8" s="26" t="str">
        <f>INDEX('AVS RMAP Config Registers TABLE'!$C$2:$C$66,MATCH(B8,'AVS RMAP Config Registers TABLE'!$E$2:$E$66,0))</f>
        <v>0x45</v>
      </c>
      <c r="G8" s="26" t="s">
        <v>197</v>
      </c>
      <c r="H8" s="26" t="s">
        <v>203</v>
      </c>
      <c r="I8" s="26" t="s">
        <v>154</v>
      </c>
      <c r="K8" s="26" t="str">
        <f t="shared" si="0"/>
        <v>COMM_RMAPCCD_1_WD_2_CFG_REG_OFST</v>
      </c>
      <c r="L8" s="26">
        <f t="shared" si="1"/>
        <v>32</v>
      </c>
      <c r="N8" s="27" t="str">
        <f t="shared" si="2"/>
        <v>#define COMM_RMAPCCD_1_WD_2_CFG_REG_OFST 0x45</v>
      </c>
    </row>
    <row r="9" spans="1:14" x14ac:dyDescent="0.3">
      <c r="A9" s="26"/>
      <c r="B9" s="26" t="str">
        <f>'AVS RMAP Config Registers TABLE'!E22</f>
        <v>CCD_2_windowing_1_config</v>
      </c>
      <c r="C9" s="26" t="str">
        <f>INDEX('AVS RMAP Config Registers TABLE'!$C$2:$C$66,MATCH(B9,'AVS RMAP Config Registers TABLE'!$E$2:$E$66,0))</f>
        <v>0x46</v>
      </c>
      <c r="G9" s="26" t="s">
        <v>197</v>
      </c>
      <c r="H9" s="26" t="s">
        <v>204</v>
      </c>
      <c r="I9" s="26" t="s">
        <v>154</v>
      </c>
      <c r="K9" s="26" t="str">
        <f t="shared" si="0"/>
        <v>COMM_RMAPCCD_2_WD_1_CFG_REG_OFST</v>
      </c>
      <c r="L9" s="26">
        <f t="shared" si="1"/>
        <v>32</v>
      </c>
      <c r="N9" s="27" t="str">
        <f t="shared" si="2"/>
        <v>#define COMM_RMAPCCD_2_WD_1_CFG_REG_OFST 0x46</v>
      </c>
    </row>
    <row r="10" spans="1:14" x14ac:dyDescent="0.3">
      <c r="A10" s="26"/>
      <c r="B10" s="26" t="str">
        <f>'AVS RMAP Config Registers TABLE'!E23</f>
        <v>CCD_2_windowing_2_config</v>
      </c>
      <c r="C10" s="26" t="str">
        <f>INDEX('AVS RMAP Config Registers TABLE'!$C$2:$C$66,MATCH(B10,'AVS RMAP Config Registers TABLE'!$E$2:$E$66,0))</f>
        <v>0x47</v>
      </c>
      <c r="G10" s="26" t="s">
        <v>197</v>
      </c>
      <c r="H10" s="26" t="s">
        <v>212</v>
      </c>
      <c r="I10" s="26" t="s">
        <v>154</v>
      </c>
      <c r="K10" s="26" t="str">
        <f t="shared" si="0"/>
        <v>COMM_RMAPCCD_2_WD_2_CFG_REG_OFST</v>
      </c>
      <c r="L10" s="26">
        <f t="shared" si="1"/>
        <v>32</v>
      </c>
      <c r="N10" s="27" t="str">
        <f t="shared" si="2"/>
        <v>#define COMM_RMAPCCD_2_WD_2_CFG_REG_OFST 0x47</v>
      </c>
    </row>
    <row r="11" spans="1:14" x14ac:dyDescent="0.3">
      <c r="A11" s="26"/>
      <c r="B11" s="26" t="str">
        <f>'AVS RMAP Config Registers TABLE'!E27</f>
        <v>CCD_3_windowing_1_config</v>
      </c>
      <c r="C11" s="26" t="str">
        <f>INDEX('AVS RMAP Config Registers TABLE'!$C$2:$C$66,MATCH(B11,'AVS RMAP Config Registers TABLE'!$E$2:$E$66,0))</f>
        <v>0x48</v>
      </c>
      <c r="G11" s="26" t="s">
        <v>197</v>
      </c>
      <c r="H11" s="26" t="s">
        <v>205</v>
      </c>
      <c r="I11" s="26" t="s">
        <v>154</v>
      </c>
      <c r="K11" s="26" t="str">
        <f t="shared" si="0"/>
        <v>COMM_RMAPCCD_3_WD_1_CFG_REG_OFST</v>
      </c>
      <c r="L11" s="26">
        <f t="shared" si="1"/>
        <v>32</v>
      </c>
      <c r="N11" s="27" t="str">
        <f t="shared" si="2"/>
        <v>#define COMM_RMAPCCD_3_WD_1_CFG_REG_OFST 0x48</v>
      </c>
    </row>
    <row r="12" spans="1:14" x14ac:dyDescent="0.3">
      <c r="A12" s="26"/>
      <c r="B12" s="26" t="str">
        <f>'AVS RMAP Config Registers TABLE'!E28</f>
        <v>CCD_3_windowing_2_config</v>
      </c>
      <c r="C12" s="26" t="str">
        <f>INDEX('AVS RMAP Config Registers TABLE'!$C$2:$C$66,MATCH(B12,'AVS RMAP Config Registers TABLE'!$E$2:$E$66,0))</f>
        <v>0x49</v>
      </c>
      <c r="G12" s="26" t="s">
        <v>197</v>
      </c>
      <c r="H12" s="26" t="s">
        <v>206</v>
      </c>
      <c r="I12" s="26" t="s">
        <v>154</v>
      </c>
      <c r="K12" s="26" t="str">
        <f t="shared" si="0"/>
        <v>COMM_RMAPCCD_3_WD_2_CFG_REG_OFST</v>
      </c>
      <c r="L12" s="26">
        <f t="shared" si="1"/>
        <v>32</v>
      </c>
      <c r="N12" s="27" t="str">
        <f t="shared" si="2"/>
        <v>#define COMM_RMAPCCD_3_WD_2_CFG_REG_OFST 0x49</v>
      </c>
    </row>
    <row r="13" spans="1:14" x14ac:dyDescent="0.3">
      <c r="A13" s="26"/>
      <c r="B13" s="26" t="str">
        <f>'AVS RMAP Config Registers TABLE'!E32</f>
        <v>CCD_4_windowing_1_config</v>
      </c>
      <c r="C13" s="26" t="str">
        <f>INDEX('AVS RMAP Config Registers TABLE'!$C$2:$C$66,MATCH(B13,'AVS RMAP Config Registers TABLE'!$E$2:$E$66,0))</f>
        <v>0x4A</v>
      </c>
      <c r="G13" s="26" t="s">
        <v>197</v>
      </c>
      <c r="H13" s="26" t="s">
        <v>207</v>
      </c>
      <c r="I13" s="26" t="s">
        <v>154</v>
      </c>
      <c r="K13" s="26" t="str">
        <f t="shared" si="0"/>
        <v>COMM_RMAPCCD_4_WD_1_CFG_REG_OFST</v>
      </c>
      <c r="L13" s="26">
        <f t="shared" si="1"/>
        <v>32</v>
      </c>
      <c r="N13" s="27" t="str">
        <f t="shared" si="2"/>
        <v>#define COMM_RMAPCCD_4_WD_1_CFG_REG_OFST 0x4A</v>
      </c>
    </row>
    <row r="14" spans="1:14" x14ac:dyDescent="0.3">
      <c r="A14" s="26"/>
      <c r="B14" s="26" t="str">
        <f>'AVS RMAP Config Registers TABLE'!E33</f>
        <v>CCD_4_windowing_2_config</v>
      </c>
      <c r="C14" s="26" t="str">
        <f>INDEX('AVS RMAP Config Registers TABLE'!$C$2:$C$66,MATCH(B14,'AVS RMAP Config Registers TABLE'!$E$2:$E$66,0))</f>
        <v>0x4B</v>
      </c>
      <c r="G14" s="26" t="s">
        <v>197</v>
      </c>
      <c r="H14" s="26" t="s">
        <v>208</v>
      </c>
      <c r="I14" s="26" t="s">
        <v>154</v>
      </c>
      <c r="K14" s="26" t="str">
        <f t="shared" si="0"/>
        <v>COMM_RMAPCCD_4_WD_2_CFG_REG_OFST</v>
      </c>
      <c r="L14" s="26">
        <f t="shared" si="1"/>
        <v>32</v>
      </c>
      <c r="N14" s="27" t="str">
        <f t="shared" si="2"/>
        <v>#define COMM_RMAPCCD_4_WD_2_CFG_REG_OFST 0x4B</v>
      </c>
    </row>
    <row r="15" spans="1:14" x14ac:dyDescent="0.3">
      <c r="A15" s="26"/>
      <c r="B15" s="26" t="str">
        <f>'AVS RMAP Config Registers TABLE'!E37</f>
        <v>operation_mode_config</v>
      </c>
      <c r="C15" s="26" t="str">
        <f>INDEX('AVS RMAP Config Registers TABLE'!$C$2:$C$66,MATCH(B15,'AVS RMAP Config Registers TABLE'!$E$2:$E$66,0))</f>
        <v>0x4C</v>
      </c>
      <c r="G15" s="26" t="s">
        <v>197</v>
      </c>
      <c r="H15" s="26" t="s">
        <v>209</v>
      </c>
      <c r="I15" s="26" t="s">
        <v>154</v>
      </c>
      <c r="K15" s="26" t="str">
        <f t="shared" si="0"/>
        <v>COMM_RMAPOP_MODE_CFG_REG_OFST</v>
      </c>
      <c r="L15" s="26">
        <f t="shared" si="1"/>
        <v>29</v>
      </c>
      <c r="N15" s="27" t="str">
        <f t="shared" si="2"/>
        <v>#define COMM_RMAPOP_MODE_CFG_REG_OFST    0x4C</v>
      </c>
    </row>
    <row r="16" spans="1:14" x14ac:dyDescent="0.3">
      <c r="A16" s="26"/>
      <c r="B16" s="26" t="str">
        <f>'AVS RMAP Config Registers TABLE'!E40</f>
        <v>sync_config</v>
      </c>
      <c r="C16" s="26" t="str">
        <f>INDEX('AVS RMAP Config Registers TABLE'!$C$2:$C$66,MATCH(B16,'AVS RMAP Config Registers TABLE'!$E$2:$E$66,0))</f>
        <v>0x4D</v>
      </c>
      <c r="G16" s="26" t="s">
        <v>197</v>
      </c>
      <c r="H16" s="26" t="s">
        <v>195</v>
      </c>
      <c r="I16" s="26" t="s">
        <v>154</v>
      </c>
      <c r="K16" s="26" t="str">
        <f t="shared" si="0"/>
        <v>COMM_RMAPSYNC_CFG_REG_OFST</v>
      </c>
      <c r="L16" s="26">
        <f t="shared" si="1"/>
        <v>26</v>
      </c>
      <c r="N16" s="27" t="str">
        <f t="shared" si="2"/>
        <v>#define COMM_RMAPSYNC_CFG_REG_OFST       0x4D</v>
      </c>
    </row>
    <row r="17" spans="1:14" x14ac:dyDescent="0.3">
      <c r="A17" s="26"/>
      <c r="B17" s="26" t="str">
        <f>'AVS RMAP Config Registers TABLE'!E43</f>
        <v>dac_control</v>
      </c>
      <c r="C17" s="26" t="str">
        <f>INDEX('AVS RMAP Config Registers TABLE'!$C$2:$C$66,MATCH(B17,'AVS RMAP Config Registers TABLE'!$E$2:$E$66,0))</f>
        <v>0x4E</v>
      </c>
      <c r="G17" s="26" t="s">
        <v>197</v>
      </c>
      <c r="H17" s="26" t="s">
        <v>210</v>
      </c>
      <c r="I17" s="26" t="s">
        <v>154</v>
      </c>
      <c r="K17" s="26" t="str">
        <f t="shared" si="0"/>
        <v>COMM_RMAPDAC_CTRL_REG_OFST</v>
      </c>
      <c r="L17" s="26">
        <f t="shared" si="1"/>
        <v>26</v>
      </c>
      <c r="N17" s="27" t="str">
        <f t="shared" si="2"/>
        <v>#define COMM_RMAPDAC_CTRL_REG_OFST       0x4E</v>
      </c>
    </row>
    <row r="18" spans="1:14" x14ac:dyDescent="0.3">
      <c r="A18" s="26"/>
      <c r="B18" s="26" t="str">
        <f>'AVS RMAP Config Registers TABLE'!E44</f>
        <v>clock_source_control</v>
      </c>
      <c r="C18" s="26" t="str">
        <f>INDEX('AVS RMAP Config Registers TABLE'!$C$2:$C$66,MATCH(B18,'AVS RMAP Config Registers TABLE'!$E$2:$E$66,0))</f>
        <v>0x4F</v>
      </c>
      <c r="G18" s="26" t="s">
        <v>197</v>
      </c>
      <c r="H18" s="26" t="s">
        <v>211</v>
      </c>
      <c r="I18" s="26" t="s">
        <v>154</v>
      </c>
      <c r="K18" s="26" t="str">
        <f t="shared" si="0"/>
        <v>COMM_RMAPCLK_SOURC_CTRL_REG_OFST</v>
      </c>
      <c r="L18" s="26">
        <f t="shared" si="1"/>
        <v>32</v>
      </c>
      <c r="N18" s="27" t="str">
        <f t="shared" si="2"/>
        <v>#define COMM_RMAPCLK_SOURC_CTRL_REG_OFST 0x4F</v>
      </c>
    </row>
    <row r="19" spans="1:14" x14ac:dyDescent="0.3">
      <c r="A19" s="26"/>
      <c r="B19" s="26" t="str">
        <f>'AVS RMAP Config Registers TABLE'!E45</f>
        <v>frame_number</v>
      </c>
      <c r="C19" s="26" t="str">
        <f>INDEX('AVS RMAP Config Registers TABLE'!$C$2:$C$66,MATCH(B19,'AVS RMAP Config Registers TABLE'!$E$2:$E$66,0))</f>
        <v>0x50</v>
      </c>
      <c r="G19" s="26" t="s">
        <v>197</v>
      </c>
      <c r="H19" s="26" t="s">
        <v>175</v>
      </c>
      <c r="I19" s="26" t="s">
        <v>154</v>
      </c>
      <c r="K19" s="26" t="str">
        <f t="shared" si="0"/>
        <v>COMM_RMAPFRAME_NUMBER_REG_OFST</v>
      </c>
      <c r="L19" s="26">
        <f t="shared" si="1"/>
        <v>30</v>
      </c>
      <c r="N19" s="27" t="str">
        <f t="shared" si="2"/>
        <v>#define COMM_RMAPFRAME_NUMBER_REG_OFST   0x50</v>
      </c>
    </row>
    <row r="20" spans="1:14" x14ac:dyDescent="0.3">
      <c r="A20" s="26"/>
      <c r="B20" s="26" t="str">
        <f>'AVS RMAP Config Registers TABLE'!E47</f>
        <v>current_mode</v>
      </c>
      <c r="C20" s="26" t="str">
        <f>INDEX('AVS RMAP Config Registers TABLE'!$C$2:$C$66,MATCH(B20,'AVS RMAP Config Registers TABLE'!$E$2:$E$66,0))</f>
        <v>0x51</v>
      </c>
      <c r="G20" s="26" t="s">
        <v>197</v>
      </c>
      <c r="H20" s="26" t="s">
        <v>176</v>
      </c>
      <c r="I20" s="26" t="s">
        <v>154</v>
      </c>
      <c r="K20" s="26" t="str">
        <f t="shared" si="0"/>
        <v>COMM_RMAPCURRENT_MODE_REG_OFST</v>
      </c>
      <c r="L20" s="26">
        <f t="shared" si="1"/>
        <v>30</v>
      </c>
      <c r="N20" s="27" t="str">
        <f t="shared" si="2"/>
        <v>#define COMM_RMAPCURRENT_MODE_REG_OFST   0x51</v>
      </c>
    </row>
    <row r="21" spans="1:14" x14ac:dyDescent="0.3">
      <c r="A21" s="26"/>
    </row>
    <row r="22" spans="1:14" x14ac:dyDescent="0.3">
      <c r="A22" s="26"/>
      <c r="B22" s="25" t="s">
        <v>155</v>
      </c>
      <c r="C22" s="25" t="s">
        <v>156</v>
      </c>
      <c r="D22" s="25" t="s">
        <v>157</v>
      </c>
      <c r="E22" s="25" t="s">
        <v>158</v>
      </c>
      <c r="F22" s="25"/>
      <c r="G22" s="25" t="s">
        <v>148</v>
      </c>
      <c r="H22" s="25" t="s">
        <v>149</v>
      </c>
      <c r="I22" s="25" t="s">
        <v>150</v>
      </c>
      <c r="J22" s="25"/>
      <c r="K22" s="25" t="s">
        <v>151</v>
      </c>
      <c r="L22" s="25" t="s">
        <v>152</v>
      </c>
      <c r="N22" s="25" t="s">
        <v>153</v>
      </c>
    </row>
    <row r="23" spans="1:14" x14ac:dyDescent="0.3">
      <c r="N23" s="27"/>
    </row>
    <row r="24" spans="1:14" x14ac:dyDescent="0.3">
      <c r="B24" s="26" t="str">
        <f>'AVS RMAP Config Registers TABLE'!F4</f>
        <v>tri_level_clock_control</v>
      </c>
      <c r="C24" s="26">
        <f>_xlfn.IFNA(INDEX('AVS RMAP Config Registers TABLE'!$L$2:$L$66,MATCH(B24,'AVS RMAP Config Registers TABLE'!$F$2:$F$66,0)),"")</f>
        <v>1</v>
      </c>
      <c r="D24" s="26">
        <v>1</v>
      </c>
      <c r="E24" s="26" t="str">
        <f>TEXT(RIGHT(_xlfn.IFNA(INDEX('AVS RMAP Config Registers TABLE'!$K$2:$K$66,MATCH(B24,'AVS RMAP Config Registers TABLE'!$F$2:$F$66,0)),""),2),"0")</f>
        <v>1</v>
      </c>
      <c r="G24" s="26" t="s">
        <v>160</v>
      </c>
      <c r="H24" s="26" t="s">
        <v>177</v>
      </c>
      <c r="I24" s="26" t="s">
        <v>161</v>
      </c>
      <c r="K24" s="26" t="str">
        <f t="shared" ref="K24" si="3">CONCATENATE(G24,H24,I24)</f>
        <v>COMM_RMAP_TRI_LV_CLK_CTRL_MSK</v>
      </c>
      <c r="L24" s="26">
        <f t="shared" ref="L24" si="4">LEN(K24)</f>
        <v>29</v>
      </c>
      <c r="N24" s="27" t="str">
        <f>CONCATENATE("#define ",K24, REPT(" ",32 - LEN(K24))," ","(", D24," &lt;&lt; ", E24,")")</f>
        <v>#define COMM_RMAP_TRI_LV_CLK_CTRL_MSK    (1 &lt;&lt; 1)</v>
      </c>
    </row>
    <row r="25" spans="1:14" x14ac:dyDescent="0.3">
      <c r="B25" s="26" t="str">
        <f>'AVS RMAP Config Registers TABLE'!F5</f>
        <v>image_clock_direction_control</v>
      </c>
      <c r="C25" s="26">
        <f>_xlfn.IFNA(INDEX('AVS RMAP Config Registers TABLE'!$L$2:$L$66,MATCH(B25,'AVS RMAP Config Registers TABLE'!$F$2:$F$66,0)),"")</f>
        <v>1</v>
      </c>
      <c r="D25" s="26">
        <v>1</v>
      </c>
      <c r="E25" s="26" t="str">
        <f>TEXT(RIGHT(_xlfn.IFNA(INDEX('AVS RMAP Config Registers TABLE'!$K$2:$K$66,MATCH(B25,'AVS RMAP Config Registers TABLE'!$F$2:$F$66,0)),""),2),"0")</f>
        <v>2</v>
      </c>
      <c r="G25" s="26" t="s">
        <v>160</v>
      </c>
      <c r="H25" s="26" t="s">
        <v>179</v>
      </c>
      <c r="I25" s="26" t="s">
        <v>161</v>
      </c>
      <c r="K25" s="26" t="str">
        <f t="shared" ref="K25:K63" si="5">CONCATENATE(G25,H25,I25)</f>
        <v>COMM_RMAP_IMGCLK_DIR_CTRL_MSK</v>
      </c>
      <c r="L25" s="26">
        <f t="shared" ref="L25:L63" si="6">LEN(K25)</f>
        <v>29</v>
      </c>
      <c r="N25" s="27" t="str">
        <f t="shared" ref="N25:N63" si="7">CONCATENATE("#define ",K25, REPT(" ",32 - LEN(K25))," ","(", D25," &lt;&lt; ", E25,")")</f>
        <v>#define COMM_RMAP_IMGCLK_DIR_CTRL_MSK    (1 &lt;&lt; 2)</v>
      </c>
    </row>
    <row r="26" spans="1:14" x14ac:dyDescent="0.3">
      <c r="B26" s="26" t="str">
        <f>'AVS RMAP Config Registers TABLE'!F6</f>
        <v>register_clock_direction_control</v>
      </c>
      <c r="C26" s="26">
        <f>_xlfn.IFNA(INDEX('AVS RMAP Config Registers TABLE'!$L$2:$L$66,MATCH(B26,'AVS RMAP Config Registers TABLE'!$F$2:$F$66,0)),"")</f>
        <v>1</v>
      </c>
      <c r="D26" s="26">
        <v>1</v>
      </c>
      <c r="E26" s="26" t="str">
        <f>TEXT(RIGHT(_xlfn.IFNA(INDEX('AVS RMAP Config Registers TABLE'!$K$2:$K$66,MATCH(B26,'AVS RMAP Config Registers TABLE'!$F$2:$F$66,0)),""),2),"0")</f>
        <v>3</v>
      </c>
      <c r="G26" s="26" t="s">
        <v>160</v>
      </c>
      <c r="H26" s="26" t="s">
        <v>180</v>
      </c>
      <c r="I26" s="26" t="s">
        <v>161</v>
      </c>
      <c r="K26" s="26" t="str">
        <f t="shared" si="5"/>
        <v>COMM_RMAP_REGCLK_DIR_CTRL_MSK</v>
      </c>
      <c r="L26" s="26">
        <f t="shared" si="6"/>
        <v>29</v>
      </c>
      <c r="N26" s="27" t="str">
        <f t="shared" si="7"/>
        <v>#define COMM_RMAP_REGCLK_DIR_CTRL_MSK    (1 &lt;&lt; 3)</v>
      </c>
    </row>
    <row r="27" spans="1:14" x14ac:dyDescent="0.3">
      <c r="B27" s="26" t="str">
        <f>'AVS RMAP Config Registers TABLE'!F7</f>
        <v>image_clock_transfer_count_control</v>
      </c>
      <c r="C27" s="26">
        <f>_xlfn.IFNA(INDEX('AVS RMAP Config Registers TABLE'!$L$2:$L$66,MATCH(B27,'AVS RMAP Config Registers TABLE'!$F$2:$F$66,0)),"")</f>
        <v>16</v>
      </c>
      <c r="D27" s="26" t="s">
        <v>159</v>
      </c>
      <c r="E27" s="26" t="str">
        <f>TEXT(RIGHT(_xlfn.IFNA(INDEX('AVS RMAP Config Registers TABLE'!$K$2:$K$66,MATCH(B27,'AVS RMAP Config Registers TABLE'!$F$2:$F$66,0)),""),2),"0")</f>
        <v>4</v>
      </c>
      <c r="G27" s="26" t="s">
        <v>160</v>
      </c>
      <c r="H27" s="26" t="s">
        <v>178</v>
      </c>
      <c r="I27" s="26" t="s">
        <v>161</v>
      </c>
      <c r="K27" s="26" t="str">
        <f t="shared" si="5"/>
        <v>COMM_RMAP_IMGCLK_TRCNT_CTRL_MSK</v>
      </c>
      <c r="L27" s="26">
        <f t="shared" si="6"/>
        <v>31</v>
      </c>
      <c r="N27" s="27" t="str">
        <f t="shared" si="7"/>
        <v>#define COMM_RMAP_IMGCLK_TRCNT_CTRL_MSK  (0xFFFF &lt;&lt; 4)</v>
      </c>
    </row>
    <row r="28" spans="1:14" x14ac:dyDescent="0.3">
      <c r="B28" s="26" t="str">
        <f>'AVS RMAP Config Registers TABLE'!F8</f>
        <v>register_clock_transfer_count_control</v>
      </c>
      <c r="C28" s="26">
        <f>_xlfn.IFNA(INDEX('AVS RMAP Config Registers TABLE'!$L$2:$L$66,MATCH(B28,'AVS RMAP Config Registers TABLE'!$F$2:$F$66,0)),"")</f>
        <v>12</v>
      </c>
      <c r="D28" s="26" t="s">
        <v>162</v>
      </c>
      <c r="E28" s="26" t="str">
        <f>TEXT(RIGHT(_xlfn.IFNA(INDEX('AVS RMAP Config Registers TABLE'!$K$2:$K$66,MATCH(B28,'AVS RMAP Config Registers TABLE'!$F$2:$F$66,0)),""),2),"0")</f>
        <v>20</v>
      </c>
      <c r="G28" s="26" t="s">
        <v>160</v>
      </c>
      <c r="H28" s="26" t="s">
        <v>181</v>
      </c>
      <c r="I28" s="26" t="s">
        <v>161</v>
      </c>
      <c r="K28" s="26" t="str">
        <f t="shared" si="5"/>
        <v>COMM_RMAP_REGCLK_TRCNT_CTRL_MSK</v>
      </c>
      <c r="L28" s="26">
        <f t="shared" si="6"/>
        <v>31</v>
      </c>
      <c r="N28" s="27" t="str">
        <f t="shared" si="7"/>
        <v>#define COMM_RMAP_REGCLK_TRCNT_CTRL_MSK  (0xFFF &lt;&lt; 20)</v>
      </c>
    </row>
    <row r="29" spans="1:14" x14ac:dyDescent="0.3">
      <c r="N29" s="27"/>
    </row>
    <row r="30" spans="1:14" x14ac:dyDescent="0.3">
      <c r="B30" s="26" t="str">
        <f>'AVS RMAP Config Registers TABLE'!F9</f>
        <v>slow_read_out_pause_count</v>
      </c>
      <c r="C30" s="26">
        <f>_xlfn.IFNA(INDEX('AVS RMAP Config Registers TABLE'!$L$2:$L$66,MATCH(B30,'AVS RMAP Config Registers TABLE'!$F$2:$F$66,0)),"")</f>
        <v>20</v>
      </c>
      <c r="D30" s="26" t="s">
        <v>163</v>
      </c>
      <c r="E30" s="26" t="str">
        <f>TEXT(RIGHT(_xlfn.IFNA(INDEX('AVS RMAP Config Registers TABLE'!$K$2:$K$66,MATCH(B30,'AVS RMAP Config Registers TABLE'!$F$2:$F$66,0)),""),2),"0")</f>
        <v>0</v>
      </c>
      <c r="G30" s="26" t="s">
        <v>160</v>
      </c>
      <c r="H30" s="26" t="s">
        <v>182</v>
      </c>
      <c r="I30" s="26" t="s">
        <v>161</v>
      </c>
      <c r="K30" s="26" t="str">
        <f t="shared" si="5"/>
        <v>COMM_RMAP_SL_RDOUT_PAUSE_CNT_MSK</v>
      </c>
      <c r="L30" s="26">
        <f t="shared" si="6"/>
        <v>32</v>
      </c>
      <c r="N30" s="27" t="str">
        <f t="shared" si="7"/>
        <v>#define COMM_RMAP_SL_RDOUT_PAUSE_CNT_MSK (0xFFFFF &lt;&lt; 0)</v>
      </c>
    </row>
    <row r="31" spans="1:14" x14ac:dyDescent="0.3">
      <c r="N31" s="27"/>
    </row>
    <row r="32" spans="1:14" x14ac:dyDescent="0.3">
      <c r="A32" s="26"/>
      <c r="B32" s="26" t="str">
        <f>'AVS RMAP Config Registers TABLE'!F12</f>
        <v>digitise_control</v>
      </c>
      <c r="C32" s="26">
        <f>_xlfn.IFNA(INDEX('AVS RMAP Config Registers TABLE'!$L$2:$L$66,MATCH(B32,'AVS RMAP Config Registers TABLE'!$F$2:$F$66,0)),"")</f>
        <v>1</v>
      </c>
      <c r="D32" s="26">
        <v>1</v>
      </c>
      <c r="E32" s="26" t="str">
        <f>TEXT(RIGHT(_xlfn.IFNA(INDEX('AVS RMAP Config Registers TABLE'!$K$2:$K$66,MATCH(B32,'AVS RMAP Config Registers TABLE'!$F$2:$F$66,0)),""),2),"0")</f>
        <v>1</v>
      </c>
      <c r="G32" s="26" t="s">
        <v>160</v>
      </c>
      <c r="H32" s="26" t="s">
        <v>183</v>
      </c>
      <c r="I32" s="26" t="s">
        <v>161</v>
      </c>
      <c r="K32" s="26" t="str">
        <f t="shared" si="5"/>
        <v>COMM_RMAP_DIGITISE_CTRL_MSK</v>
      </c>
      <c r="L32" s="26">
        <f t="shared" si="6"/>
        <v>27</v>
      </c>
      <c r="N32" s="27" t="str">
        <f t="shared" si="7"/>
        <v>#define COMM_RMAP_DIGITISE_CTRL_MSK      (1 &lt;&lt; 1)</v>
      </c>
    </row>
    <row r="33" spans="1:14" x14ac:dyDescent="0.3">
      <c r="B33" s="26" t="str">
        <f>'AVS RMAP Config Registers TABLE'!F13</f>
        <v>ccd_port_data_transmission_selection_control</v>
      </c>
      <c r="C33" s="26">
        <f>_xlfn.IFNA(INDEX('AVS RMAP Config Registers TABLE'!$L$2:$L$66,MATCH(B33,'AVS RMAP Config Registers TABLE'!$F$2:$F$66,0)),"")</f>
        <v>2</v>
      </c>
      <c r="D33" s="26" t="s">
        <v>46</v>
      </c>
      <c r="E33" s="26" t="str">
        <f>TEXT(RIGHT(_xlfn.IFNA(INDEX('AVS RMAP Config Registers TABLE'!$K$2:$K$66,MATCH(B33,'AVS RMAP Config Registers TABLE'!$F$2:$F$66,0)),""),2),"0")</f>
        <v>2</v>
      </c>
      <c r="G33" s="26" t="s">
        <v>160</v>
      </c>
      <c r="H33" s="26" t="s">
        <v>184</v>
      </c>
      <c r="I33" s="26" t="s">
        <v>161</v>
      </c>
      <c r="K33" s="26" t="str">
        <f t="shared" si="5"/>
        <v>COMM_RMAP_CCD_DTRAN_SEL_CTRL_MSK</v>
      </c>
      <c r="L33" s="26">
        <f t="shared" si="6"/>
        <v>32</v>
      </c>
      <c r="N33" s="27" t="str">
        <f t="shared" si="7"/>
        <v>#define COMM_RMAP_CCD_DTRAN_SEL_CTRL_MSK (0b11 &lt;&lt; 2)</v>
      </c>
    </row>
    <row r="34" spans="1:14" x14ac:dyDescent="0.3">
      <c r="A34" s="26"/>
      <c r="B34" s="26" t="str">
        <f>'AVS RMAP Config Registers TABLE'!F14</f>
        <v>packet_size_control</v>
      </c>
      <c r="C34" s="26">
        <f>_xlfn.IFNA(INDEX('AVS RMAP Config Registers TABLE'!$L$2:$L$66,MATCH(B34,'AVS RMAP Config Registers TABLE'!$F$2:$F$66,0)),"")</f>
        <v>16</v>
      </c>
      <c r="D34" s="26" t="s">
        <v>159</v>
      </c>
      <c r="E34" s="26" t="str">
        <f>TEXT(RIGHT(_xlfn.IFNA(INDEX('AVS RMAP Config Registers TABLE'!$K$2:$K$66,MATCH(B34,'AVS RMAP Config Registers TABLE'!$F$2:$F$66,0)),""),2),"0")</f>
        <v>4</v>
      </c>
      <c r="G34" s="26" t="s">
        <v>160</v>
      </c>
      <c r="H34" s="26" t="s">
        <v>185</v>
      </c>
      <c r="I34" s="26" t="s">
        <v>161</v>
      </c>
      <c r="K34" s="26" t="str">
        <f t="shared" si="5"/>
        <v>COMM_RMAP_PACKET_SIZE_CTRL_MSK</v>
      </c>
      <c r="L34" s="26">
        <f t="shared" si="6"/>
        <v>30</v>
      </c>
      <c r="N34" s="27" t="str">
        <f t="shared" si="7"/>
        <v>#define COMM_RMAP_PACKET_SIZE_CTRL_MSK   (0xFFFF &lt;&lt; 4)</v>
      </c>
    </row>
    <row r="35" spans="1:14" x14ac:dyDescent="0.3">
      <c r="A35" s="26"/>
      <c r="N35" s="27"/>
    </row>
    <row r="36" spans="1:14" x14ac:dyDescent="0.3">
      <c r="A36" s="26"/>
      <c r="B36" s="26" t="str">
        <f>'AVS RMAP Config Registers TABLE'!F17</f>
        <v>window_list_pointer_initial_address_ccd1</v>
      </c>
      <c r="C36" s="26">
        <f>_xlfn.IFNA(INDEX('AVS RMAP Config Registers TABLE'!$L$2:$L$66,MATCH(B36,'AVS RMAP Config Registers TABLE'!$F$2:$F$66,0)),"")</f>
        <v>32</v>
      </c>
      <c r="D36" s="26" t="s">
        <v>165</v>
      </c>
      <c r="E36" s="26" t="str">
        <f>TEXT(RIGHT(_xlfn.IFNA(INDEX('AVS RMAP Config Registers TABLE'!$K$2:$K$66,MATCH(B36,'AVS RMAP Config Registers TABLE'!$F$2:$F$66,0)),""),2),"0")</f>
        <v>0</v>
      </c>
      <c r="G36" s="26" t="s">
        <v>160</v>
      </c>
      <c r="H36" s="26" t="s">
        <v>186</v>
      </c>
      <c r="I36" s="26" t="s">
        <v>161</v>
      </c>
      <c r="K36" s="26" t="str">
        <f t="shared" si="5"/>
        <v>COMM_RMAP_WLIST_P_IADDR_CCD1_MSK</v>
      </c>
      <c r="L36" s="26">
        <f t="shared" si="6"/>
        <v>32</v>
      </c>
      <c r="N36" s="27" t="str">
        <f t="shared" si="7"/>
        <v>#define COMM_RMAP_WLIST_P_IADDR_CCD1_MSK (0xFFFFFFFF &lt;&lt; 0)</v>
      </c>
    </row>
    <row r="37" spans="1:14" x14ac:dyDescent="0.3">
      <c r="A37" s="26"/>
      <c r="B37" s="26" t="str">
        <f>'AVS RMAP Config Registers TABLE'!F18</f>
        <v>window_width_ccd1</v>
      </c>
      <c r="C37" s="26">
        <f>_xlfn.IFNA(INDEX('AVS RMAP Config Registers TABLE'!$L$2:$L$66,MATCH(B37,'AVS RMAP Config Registers TABLE'!$F$2:$F$66,0)),"")</f>
        <v>6</v>
      </c>
      <c r="D37" s="26" t="s">
        <v>166</v>
      </c>
      <c r="E37" s="26" t="str">
        <f>TEXT(RIGHT(_xlfn.IFNA(INDEX('AVS RMAP Config Registers TABLE'!$K$2:$K$66,MATCH(B37,'AVS RMAP Config Registers TABLE'!$F$2:$F$66,0)),""),2),"0")</f>
        <v>0</v>
      </c>
      <c r="G37" s="26" t="s">
        <v>160</v>
      </c>
      <c r="H37" s="26" t="s">
        <v>167</v>
      </c>
      <c r="I37" s="26" t="s">
        <v>161</v>
      </c>
      <c r="K37" s="26" t="str">
        <f t="shared" si="5"/>
        <v>COMM_RMAP_WINDOW_WIDTH_CCD1_MSK</v>
      </c>
      <c r="L37" s="26">
        <f t="shared" si="6"/>
        <v>31</v>
      </c>
      <c r="N37" s="27" t="str">
        <f t="shared" si="7"/>
        <v>#define COMM_RMAP_WINDOW_WIDTH_CCD1_MSK  (0b111111 &lt;&lt; 0)</v>
      </c>
    </row>
    <row r="38" spans="1:14" x14ac:dyDescent="0.3">
      <c r="A38" s="26"/>
      <c r="B38" s="26" t="str">
        <f>'AVS RMAP Config Registers TABLE'!F19</f>
        <v>window_height_ccd1</v>
      </c>
      <c r="C38" s="26">
        <f>_xlfn.IFNA(INDEX('AVS RMAP Config Registers TABLE'!$L$2:$L$66,MATCH(B38,'AVS RMAP Config Registers TABLE'!$F$2:$F$66,0)),"")</f>
        <v>6</v>
      </c>
      <c r="D38" s="26" t="s">
        <v>166</v>
      </c>
      <c r="E38" s="26" t="str">
        <f>TEXT(RIGHT(_xlfn.IFNA(INDEX('AVS RMAP Config Registers TABLE'!$K$2:$K$66,MATCH(B38,'AVS RMAP Config Registers TABLE'!$F$2:$F$66,0)),""),2),"0")</f>
        <v>6</v>
      </c>
      <c r="G38" s="26" t="s">
        <v>160</v>
      </c>
      <c r="H38" s="26" t="s">
        <v>168</v>
      </c>
      <c r="I38" s="26" t="s">
        <v>161</v>
      </c>
      <c r="K38" s="26" t="str">
        <f t="shared" si="5"/>
        <v>COMM_RMAP_WINDOW_HEIGHT_CCD1_MSK</v>
      </c>
      <c r="L38" s="26">
        <f t="shared" si="6"/>
        <v>32</v>
      </c>
      <c r="N38" s="27" t="str">
        <f t="shared" si="7"/>
        <v>#define COMM_RMAP_WINDOW_HEIGHT_CCD1_MSK (0b111111 &lt;&lt; 6)</v>
      </c>
    </row>
    <row r="39" spans="1:14" x14ac:dyDescent="0.3">
      <c r="A39" s="26"/>
      <c r="B39" s="26" t="str">
        <f>'AVS RMAP Config Registers TABLE'!F21</f>
        <v>window_list_length_ccd1</v>
      </c>
      <c r="C39" s="26">
        <f>_xlfn.IFNA(INDEX('AVS RMAP Config Registers TABLE'!$L$2:$L$66,MATCH(B39,'AVS RMAP Config Registers TABLE'!$F$2:$F$66,0)),"")</f>
        <v>16</v>
      </c>
      <c r="D39" s="26" t="s">
        <v>159</v>
      </c>
      <c r="E39" s="26" t="str">
        <f>TEXT(RIGHT(_xlfn.IFNA(INDEX('AVS RMAP Config Registers TABLE'!$K$2:$K$66,MATCH(B39,'AVS RMAP Config Registers TABLE'!$F$2:$F$66,0)),""),2),"0")</f>
        <v>16</v>
      </c>
      <c r="G39" s="26" t="s">
        <v>160</v>
      </c>
      <c r="H39" s="26" t="s">
        <v>190</v>
      </c>
      <c r="I39" s="26" t="s">
        <v>161</v>
      </c>
      <c r="K39" s="26" t="str">
        <f t="shared" si="5"/>
        <v>COMM_RMAP_WLIST_LENGTH_CCD1_MSK</v>
      </c>
      <c r="L39" s="26">
        <f t="shared" si="6"/>
        <v>31</v>
      </c>
      <c r="N39" s="27" t="str">
        <f t="shared" si="7"/>
        <v>#define COMM_RMAP_WLIST_LENGTH_CCD1_MSK  (0xFFFF &lt;&lt; 16)</v>
      </c>
    </row>
    <row r="40" spans="1:14" x14ac:dyDescent="0.3">
      <c r="A40" s="26"/>
      <c r="N40" s="27"/>
    </row>
    <row r="41" spans="1:14" x14ac:dyDescent="0.3">
      <c r="A41" s="26"/>
      <c r="B41" s="26" t="str">
        <f>'AVS RMAP Config Registers TABLE'!F22</f>
        <v>window_list_pointer_initial_address_ccd2</v>
      </c>
      <c r="C41" s="26">
        <f>_xlfn.IFNA(INDEX('AVS RMAP Config Registers TABLE'!$L$2:$L$66,MATCH(B41,'AVS RMAP Config Registers TABLE'!$F$2:$F$66,0)),"")</f>
        <v>32</v>
      </c>
      <c r="D41" s="26" t="s">
        <v>165</v>
      </c>
      <c r="E41" s="26" t="str">
        <f>TEXT(RIGHT(_xlfn.IFNA(INDEX('AVS RMAP Config Registers TABLE'!$K$2:$K$66,MATCH(B41,'AVS RMAP Config Registers TABLE'!$F$2:$F$66,0)),""),2),"0")</f>
        <v>0</v>
      </c>
      <c r="G41" s="26" t="s">
        <v>160</v>
      </c>
      <c r="H41" s="26" t="s">
        <v>187</v>
      </c>
      <c r="I41" s="26" t="s">
        <v>161</v>
      </c>
      <c r="K41" s="26" t="str">
        <f t="shared" si="5"/>
        <v>COMM_RMAP_WLIST_P_IADDR_CCD2_MSK</v>
      </c>
      <c r="L41" s="26">
        <f t="shared" si="6"/>
        <v>32</v>
      </c>
      <c r="N41" s="27" t="str">
        <f t="shared" si="7"/>
        <v>#define COMM_RMAP_WLIST_P_IADDR_CCD2_MSK (0xFFFFFFFF &lt;&lt; 0)</v>
      </c>
    </row>
    <row r="42" spans="1:14" x14ac:dyDescent="0.3">
      <c r="A42" s="26"/>
      <c r="B42" s="26" t="str">
        <f>'AVS RMAP Config Registers TABLE'!F23</f>
        <v>window_width_ccd2</v>
      </c>
      <c r="C42" s="26">
        <f>_xlfn.IFNA(INDEX('AVS RMAP Config Registers TABLE'!$L$2:$L$66,MATCH(B42,'AVS RMAP Config Registers TABLE'!$F$2:$F$66,0)),"")</f>
        <v>6</v>
      </c>
      <c r="D42" s="26" t="s">
        <v>166</v>
      </c>
      <c r="E42" s="26" t="str">
        <f>TEXT(RIGHT(_xlfn.IFNA(INDEX('AVS RMAP Config Registers TABLE'!$K$2:$K$66,MATCH(B42,'AVS RMAP Config Registers TABLE'!$F$2:$F$66,0)),""),2),"0")</f>
        <v>0</v>
      </c>
      <c r="G42" s="26" t="s">
        <v>160</v>
      </c>
      <c r="H42" s="26" t="s">
        <v>169</v>
      </c>
      <c r="I42" s="26" t="s">
        <v>161</v>
      </c>
      <c r="K42" s="26" t="str">
        <f t="shared" si="5"/>
        <v>COMM_RMAP_WINDOW_WIDTH_CCD2_MSK</v>
      </c>
      <c r="L42" s="26">
        <f t="shared" si="6"/>
        <v>31</v>
      </c>
      <c r="N42" s="27" t="str">
        <f t="shared" si="7"/>
        <v>#define COMM_RMAP_WINDOW_WIDTH_CCD2_MSK  (0b111111 &lt;&lt; 0)</v>
      </c>
    </row>
    <row r="43" spans="1:14" x14ac:dyDescent="0.3">
      <c r="A43" s="26"/>
      <c r="B43" s="26" t="str">
        <f>'AVS RMAP Config Registers TABLE'!F24</f>
        <v>window_height_ccd2</v>
      </c>
      <c r="C43" s="26">
        <f>_xlfn.IFNA(INDEX('AVS RMAP Config Registers TABLE'!$L$2:$L$66,MATCH(B43,'AVS RMAP Config Registers TABLE'!$F$2:$F$66,0)),"")</f>
        <v>6</v>
      </c>
      <c r="D43" s="26" t="s">
        <v>166</v>
      </c>
      <c r="E43" s="26" t="str">
        <f>TEXT(RIGHT(_xlfn.IFNA(INDEX('AVS RMAP Config Registers TABLE'!$K$2:$K$66,MATCH(B43,'AVS RMAP Config Registers TABLE'!$F$2:$F$66,0)),""),2),"0")</f>
        <v>6</v>
      </c>
      <c r="G43" s="26" t="s">
        <v>160</v>
      </c>
      <c r="H43" s="26" t="s">
        <v>170</v>
      </c>
      <c r="I43" s="26" t="s">
        <v>161</v>
      </c>
      <c r="K43" s="26" t="str">
        <f t="shared" si="5"/>
        <v>COMM_RMAP_WINDOW_HEIGHT_CCD2_MSK</v>
      </c>
      <c r="L43" s="26">
        <f t="shared" si="6"/>
        <v>32</v>
      </c>
      <c r="N43" s="27" t="str">
        <f t="shared" si="7"/>
        <v>#define COMM_RMAP_WINDOW_HEIGHT_CCD2_MSK (0b111111 &lt;&lt; 6)</v>
      </c>
    </row>
    <row r="44" spans="1:14" x14ac:dyDescent="0.3">
      <c r="A44" s="26"/>
      <c r="B44" s="26" t="str">
        <f>'AVS RMAP Config Registers TABLE'!F26</f>
        <v>window_list_length_ccd2</v>
      </c>
      <c r="C44" s="26">
        <f>_xlfn.IFNA(INDEX('AVS RMAP Config Registers TABLE'!$L$2:$L$66,MATCH(B44,'AVS RMAP Config Registers TABLE'!$F$2:$F$66,0)),"")</f>
        <v>16</v>
      </c>
      <c r="D44" s="26" t="s">
        <v>159</v>
      </c>
      <c r="E44" s="26" t="str">
        <f>TEXT(RIGHT(_xlfn.IFNA(INDEX('AVS RMAP Config Registers TABLE'!$K$2:$K$66,MATCH(B44,'AVS RMAP Config Registers TABLE'!$F$2:$F$66,0)),""),2),"0")</f>
        <v>16</v>
      </c>
      <c r="G44" s="26" t="s">
        <v>160</v>
      </c>
      <c r="H44" s="26" t="s">
        <v>191</v>
      </c>
      <c r="I44" s="26" t="s">
        <v>161</v>
      </c>
      <c r="K44" s="26" t="str">
        <f t="shared" si="5"/>
        <v>COMM_RMAP_WLIST_LENGTH_CCD2_MSK</v>
      </c>
      <c r="L44" s="26">
        <f t="shared" si="6"/>
        <v>31</v>
      </c>
      <c r="N44" s="27" t="str">
        <f t="shared" si="7"/>
        <v>#define COMM_RMAP_WLIST_LENGTH_CCD2_MSK  (0xFFFF &lt;&lt; 16)</v>
      </c>
    </row>
    <row r="45" spans="1:14" x14ac:dyDescent="0.3">
      <c r="A45" s="26"/>
      <c r="N45" s="27"/>
    </row>
    <row r="46" spans="1:14" x14ac:dyDescent="0.3">
      <c r="A46" s="26"/>
      <c r="B46" s="26" t="str">
        <f>'AVS RMAP Config Registers TABLE'!F27</f>
        <v>window_list_pointer_initial_address_ccd3</v>
      </c>
      <c r="C46" s="26">
        <f>_xlfn.IFNA(INDEX('AVS RMAP Config Registers TABLE'!$L$2:$L$66,MATCH(B46,'AVS RMAP Config Registers TABLE'!$F$2:$F$66,0)),"")</f>
        <v>32</v>
      </c>
      <c r="D46" s="26" t="s">
        <v>165</v>
      </c>
      <c r="E46" s="26" t="str">
        <f>TEXT(RIGHT(_xlfn.IFNA(INDEX('AVS RMAP Config Registers TABLE'!$K$2:$K$66,MATCH(B46,'AVS RMAP Config Registers TABLE'!$F$2:$F$66,0)),""),2),"0")</f>
        <v>0</v>
      </c>
      <c r="G46" s="26" t="s">
        <v>160</v>
      </c>
      <c r="H46" s="26" t="s">
        <v>188</v>
      </c>
      <c r="I46" s="26" t="s">
        <v>161</v>
      </c>
      <c r="K46" s="26" t="str">
        <f t="shared" si="5"/>
        <v>COMM_RMAP_WLIST_P_IADDR_CCD3_MSK</v>
      </c>
      <c r="L46" s="26">
        <f t="shared" si="6"/>
        <v>32</v>
      </c>
      <c r="N46" s="27" t="str">
        <f t="shared" si="7"/>
        <v>#define COMM_RMAP_WLIST_P_IADDR_CCD3_MSK (0xFFFFFFFF &lt;&lt; 0)</v>
      </c>
    </row>
    <row r="47" spans="1:14" x14ac:dyDescent="0.3">
      <c r="A47" s="26"/>
      <c r="B47" s="26" t="str">
        <f>'AVS RMAP Config Registers TABLE'!F28</f>
        <v>window_width_ccd3</v>
      </c>
      <c r="C47" s="26">
        <f>_xlfn.IFNA(INDEX('AVS RMAP Config Registers TABLE'!$L$2:$L$66,MATCH(B47,'AVS RMAP Config Registers TABLE'!$F$2:$F$66,0)),"")</f>
        <v>6</v>
      </c>
      <c r="D47" s="26" t="s">
        <v>166</v>
      </c>
      <c r="E47" s="26" t="str">
        <f>TEXT(RIGHT(_xlfn.IFNA(INDEX('AVS RMAP Config Registers TABLE'!$K$2:$K$66,MATCH(B47,'AVS RMAP Config Registers TABLE'!$F$2:$F$66,0)),""),2),"0")</f>
        <v>0</v>
      </c>
      <c r="G47" s="26" t="s">
        <v>160</v>
      </c>
      <c r="H47" s="26" t="s">
        <v>171</v>
      </c>
      <c r="I47" s="26" t="s">
        <v>161</v>
      </c>
      <c r="K47" s="26" t="str">
        <f t="shared" si="5"/>
        <v>COMM_RMAP_WINDOW_WIDTH_CCD3_MSK</v>
      </c>
      <c r="L47" s="26">
        <f t="shared" si="6"/>
        <v>31</v>
      </c>
      <c r="N47" s="27" t="str">
        <f t="shared" si="7"/>
        <v>#define COMM_RMAP_WINDOW_WIDTH_CCD3_MSK  (0b111111 &lt;&lt; 0)</v>
      </c>
    </row>
    <row r="48" spans="1:14" x14ac:dyDescent="0.3">
      <c r="A48" s="26"/>
      <c r="B48" s="26" t="str">
        <f>'AVS RMAP Config Registers TABLE'!F29</f>
        <v>window_height_ccd3</v>
      </c>
      <c r="C48" s="26">
        <f>_xlfn.IFNA(INDEX('AVS RMAP Config Registers TABLE'!$L$2:$L$66,MATCH(B48,'AVS RMAP Config Registers TABLE'!$F$2:$F$66,0)),"")</f>
        <v>6</v>
      </c>
      <c r="D48" s="26" t="s">
        <v>166</v>
      </c>
      <c r="E48" s="26" t="str">
        <f>TEXT(RIGHT(_xlfn.IFNA(INDEX('AVS RMAP Config Registers TABLE'!$K$2:$K$66,MATCH(B48,'AVS RMAP Config Registers TABLE'!$F$2:$F$66,0)),""),2),"0")</f>
        <v>6</v>
      </c>
      <c r="G48" s="26" t="s">
        <v>160</v>
      </c>
      <c r="H48" s="26" t="s">
        <v>172</v>
      </c>
      <c r="I48" s="26" t="s">
        <v>161</v>
      </c>
      <c r="K48" s="26" t="str">
        <f t="shared" si="5"/>
        <v>COMM_RMAP_WINDOW_HEIGHT_CCD3_MSK</v>
      </c>
      <c r="L48" s="26">
        <f t="shared" si="6"/>
        <v>32</v>
      </c>
      <c r="N48" s="27" t="str">
        <f t="shared" si="7"/>
        <v>#define COMM_RMAP_WINDOW_HEIGHT_CCD3_MSK (0b111111 &lt;&lt; 6)</v>
      </c>
    </row>
    <row r="49" spans="1:14" x14ac:dyDescent="0.3">
      <c r="A49" s="26"/>
      <c r="B49" s="26" t="str">
        <f>'AVS RMAP Config Registers TABLE'!F31</f>
        <v>window_list_length_ccd3</v>
      </c>
      <c r="C49" s="26">
        <f>_xlfn.IFNA(INDEX('AVS RMAP Config Registers TABLE'!$L$2:$L$66,MATCH(B49,'AVS RMAP Config Registers TABLE'!$F$2:$F$66,0)),"")</f>
        <v>16</v>
      </c>
      <c r="D49" s="26" t="s">
        <v>159</v>
      </c>
      <c r="E49" s="26" t="str">
        <f>TEXT(RIGHT(_xlfn.IFNA(INDEX('AVS RMAP Config Registers TABLE'!$K$2:$K$66,MATCH(B49,'AVS RMAP Config Registers TABLE'!$F$2:$F$66,0)),""),2),"0")</f>
        <v>16</v>
      </c>
      <c r="G49" s="26" t="s">
        <v>160</v>
      </c>
      <c r="H49" s="26" t="s">
        <v>192</v>
      </c>
      <c r="I49" s="26" t="s">
        <v>161</v>
      </c>
      <c r="K49" s="26" t="str">
        <f t="shared" si="5"/>
        <v>COMM_RMAP_WLIST_LENGTH_CCD3_MSK</v>
      </c>
      <c r="L49" s="26">
        <f t="shared" si="6"/>
        <v>31</v>
      </c>
      <c r="N49" s="27" t="str">
        <f t="shared" si="7"/>
        <v>#define COMM_RMAP_WLIST_LENGTH_CCD3_MSK  (0xFFFF &lt;&lt; 16)</v>
      </c>
    </row>
    <row r="50" spans="1:14" x14ac:dyDescent="0.3">
      <c r="A50" s="26"/>
      <c r="N50" s="27"/>
    </row>
    <row r="51" spans="1:14" x14ac:dyDescent="0.3">
      <c r="A51" s="26"/>
      <c r="B51" s="26" t="str">
        <f>'AVS RMAP Config Registers TABLE'!F32</f>
        <v>window_list_pointer_initial_address_ccd4</v>
      </c>
      <c r="C51" s="26">
        <f>_xlfn.IFNA(INDEX('AVS RMAP Config Registers TABLE'!$L$2:$L$66,MATCH(B51,'AVS RMAP Config Registers TABLE'!$F$2:$F$66,0)),"")</f>
        <v>32</v>
      </c>
      <c r="D51" s="26" t="s">
        <v>165</v>
      </c>
      <c r="E51" s="26" t="str">
        <f>TEXT(RIGHT(_xlfn.IFNA(INDEX('AVS RMAP Config Registers TABLE'!$K$2:$K$66,MATCH(B51,'AVS RMAP Config Registers TABLE'!$F$2:$F$66,0)),""),2),"0")</f>
        <v>0</v>
      </c>
      <c r="G51" s="26" t="s">
        <v>160</v>
      </c>
      <c r="H51" s="26" t="s">
        <v>189</v>
      </c>
      <c r="I51" s="26" t="s">
        <v>161</v>
      </c>
      <c r="K51" s="26" t="str">
        <f t="shared" si="5"/>
        <v>COMM_RMAP_WLIST_P_IADDR_CCD4_MSK</v>
      </c>
      <c r="L51" s="26">
        <f t="shared" si="6"/>
        <v>32</v>
      </c>
      <c r="N51" s="27" t="str">
        <f t="shared" si="7"/>
        <v>#define COMM_RMAP_WLIST_P_IADDR_CCD4_MSK (0xFFFFFFFF &lt;&lt; 0)</v>
      </c>
    </row>
    <row r="52" spans="1:14" x14ac:dyDescent="0.3">
      <c r="A52" s="26"/>
      <c r="B52" s="26" t="str">
        <f>'AVS RMAP Config Registers TABLE'!F33</f>
        <v>window_width_ccd4</v>
      </c>
      <c r="C52" s="26">
        <f>_xlfn.IFNA(INDEX('AVS RMAP Config Registers TABLE'!$L$2:$L$66,MATCH(B52,'AVS RMAP Config Registers TABLE'!$F$2:$F$66,0)),"")</f>
        <v>6</v>
      </c>
      <c r="D52" s="26" t="s">
        <v>166</v>
      </c>
      <c r="E52" s="26" t="str">
        <f>TEXT(RIGHT(_xlfn.IFNA(INDEX('AVS RMAP Config Registers TABLE'!$K$2:$K$66,MATCH(B52,'AVS RMAP Config Registers TABLE'!$F$2:$F$66,0)),""),2),"0")</f>
        <v>0</v>
      </c>
      <c r="G52" s="26" t="s">
        <v>160</v>
      </c>
      <c r="H52" s="26" t="s">
        <v>173</v>
      </c>
      <c r="I52" s="26" t="s">
        <v>161</v>
      </c>
      <c r="K52" s="26" t="str">
        <f t="shared" si="5"/>
        <v>COMM_RMAP_WINDOW_WIDTH_CCD4_MSK</v>
      </c>
      <c r="L52" s="26">
        <f t="shared" si="6"/>
        <v>31</v>
      </c>
      <c r="N52" s="27" t="str">
        <f t="shared" si="7"/>
        <v>#define COMM_RMAP_WINDOW_WIDTH_CCD4_MSK  (0b111111 &lt;&lt; 0)</v>
      </c>
    </row>
    <row r="53" spans="1:14" x14ac:dyDescent="0.3">
      <c r="A53" s="26"/>
      <c r="B53" s="26" t="str">
        <f>'AVS RMAP Config Registers TABLE'!F34</f>
        <v>window_height_ccd4</v>
      </c>
      <c r="C53" s="26">
        <f>_xlfn.IFNA(INDEX('AVS RMAP Config Registers TABLE'!$L$2:$L$66,MATCH(B53,'AVS RMAP Config Registers TABLE'!$F$2:$F$66,0)),"")</f>
        <v>6</v>
      </c>
      <c r="D53" s="26" t="s">
        <v>166</v>
      </c>
      <c r="E53" s="26" t="str">
        <f>TEXT(RIGHT(_xlfn.IFNA(INDEX('AVS RMAP Config Registers TABLE'!$K$2:$K$66,MATCH(B53,'AVS RMAP Config Registers TABLE'!$F$2:$F$66,0)),""),2),"0")</f>
        <v>6</v>
      </c>
      <c r="G53" s="26" t="s">
        <v>160</v>
      </c>
      <c r="H53" s="26" t="s">
        <v>174</v>
      </c>
      <c r="I53" s="26" t="s">
        <v>161</v>
      </c>
      <c r="K53" s="26" t="str">
        <f t="shared" si="5"/>
        <v>COMM_RMAP_WINDOW_HEIGHT_CCD4_MSK</v>
      </c>
      <c r="L53" s="26">
        <f t="shared" si="6"/>
        <v>32</v>
      </c>
      <c r="N53" s="27" t="str">
        <f t="shared" si="7"/>
        <v>#define COMM_RMAP_WINDOW_HEIGHT_CCD4_MSK (0b111111 &lt;&lt; 6)</v>
      </c>
    </row>
    <row r="54" spans="1:14" x14ac:dyDescent="0.3">
      <c r="A54" s="26"/>
      <c r="B54" s="26" t="str">
        <f>'AVS RMAP Config Registers TABLE'!F36</f>
        <v>window_list_length_ccd4</v>
      </c>
      <c r="C54" s="26">
        <f>_xlfn.IFNA(INDEX('AVS RMAP Config Registers TABLE'!$L$2:$L$66,MATCH(B54,'AVS RMAP Config Registers TABLE'!$F$2:$F$66,0)),"")</f>
        <v>16</v>
      </c>
      <c r="D54" s="26" t="s">
        <v>159</v>
      </c>
      <c r="E54" s="26" t="str">
        <f>TEXT(RIGHT(_xlfn.IFNA(INDEX('AVS RMAP Config Registers TABLE'!$K$2:$K$66,MATCH(B54,'AVS RMAP Config Registers TABLE'!$F$2:$F$66,0)),""),2),"0")</f>
        <v>16</v>
      </c>
      <c r="G54" s="26" t="s">
        <v>160</v>
      </c>
      <c r="H54" s="26" t="s">
        <v>193</v>
      </c>
      <c r="I54" s="26" t="s">
        <v>161</v>
      </c>
      <c r="K54" s="26" t="str">
        <f t="shared" si="5"/>
        <v>COMM_RMAP_WLIST_LENGTH_CCD4_MSK</v>
      </c>
      <c r="L54" s="26">
        <f t="shared" si="6"/>
        <v>31</v>
      </c>
      <c r="N54" s="27" t="str">
        <f t="shared" si="7"/>
        <v>#define COMM_RMAP_WLIST_LENGTH_CCD4_MSK  (0xFFFF &lt;&lt; 16)</v>
      </c>
    </row>
    <row r="55" spans="1:14" x14ac:dyDescent="0.3">
      <c r="A55" s="26"/>
      <c r="N55" s="27"/>
    </row>
    <row r="56" spans="1:14" x14ac:dyDescent="0.3">
      <c r="A56" s="26"/>
      <c r="B56" s="26" t="str">
        <f>'AVS RMAP Config Registers TABLE'!F38</f>
        <v>mode_selection_control</v>
      </c>
      <c r="C56" s="26">
        <f>_xlfn.IFNA(INDEX('AVS RMAP Config Registers TABLE'!$L$2:$L$66,MATCH(B56,'AVS RMAP Config Registers TABLE'!$F$2:$F$66,0)),"")</f>
        <v>4</v>
      </c>
      <c r="D56" s="26" t="s">
        <v>164</v>
      </c>
      <c r="E56" s="26" t="str">
        <f>TEXT(RIGHT(_xlfn.IFNA(INDEX('AVS RMAP Config Registers TABLE'!$K$2:$K$66,MATCH(B56,'AVS RMAP Config Registers TABLE'!$F$2:$F$66,0)),""),2),"0")</f>
        <v>4</v>
      </c>
      <c r="G56" s="26" t="s">
        <v>160</v>
      </c>
      <c r="H56" s="26" t="s">
        <v>194</v>
      </c>
      <c r="I56" s="26" t="s">
        <v>161</v>
      </c>
      <c r="K56" s="26" t="str">
        <f t="shared" si="5"/>
        <v>COMM_RMAP_MODE_SEL_CTRL_MSK</v>
      </c>
      <c r="L56" s="26">
        <f t="shared" si="6"/>
        <v>27</v>
      </c>
      <c r="N56" s="27" t="str">
        <f t="shared" si="7"/>
        <v>#define COMM_RMAP_MODE_SEL_CTRL_MSK      (0xF &lt;&lt; 4)</v>
      </c>
    </row>
    <row r="57" spans="1:14" x14ac:dyDescent="0.3">
      <c r="A57" s="26"/>
      <c r="N57" s="27"/>
    </row>
    <row r="58" spans="1:14" x14ac:dyDescent="0.3">
      <c r="A58" s="26"/>
      <c r="B58" s="26" t="str">
        <f>'AVS RMAP Config Registers TABLE'!F40</f>
        <v>sync_configuration</v>
      </c>
      <c r="C58" s="26">
        <f>_xlfn.IFNA(INDEX('AVS RMAP Config Registers TABLE'!$L$2:$L$66,MATCH(B58,'AVS RMAP Config Registers TABLE'!$F$2:$F$66,0)),"")</f>
        <v>2</v>
      </c>
      <c r="D58" s="26" t="s">
        <v>46</v>
      </c>
      <c r="E58" s="26" t="str">
        <f>TEXT(RIGHT(_xlfn.IFNA(INDEX('AVS RMAP Config Registers TABLE'!$K$2:$K$66,MATCH(B58,'AVS RMAP Config Registers TABLE'!$F$2:$F$66,0)),""),2),"0")</f>
        <v>0</v>
      </c>
      <c r="G58" s="26" t="s">
        <v>160</v>
      </c>
      <c r="H58" s="26" t="s">
        <v>195</v>
      </c>
      <c r="I58" s="26" t="s">
        <v>161</v>
      </c>
      <c r="K58" s="26" t="str">
        <f t="shared" si="5"/>
        <v>COMM_RMAP_SYNC_CFG_MSK</v>
      </c>
      <c r="L58" s="26">
        <f t="shared" si="6"/>
        <v>22</v>
      </c>
      <c r="N58" s="27" t="str">
        <f t="shared" si="7"/>
        <v>#define COMM_RMAP_SYNC_CFG_MSK           (0b11 &lt;&lt; 0)</v>
      </c>
    </row>
    <row r="59" spans="1:14" x14ac:dyDescent="0.3">
      <c r="A59" s="26"/>
      <c r="B59" s="26" t="str">
        <f>'AVS RMAP Config Registers TABLE'!F41</f>
        <v>self_trigger_control</v>
      </c>
      <c r="C59" s="26">
        <f>_xlfn.IFNA(INDEX('AVS RMAP Config Registers TABLE'!$L$2:$L$66,MATCH(B59,'AVS RMAP Config Registers TABLE'!$F$2:$F$66,0)),"")</f>
        <v>1</v>
      </c>
      <c r="D59" s="26">
        <v>1</v>
      </c>
      <c r="E59" s="26" t="str">
        <f>TEXT(RIGHT(_xlfn.IFNA(INDEX('AVS RMAP Config Registers TABLE'!$K$2:$K$66,MATCH(B59,'AVS RMAP Config Registers TABLE'!$F$2:$F$66,0)),""),2),"0")</f>
        <v>2</v>
      </c>
      <c r="G59" s="26" t="s">
        <v>160</v>
      </c>
      <c r="H59" s="26" t="s">
        <v>196</v>
      </c>
      <c r="I59" s="26" t="s">
        <v>161</v>
      </c>
      <c r="K59" s="26" t="str">
        <f t="shared" si="5"/>
        <v>COMM_RMAP_SELF_TRIGGER_CTRL_MSK</v>
      </c>
      <c r="L59" s="26">
        <f t="shared" si="6"/>
        <v>31</v>
      </c>
      <c r="N59" s="27" t="str">
        <f t="shared" si="7"/>
        <v>#define COMM_RMAP_SELF_TRIGGER_CTRL_MSK  (1 &lt;&lt; 2)</v>
      </c>
    </row>
    <row r="60" spans="1:14" x14ac:dyDescent="0.3">
      <c r="A60" s="26"/>
      <c r="N60" s="27"/>
    </row>
    <row r="61" spans="1:14" x14ac:dyDescent="0.3">
      <c r="A61" s="26"/>
      <c r="B61" s="26" t="str">
        <f>'AVS RMAP Config Registers TABLE'!F45</f>
        <v>frame_number</v>
      </c>
      <c r="C61" s="26">
        <f>_xlfn.IFNA(INDEX('AVS RMAP Config Registers TABLE'!$L$2:$L$66,MATCH(B61,'AVS RMAP Config Registers TABLE'!$F$2:$F$66,0)),"")</f>
        <v>2</v>
      </c>
      <c r="D61" s="26" t="s">
        <v>46</v>
      </c>
      <c r="E61" s="26" t="str">
        <f>TEXT(RIGHT(_xlfn.IFNA(INDEX('AVS RMAP Config Registers TABLE'!$K$2:$K$66,MATCH(B61,'AVS RMAP Config Registers TABLE'!$F$2:$F$66,0)),""),2),"0")</f>
        <v>0</v>
      </c>
      <c r="G61" s="26" t="s">
        <v>160</v>
      </c>
      <c r="H61" s="26" t="s">
        <v>175</v>
      </c>
      <c r="I61" s="26" t="s">
        <v>161</v>
      </c>
      <c r="K61" s="26" t="str">
        <f t="shared" si="5"/>
        <v>COMM_RMAP_FRAME_NUMBER_MSK</v>
      </c>
      <c r="L61" s="26">
        <f t="shared" si="6"/>
        <v>26</v>
      </c>
      <c r="N61" s="27" t="str">
        <f t="shared" si="7"/>
        <v>#define COMM_RMAP_FRAME_NUMBER_MSK       (0b11 &lt;&lt; 0)</v>
      </c>
    </row>
    <row r="62" spans="1:14" x14ac:dyDescent="0.3">
      <c r="A62" s="26"/>
      <c r="N62" s="27"/>
    </row>
    <row r="63" spans="1:14" x14ac:dyDescent="0.3">
      <c r="A63" s="26"/>
      <c r="B63" s="26" t="str">
        <f>'AVS RMAP Config Registers TABLE'!F47</f>
        <v>current_mode</v>
      </c>
      <c r="C63" s="26">
        <f>_xlfn.IFNA(INDEX('AVS RMAP Config Registers TABLE'!$L$2:$L$66,MATCH(B63,'AVS RMAP Config Registers TABLE'!$F$2:$F$66,0)),"")</f>
        <v>4</v>
      </c>
      <c r="D63" s="26" t="s">
        <v>164</v>
      </c>
      <c r="E63" s="26" t="str">
        <f>TEXT(RIGHT(_xlfn.IFNA(INDEX('AVS RMAP Config Registers TABLE'!$K$2:$K$66,MATCH(B63,'AVS RMAP Config Registers TABLE'!$F$2:$F$66,0)),""),2),"0")</f>
        <v>0</v>
      </c>
      <c r="G63" s="26" t="s">
        <v>160</v>
      </c>
      <c r="H63" s="26" t="s">
        <v>176</v>
      </c>
      <c r="I63" s="26" t="s">
        <v>161</v>
      </c>
      <c r="K63" s="26" t="str">
        <f t="shared" si="5"/>
        <v>COMM_RMAP_CURRENT_MODE_MSK</v>
      </c>
      <c r="L63" s="26">
        <f t="shared" si="6"/>
        <v>26</v>
      </c>
      <c r="N63" s="27" t="str">
        <f t="shared" si="7"/>
        <v>#define COMM_RMAP_CURRENT_MODE_MSK       (0xF &lt;&lt; 0)</v>
      </c>
    </row>
    <row r="64" spans="1:14" x14ac:dyDescent="0.3">
      <c r="A64" s="26"/>
      <c r="N64" s="27"/>
    </row>
    <row r="65" spans="1:14" x14ac:dyDescent="0.3">
      <c r="A65" s="26"/>
      <c r="N65" s="27"/>
    </row>
    <row r="66" spans="1:14" x14ac:dyDescent="0.3">
      <c r="A66" s="26"/>
      <c r="N66" s="27"/>
    </row>
    <row r="67" spans="1:14" x14ac:dyDescent="0.3">
      <c r="A67" s="26"/>
      <c r="N67" s="27"/>
    </row>
    <row r="68" spans="1:14" x14ac:dyDescent="0.3">
      <c r="A68" s="26"/>
      <c r="N68" s="27"/>
    </row>
    <row r="69" spans="1:14" x14ac:dyDescent="0.3">
      <c r="A69" s="26"/>
      <c r="N69" s="27"/>
    </row>
    <row r="70" spans="1:14" x14ac:dyDescent="0.3">
      <c r="A70" s="26"/>
      <c r="N70" s="27"/>
    </row>
    <row r="71" spans="1:14" x14ac:dyDescent="0.3">
      <c r="A71" s="26"/>
      <c r="N71" s="27"/>
    </row>
    <row r="72" spans="1:14" x14ac:dyDescent="0.3">
      <c r="A72" s="26"/>
      <c r="N72" s="27"/>
    </row>
    <row r="73" spans="1:14" x14ac:dyDescent="0.3">
      <c r="A73" s="26"/>
      <c r="N73" s="27"/>
    </row>
    <row r="74" spans="1:14" x14ac:dyDescent="0.3">
      <c r="A74" s="26"/>
      <c r="N74" s="27"/>
    </row>
    <row r="75" spans="1:14" x14ac:dyDescent="0.3">
      <c r="A75" s="26"/>
      <c r="N75" s="27"/>
    </row>
    <row r="76" spans="1:14" x14ac:dyDescent="0.3">
      <c r="A76" s="26"/>
      <c r="N76" s="27"/>
    </row>
    <row r="77" spans="1:14" x14ac:dyDescent="0.3">
      <c r="A77" s="26"/>
      <c r="N77" s="27"/>
    </row>
    <row r="78" spans="1:14" x14ac:dyDescent="0.3">
      <c r="A78" s="26"/>
      <c r="N78" s="27"/>
    </row>
    <row r="79" spans="1:14" x14ac:dyDescent="0.3">
      <c r="A79" s="26"/>
      <c r="N79" s="27"/>
    </row>
    <row r="80" spans="1:14" x14ac:dyDescent="0.3">
      <c r="A80" s="26"/>
      <c r="N80" s="27"/>
    </row>
    <row r="81" spans="1:14" x14ac:dyDescent="0.3">
      <c r="A81" s="26"/>
      <c r="N81" s="27"/>
    </row>
    <row r="82" spans="1:14" x14ac:dyDescent="0.3">
      <c r="A82" s="26"/>
      <c r="N82" s="27"/>
    </row>
    <row r="83" spans="1:14" x14ac:dyDescent="0.3">
      <c r="A83" s="26"/>
      <c r="N83" s="27"/>
    </row>
    <row r="84" spans="1:14" x14ac:dyDescent="0.3">
      <c r="A84" s="26"/>
      <c r="N84" s="27"/>
    </row>
    <row r="85" spans="1:14" x14ac:dyDescent="0.3">
      <c r="A85" s="26"/>
      <c r="N85" s="27"/>
    </row>
    <row r="86" spans="1:14" x14ac:dyDescent="0.3">
      <c r="A86" s="26"/>
      <c r="N86" s="27"/>
    </row>
    <row r="87" spans="1:14" x14ac:dyDescent="0.3">
      <c r="N87" s="27"/>
    </row>
    <row r="88" spans="1:14" x14ac:dyDescent="0.3">
      <c r="N88" s="27"/>
    </row>
    <row r="89" spans="1:14" x14ac:dyDescent="0.3">
      <c r="N89" s="27"/>
    </row>
    <row r="90" spans="1:14" x14ac:dyDescent="0.3">
      <c r="N90" s="27"/>
    </row>
    <row r="91" spans="1:14" x14ac:dyDescent="0.3">
      <c r="C91" s="26" t="str">
        <f>_xlfn.IFNA(INDEX('[1]AVS COMM Registers TABLE'!$K$2:$K$83,MATCH('[1]NIOS defines'!B93,'[1]AVS COMM Registers TABLE'!$E$2:$E$83,0)),"")</f>
        <v/>
      </c>
      <c r="N91" s="27"/>
    </row>
    <row r="92" spans="1:14" x14ac:dyDescent="0.3">
      <c r="C92" s="26" t="str">
        <f>_xlfn.IFNA(INDEX('[1]AVS COMM Registers TABLE'!$K$2:$K$83,MATCH('[1]NIOS defines'!B94,'[1]AVS COMM Registers TABLE'!$E$2:$E$83,0)),"")</f>
        <v/>
      </c>
      <c r="N92" s="27"/>
    </row>
    <row r="93" spans="1:14" x14ac:dyDescent="0.3">
      <c r="C93" s="26" t="str">
        <f>_xlfn.IFNA(INDEX('[1]AVS COMM Registers TABLE'!$K$2:$K$83,MATCH('[1]NIOS defines'!B95,'[1]AVS COMM Registers TABLE'!$E$2:$E$83,0)),"")</f>
        <v/>
      </c>
      <c r="N93" s="27"/>
    </row>
    <row r="94" spans="1:14" x14ac:dyDescent="0.3">
      <c r="C94" s="26" t="str">
        <f>_xlfn.IFNA(INDEX('[1]AVS COMM Registers TABLE'!$K$2:$K$83,MATCH('[1]NIOS defines'!B96,'[1]AVS COMM Registers TABLE'!$E$2:$E$83,0)),"")</f>
        <v/>
      </c>
      <c r="N94" s="27"/>
    </row>
    <row r="95" spans="1:14" x14ac:dyDescent="0.3">
      <c r="C95" s="26" t="str">
        <f>_xlfn.IFNA(INDEX('[1]AVS COMM Registers TABLE'!$K$2:$K$83,MATCH('[1]NIOS defines'!B97,'[1]AVS COMM Registers TABLE'!$E$2:$E$83,0)),"")</f>
        <v/>
      </c>
      <c r="N95" s="27"/>
    </row>
    <row r="96" spans="1:14" x14ac:dyDescent="0.3">
      <c r="C96" s="26" t="str">
        <f>_xlfn.IFNA(INDEX('[1]AVS COMM Registers TABLE'!$K$2:$K$83,MATCH('[1]NIOS defines'!B98,'[1]AVS COMM Registers TABLE'!$E$2:$E$83,0)),"")</f>
        <v/>
      </c>
      <c r="N96" s="27"/>
    </row>
    <row r="97" spans="3:14" x14ac:dyDescent="0.3">
      <c r="C97" s="26" t="str">
        <f>_xlfn.IFNA(INDEX('[1]AVS COMM Registers TABLE'!$K$2:$K$83,MATCH('[1]NIOS defines'!B99,'[1]AVS COMM Registers TABLE'!$E$2:$E$83,0)),"")</f>
        <v/>
      </c>
      <c r="N97" s="27"/>
    </row>
    <row r="98" spans="3:14" x14ac:dyDescent="0.3">
      <c r="C98" s="26" t="str">
        <f>_xlfn.IFNA(INDEX('[1]AVS COMM Registers TABLE'!$K$2:$K$83,MATCH('[1]NIOS defines'!B100,'[1]AVS COMM Registers TABLE'!$E$2:$E$83,0)),"")</f>
        <v/>
      </c>
      <c r="N98" s="27"/>
    </row>
    <row r="99" spans="3:14" x14ac:dyDescent="0.3">
      <c r="C99" s="26" t="str">
        <f>_xlfn.IFNA(INDEX('[1]AVS COMM Registers TABLE'!$K$2:$K$83,MATCH('[1]NIOS defines'!B101,'[1]AVS COMM Registers TABLE'!$E$2:$E$83,0)),"")</f>
        <v/>
      </c>
      <c r="N99" s="27"/>
    </row>
    <row r="100" spans="3:14" x14ac:dyDescent="0.3">
      <c r="C100" s="26" t="str">
        <f>_xlfn.IFNA(INDEX('[1]AVS COMM Registers TABLE'!$K$2:$K$83,MATCH('[1]NIOS defines'!B102,'[1]AVS COMM Registers TABLE'!$E$2:$E$83,0)),"")</f>
        <v/>
      </c>
      <c r="N100" s="27"/>
    </row>
    <row r="101" spans="3:14" x14ac:dyDescent="0.3">
      <c r="C101" s="26" t="str">
        <f>_xlfn.IFNA(INDEX('[1]AVS COMM Registers TABLE'!$K$2:$K$83,MATCH('[1]NIOS defines'!B103,'[1]AVS COMM Registers TABLE'!$E$2:$E$83,0)),"")</f>
        <v/>
      </c>
      <c r="N10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05"/>
  <sheetViews>
    <sheetView topLeftCell="A76" zoomScaleNormal="100" workbookViewId="0"/>
  </sheetViews>
  <sheetFormatPr defaultRowHeight="14.4" x14ac:dyDescent="0.3"/>
  <cols>
    <col min="2" max="2" width="10.5546875" bestFit="1" customWidth="1"/>
    <col min="3" max="3" width="47" customWidth="1"/>
    <col min="4" max="4" width="8.5546875" bestFit="1" customWidth="1"/>
    <col min="5" max="5" width="46.6640625" bestFit="1" customWidth="1"/>
    <col min="6" max="6" width="9.33203125" customWidth="1"/>
  </cols>
  <sheetData>
    <row r="2" spans="2:13" x14ac:dyDescent="0.3">
      <c r="B2" s="2" t="s">
        <v>68</v>
      </c>
      <c r="C2" s="3" t="str">
        <f>CONCATENATE("t_rmap_memory_reg_",'AVS RMAP Config Registers TABLE'!E3)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3">
      <c r="B3" s="4" t="s">
        <v>72</v>
      </c>
      <c r="C3" s="5" t="str">
        <f>'AVS RMAP Config Registers TABLE'!F4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3">
      <c r="B4" s="4" t="s">
        <v>72</v>
      </c>
      <c r="C4" s="5" t="str">
        <f>'AVS RMAP Config Registers TABLE'!F5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3">
      <c r="B5" s="4" t="s">
        <v>72</v>
      </c>
      <c r="C5" s="5" t="str">
        <f>'AVS RMAP Config Registers TABLE'!F6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3">
      <c r="B6" s="4" t="s">
        <v>72</v>
      </c>
      <c r="C6" s="5" t="str">
        <f>'AVS RMAP Config Registers TABLE'!F7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Config Registers TABLE'!$L$2:$L$48,MATCH($C6,'AVS RMAP Config Registers TABLE'!$F$2:$F$48,0))-1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3">
      <c r="B7" s="4" t="s">
        <v>72</v>
      </c>
      <c r="C7" s="5" t="str">
        <f>'AVS RMAP Config Registers TABLE'!F8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Config Registers TABLE'!$L$2:$L$48,MATCH($C7,'AVS RMAP Config Registers TABLE'!$F$2:$F$48,0))-1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3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3">
      <c r="B10" s="2" t="s">
        <v>68</v>
      </c>
      <c r="C10" s="3" t="str">
        <f>CONCATENATE("t_rmap_memory_reg_",'AVS RMAP Config Registers TABLE'!E9)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3">
      <c r="B11" s="4" t="s">
        <v>72</v>
      </c>
      <c r="C11" s="5" t="str">
        <f>'AVS RMAP Config Registers TABLE'!F9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Config Registers TABLE'!$L$2:$L$48,MATCH($C11,'AVS RMAP Config Registers TABLE'!$F$2:$F$48,0))-1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3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3">
      <c r="B14" s="2" t="s">
        <v>68</v>
      </c>
      <c r="C14" s="3" t="str">
        <f>CONCATENATE("t_rmap_memory_reg_",'AVS RMAP Config Registers TABLE'!E11)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3">
      <c r="B15" s="4" t="s">
        <v>72</v>
      </c>
      <c r="C15" s="5" t="str">
        <f>'AVS RMAP Config Registers TABLE'!F12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3">
      <c r="B16" s="4" t="s">
        <v>72</v>
      </c>
      <c r="C16" s="5" t="str">
        <f>'AVS RMAP Config Registers TABLE'!F13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Config Registers TABLE'!$L$2:$L$48,MATCH($C16,'AVS RMAP Config Registers TABLE'!$F$2:$F$48,0))-1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3">
      <c r="B17" s="4" t="s">
        <v>72</v>
      </c>
      <c r="C17" s="5" t="str">
        <f>'AVS RMAP Config Registers TABLE'!F14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Config Registers TABLE'!$L$2:$L$48,MATCH($C17,'AVS RMAP Config Registers TABLE'!$F$2:$F$48,0))-1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3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3">
      <c r="B20" s="2" t="s">
        <v>68</v>
      </c>
      <c r="C20" s="3" t="str">
        <f>CONCATENATE("t_rmap_memory_reg_",'AVS RMAP Config Registers TABLE'!E16)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3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3">
      <c r="B23" s="2" t="s">
        <v>68</v>
      </c>
      <c r="C23" s="3" t="str">
        <f>CONCATENATE("t_rmap_memory_reg_",'AVS RMAP Config Registers TABLE'!E17)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3">
      <c r="B24" s="4" t="s">
        <v>72</v>
      </c>
      <c r="C24" s="5" t="str">
        <f>'AVS RMAP Config Registers TABLE'!F17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Config Registers TABLE'!$L$2:$L$48,MATCH($C24,'AVS RMAP Config Registers TABLE'!$F$2:$F$48,0))-1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3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3">
      <c r="B27" s="2" t="s">
        <v>68</v>
      </c>
      <c r="C27" s="3" t="str">
        <f>CONCATENATE("t_rmap_memory_reg_",'AVS RMAP Config Registers TABLE'!E18)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3">
      <c r="B28" s="4" t="s">
        <v>72</v>
      </c>
      <c r="C28" s="5" t="str">
        <f>'AVS RMAP Config Registers TABLE'!F18</f>
        <v>window_width_ccd1</v>
      </c>
      <c r="D28" s="6" t="s">
        <v>71</v>
      </c>
      <c r="E28" s="6" t="s">
        <v>65</v>
      </c>
      <c r="F28" s="6" t="s">
        <v>66</v>
      </c>
      <c r="G28" s="5">
        <f>INDEX('AVS RMAP Config Registers TABLE'!$L$2:$L$48,MATCH($C28,'AVS RMAP Config Registers TABLE'!$F$2:$F$48,0))-1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3">
      <c r="B29" s="4" t="s">
        <v>72</v>
      </c>
      <c r="C29" s="5" t="str">
        <f>'AVS RMAP Config Registers TABLE'!F19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Config Registers TABLE'!$L$2:$L$48,MATCH($C29,'AVS RMAP Config Registers TABLE'!$F$2:$F$48,0))-1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3">
      <c r="B30" s="4" t="s">
        <v>72</v>
      </c>
      <c r="C30" s="5" t="str">
        <f>'AVS RMAP Config Registers TABLE'!F21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Config Registers TABLE'!$L$2:$L$48,MATCH($C30,'AVS RMAP Config Registers TABLE'!$F$2:$F$48,0))-1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3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3">
      <c r="B33" s="2" t="s">
        <v>68</v>
      </c>
      <c r="C33" s="3" t="str">
        <f>CONCATENATE("t_rmap_memory_reg_",'AVS RMAP Config Registers TABLE'!E22)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3">
      <c r="B34" s="4" t="s">
        <v>72</v>
      </c>
      <c r="C34" s="5" t="str">
        <f>'AVS RMAP Config Registers TABLE'!F22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Config Registers TABLE'!$L$2:$L$48,MATCH($C34,'AVS RMAP Config Registers TABLE'!$F$2:$F$48,0))-1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3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3">
      <c r="B37" s="2" t="s">
        <v>68</v>
      </c>
      <c r="C37" s="3" t="str">
        <f>CONCATENATE("t_rmap_memory_reg_",'AVS RMAP Config Registers TABLE'!E23)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3">
      <c r="B38" s="4" t="s">
        <v>72</v>
      </c>
      <c r="C38" s="5" t="str">
        <f>'AVS RMAP Config Registers TABLE'!F23</f>
        <v>window_width_ccd2</v>
      </c>
      <c r="D38" s="6" t="s">
        <v>71</v>
      </c>
      <c r="E38" s="6" t="s">
        <v>65</v>
      </c>
      <c r="F38" s="6" t="s">
        <v>66</v>
      </c>
      <c r="G38" s="5">
        <f>INDEX('AVS RMAP Config Registers TABLE'!$L$2:$L$48,MATCH($C38,'AVS RMAP Config Registers TABLE'!$F$2:$F$48,0))-1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3">
      <c r="B39" s="4" t="s">
        <v>72</v>
      </c>
      <c r="C39" s="5" t="str">
        <f>'AVS RMAP Config Registers TABLE'!F24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Config Registers TABLE'!$L$2:$L$48,MATCH($C39,'AVS RMAP Config Registers TABLE'!$F$2:$F$48,0))-1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3">
      <c r="B40" s="4" t="s">
        <v>72</v>
      </c>
      <c r="C40" s="5" t="str">
        <f>'AVS RMAP Config Registers TABLE'!F26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Config Registers TABLE'!$L$2:$L$48,MATCH($C40,'AVS RMAP Config Registers TABLE'!$F$2:$F$48,0))-1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3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3">
      <c r="B43" s="2" t="s">
        <v>68</v>
      </c>
      <c r="C43" s="3" t="str">
        <f>CONCATENATE("t_rmap_memory_reg_",'AVS RMAP Config Registers TABLE'!E27)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3">
      <c r="B44" s="4" t="s">
        <v>72</v>
      </c>
      <c r="C44" s="5" t="str">
        <f>'AVS RMAP Config Registers TABLE'!F27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Config Registers TABLE'!$L$2:$L$48,MATCH($C44,'AVS RMAP Config Registers TABLE'!$F$2:$F$48,0))-1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3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3">
      <c r="B47" s="2" t="s">
        <v>68</v>
      </c>
      <c r="C47" s="3" t="str">
        <f>CONCATENATE("t_rmap_memory_reg_",'AVS RMAP Config Registers TABLE'!E28)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3">
      <c r="B48" s="4" t="s">
        <v>72</v>
      </c>
      <c r="C48" s="5" t="str">
        <f>'AVS RMAP Config Registers TABLE'!F28</f>
        <v>window_width_ccd3</v>
      </c>
      <c r="D48" s="6" t="s">
        <v>71</v>
      </c>
      <c r="E48" s="6" t="s">
        <v>65</v>
      </c>
      <c r="F48" s="6" t="s">
        <v>66</v>
      </c>
      <c r="G48" s="5">
        <f>INDEX('AVS RMAP Config Registers TABLE'!$L$2:$L$48,MATCH($C48,'AVS RMAP Config Registers TABLE'!$F$2:$F$48,0))-1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3">
      <c r="B49" s="4" t="s">
        <v>72</v>
      </c>
      <c r="C49" s="5" t="str">
        <f>'AVS RMAP Config Registers TABLE'!F29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Config Registers TABLE'!$L$2:$L$48,MATCH($C49,'AVS RMAP Config Registers TABLE'!$F$2:$F$48,0))-1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3">
      <c r="B50" s="4" t="s">
        <v>72</v>
      </c>
      <c r="C50" s="5" t="str">
        <f>'AVS RMAP Config Registers TABLE'!F31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Config Registers TABLE'!$L$2:$L$48,MATCH($C50,'AVS RMAP Config Registers TABLE'!$F$2:$F$48,0))-1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3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3">
      <c r="B53" s="2" t="s">
        <v>68</v>
      </c>
      <c r="C53" s="3" t="str">
        <f>CONCATENATE("t_rmap_memory_reg_",'AVS RMAP Config Registers TABLE'!E32)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3">
      <c r="B54" s="4" t="s">
        <v>72</v>
      </c>
      <c r="C54" s="5" t="str">
        <f>'AVS RMAP Config Registers TABLE'!F32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Config Registers TABLE'!$L$2:$L$48,MATCH($C54,'AVS RMAP Config Registers TABLE'!$F$2:$F$48,0))-1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3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3">
      <c r="B57" s="2" t="s">
        <v>68</v>
      </c>
      <c r="C57" s="3" t="str">
        <f>CONCATENATE("t_rmap_memory_reg_",'AVS RMAP Config Registers TABLE'!E33)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3">
      <c r="B58" s="4" t="s">
        <v>72</v>
      </c>
      <c r="C58" s="5" t="str">
        <f>'AVS RMAP Config Registers TABLE'!F33</f>
        <v>window_width_ccd4</v>
      </c>
      <c r="D58" s="6" t="s">
        <v>71</v>
      </c>
      <c r="E58" s="6" t="s">
        <v>65</v>
      </c>
      <c r="F58" s="6" t="s">
        <v>66</v>
      </c>
      <c r="G58" s="5">
        <f>INDEX('AVS RMAP Config Registers TABLE'!$L$2:$L$48,MATCH($C58,'AVS RMAP Config Registers TABLE'!$F$2:$F$48,0))-1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3">
      <c r="B59" s="4" t="s">
        <v>72</v>
      </c>
      <c r="C59" s="5" t="str">
        <f>'AVS RMAP Config Registers TABLE'!F34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Config Registers TABLE'!$L$2:$L$48,MATCH($C59,'AVS RMAP Config Registers TABLE'!$F$2:$F$48,0))-1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3">
      <c r="B60" s="4" t="s">
        <v>72</v>
      </c>
      <c r="C60" s="5" t="str">
        <f>'AVS RMAP Config Registers TABLE'!F36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Config Registers TABLE'!$L$2:$L$48,MATCH($C60,'AVS RMAP Config Registers TABLE'!$F$2:$F$48,0))-1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3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3">
      <c r="B63" s="2" t="s">
        <v>68</v>
      </c>
      <c r="C63" s="3" t="str">
        <f>CONCATENATE("t_rmap_memory_reg_",'AVS RMAP Config Registers TABLE'!E37)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3">
      <c r="B64" s="4" t="s">
        <v>72</v>
      </c>
      <c r="C64" s="5" t="str">
        <f>'AVS RMAP Config Registers TABLE'!F38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Config Registers TABLE'!$L$2:$L$48,MATCH($C64,'AVS RMAP Config Registers TABLE'!$F$2:$F$48,0))-1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3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3">
      <c r="B67" s="2" t="s">
        <v>68</v>
      </c>
      <c r="C67" s="3" t="str">
        <f>CONCATENATE("t_rmap_memory_reg_",'AVS RMAP Config Registers TABLE'!E40)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3">
      <c r="B68" s="4" t="s">
        <v>72</v>
      </c>
      <c r="C68" s="5" t="str">
        <f>'AVS RMAP Config Registers TABLE'!F40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Config Registers TABLE'!$L$2:$L$48,MATCH($C68,'AVS RMAP Config Registers TABLE'!$F$2:$F$48,0))-1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3">
      <c r="B69" s="4" t="s">
        <v>72</v>
      </c>
      <c r="C69" s="5" t="str">
        <f>'AVS RMAP Config Registers TABLE'!F41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3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3">
      <c r="B72" s="2" t="s">
        <v>68</v>
      </c>
      <c r="C72" s="3" t="str">
        <f>CONCATENATE("t_rmap_memory_reg_",'AVS RMAP Config Registers TABLE'!E43)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3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3">
      <c r="B75" s="2" t="s">
        <v>68</v>
      </c>
      <c r="C75" s="3" t="str">
        <f>CONCATENATE("t_rmap_memory_reg_",'AVS RMAP Config Registers TABLE'!E44)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3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3">
      <c r="B78" s="2" t="s">
        <v>68</v>
      </c>
      <c r="C78" s="3" t="str">
        <f>CONCATENATE("t_rmap_memory_reg_",'AVS RMAP Config Registers TABLE'!E45)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3">
      <c r="B79" s="4" t="s">
        <v>72</v>
      </c>
      <c r="C79" s="5" t="str">
        <f>'AVS RMAP Config Registers TABLE'!F45</f>
        <v>frame_number</v>
      </c>
      <c r="D79" s="6" t="s">
        <v>71</v>
      </c>
      <c r="E79" s="6" t="s">
        <v>65</v>
      </c>
      <c r="F79" s="6" t="s">
        <v>66</v>
      </c>
      <c r="G79" s="5">
        <f>INDEX('AVS RMAP Config Registers TABLE'!$L$2:$L$48,MATCH($C79,'AVS RMAP Config Registers TABLE'!$F$2:$F$48,0))-1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3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3">
      <c r="B82" s="2" t="s">
        <v>68</v>
      </c>
      <c r="C82" s="3" t="str">
        <f>CONCATENATE("t_rmap_memory_reg_",'AVS RMAP Config Registers TABLE'!E47)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3">
      <c r="B83" s="4" t="s">
        <v>72</v>
      </c>
      <c r="C83" s="5" t="str">
        <f>'AVS RMAP Config Registers TABLE'!F47</f>
        <v>current_mode</v>
      </c>
      <c r="D83" s="6" t="s">
        <v>71</v>
      </c>
      <c r="E83" s="6" t="s">
        <v>65</v>
      </c>
      <c r="F83" s="6" t="s">
        <v>66</v>
      </c>
      <c r="G83" s="5">
        <f>INDEX('AVS RMAP Config Registers TABLE'!$L$2:$L$48,MATCH($C83,'AVS RMAP Config Registers TABLE'!$F$2:$F$48,0))-1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3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3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3">
      <c r="B87" s="4"/>
      <c r="C87" s="5" t="str">
        <f>'AVS RMAP Config Registers TABLE'!E3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3">
      <c r="B88" s="4"/>
      <c r="C88" s="5" t="str">
        <f>'AVS RMAP Config Registers TABLE'!E9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3">
      <c r="B89" s="4"/>
      <c r="C89" s="5" t="str">
        <f>'AVS RMAP Config Registers TABLE'!E11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3">
      <c r="B90" s="4"/>
      <c r="C90" s="5" t="str">
        <f>'AVS RMAP Config Registers TABLE'!E16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3">
      <c r="B91" s="4"/>
      <c r="C91" s="5" t="str">
        <f>'AVS RMAP Config Registers TABLE'!E17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3">
      <c r="B92" s="4"/>
      <c r="C92" s="5" t="str">
        <f>'AVS RMAP Config Registers TABLE'!E18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3">
      <c r="B93" s="4"/>
      <c r="C93" s="5" t="str">
        <f>'AVS RMAP Config Registers TABLE'!E22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3">
      <c r="B94" s="4"/>
      <c r="C94" s="5" t="str">
        <f>'AVS RMAP Config Registers TABLE'!E23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3">
      <c r="B95" s="4"/>
      <c r="C95" s="5" t="str">
        <f>'AVS RMAP Config Registers TABLE'!E27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3">
      <c r="B96" s="4"/>
      <c r="C96" s="5" t="str">
        <f>'AVS RMAP Config Registers TABLE'!E28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3">
      <c r="B97" s="4"/>
      <c r="C97" s="5" t="str">
        <f>'AVS RMAP Config Registers TABLE'!E32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3">
      <c r="B98" s="4"/>
      <c r="C98" s="5" t="str">
        <f>'AVS RMAP Config Registers TABLE'!E33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3">
      <c r="B99" s="4"/>
      <c r="C99" s="5" t="str">
        <f>'AVS RMAP Config Registers TABLE'!E37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3">
      <c r="B100" s="4"/>
      <c r="C100" s="5" t="str">
        <f>'AVS RMAP Config Registers TABLE'!E40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3">
      <c r="B101" s="4"/>
      <c r="C101" s="5" t="str">
        <f>'AVS RMAP Config Registers TABLE'!E43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3">
      <c r="B102" s="4"/>
      <c r="C102" s="5" t="str">
        <f>'AVS RMAP Config Registers TABLE'!E44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3">
      <c r="B103" s="4"/>
      <c r="C103" s="5" t="str">
        <f>'AVS RMAP Config Registers TABLE'!E45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3">
      <c r="B104" s="4"/>
      <c r="C104" s="5" t="str">
        <f>'AVS RMAP Config Registers TABLE'!E47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3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zoomScale="85" zoomScaleNormal="85" workbookViewId="0"/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81</v>
      </c>
    </row>
    <row r="2" spans="1:28" x14ac:dyDescent="0.3">
      <c r="B2" s="3" t="s">
        <v>126</v>
      </c>
      <c r="C2" s="2" t="s">
        <v>78</v>
      </c>
      <c r="D2" s="3" t="s">
        <v>79</v>
      </c>
      <c r="E2" s="3" t="str">
        <f>'Config 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3">
      <c r="B3" s="3" t="s">
        <v>145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31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avalon_mm_rmap_o.readdata  : out std_logic_vector(31 downto 0);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read_address_i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TABLE'!D3</f>
        <v>x"40"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4"/>
      <c r="AB10" t="str">
        <f t="shared" si="0"/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avalon_mm_rmap_o.readdata</v>
      </c>
      <c r="Q11" s="2" t="s">
        <v>93</v>
      </c>
      <c r="R11" s="3" t="str">
        <f>'AVS RMAP Config Registers TABLE'!K3</f>
        <v>0</v>
      </c>
      <c r="S11" s="2" t="s">
        <v>91</v>
      </c>
      <c r="T11" s="6" t="s">
        <v>90</v>
      </c>
      <c r="U11" s="5" t="str">
        <f>'AVS RMAP Config Registers TABLE'!H3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avalon_mm_rmap_o.readdata(0) &lt;= '0';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avalon_mm_rmap_o.readdata</v>
      </c>
      <c r="Q12" s="2" t="s">
        <v>93</v>
      </c>
      <c r="R12" s="3" t="str">
        <f>'AVS RMAP Config Registers TABLE'!K4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Config Registers TABLE'!E3</f>
        <v>ccd_seq_1_config</v>
      </c>
      <c r="X12" s="6" t="s">
        <v>92</v>
      </c>
      <c r="Y12" s="5" t="str">
        <f>'AVS RMAP Config Registers TABLE'!F4</f>
        <v>tri_level_clock_control</v>
      </c>
      <c r="Z12" s="6" t="s">
        <v>64</v>
      </c>
      <c r="AB12" t="str">
        <f t="shared" si="0"/>
        <v xml:space="preserve">    avalon_mm_rmap_o.readdata(1) &lt;= rmap_config_registers_i.ccd_seq_1_config.tri_level_clock_control;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avalon_mm_rmap_o.readdata</v>
      </c>
      <c r="Q13" s="2" t="s">
        <v>93</v>
      </c>
      <c r="R13" s="3" t="str">
        <f>'AVS RMAP Config Registers TABLE'!K5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Config Registers TABLE'!E3</f>
        <v>ccd_seq_1_config</v>
      </c>
      <c r="X13" s="6" t="s">
        <v>92</v>
      </c>
      <c r="Y13" s="5" t="str">
        <f>'AVS RMAP Config Registers TABLE'!F5</f>
        <v>image_clock_direction_control</v>
      </c>
      <c r="Z13" s="6" t="s">
        <v>64</v>
      </c>
      <c r="AB13" t="str">
        <f t="shared" si="0"/>
        <v xml:space="preserve">    avalon_mm_rmap_o.readdata(2) &lt;= rmap_config_registers_i.ccd_seq_1_config.image_clock_direction_control;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avalon_mm_rmap_o.readdata</v>
      </c>
      <c r="Q14" s="2" t="s">
        <v>93</v>
      </c>
      <c r="R14" s="3" t="str">
        <f>'AVS RMAP Config Registers TABLE'!K6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Config Registers TABLE'!E3</f>
        <v>ccd_seq_1_config</v>
      </c>
      <c r="X14" s="6" t="s">
        <v>92</v>
      </c>
      <c r="Y14" s="5" t="str">
        <f>'AVS RMAP Config Registers TABLE'!F6</f>
        <v>register_clock_direction_control</v>
      </c>
      <c r="Z14" s="6" t="s">
        <v>64</v>
      </c>
      <c r="AB14" t="str">
        <f t="shared" si="0"/>
        <v xml:space="preserve">    avalon_mm_rmap_o.readdata(3) &lt;= rmap_config_registers_i.ccd_seq_1_config.register_clock_direction_control;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avalon_mm_rmap_o.readdata</v>
      </c>
      <c r="Q15" s="2" t="s">
        <v>93</v>
      </c>
      <c r="R15" s="3" t="str">
        <f>'AVS RMAP Config Registers TABLE'!K7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Config Registers TABLE'!E3</f>
        <v>ccd_seq_1_config</v>
      </c>
      <c r="X15" s="6" t="s">
        <v>92</v>
      </c>
      <c r="Y15" s="5" t="str">
        <f>'AVS RMAP Config Registers TABLE'!F7</f>
        <v>image_clock_transfer_count_control</v>
      </c>
      <c r="Z15" s="6" t="s">
        <v>64</v>
      </c>
      <c r="AB15" t="str">
        <f t="shared" si="0"/>
        <v xml:space="preserve">    avalon_mm_rmap_o.readdata(19 downto 4) &lt;= rmap_config_registers_i.ccd_seq_1_config.image_clock_transfer_count_control;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avalon_mm_rmap_o.readdata</v>
      </c>
      <c r="Q16" s="2" t="s">
        <v>93</v>
      </c>
      <c r="R16" s="3" t="str">
        <f>'AVS RMAP Config Registers TABLE'!K8</f>
        <v>31 downto 20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Config Registers TABLE'!E3</f>
        <v>ccd_seq_1_config</v>
      </c>
      <c r="X16" s="6" t="s">
        <v>92</v>
      </c>
      <c r="Y16" s="5" t="str">
        <f>'AVS RMAP Config Registers TABLE'!F8</f>
        <v>register_clock_transfer_count_control</v>
      </c>
      <c r="Z16" s="6" t="s">
        <v>64</v>
      </c>
      <c r="AB16" t="str">
        <f t="shared" si="0"/>
        <v xml:space="preserve">    avalon_mm_rmap_o.readdata(31 downto 20) &lt;= rmap_config_registers_i.ccd_seq_1_config.register_clock_transfer_count_control;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Config Registers TABLE'!D9</f>
        <v>x"41"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4"/>
      <c r="AB17" t="str">
        <f t="shared" si="0"/>
        <v xml:space="preserve">  when (x"41")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avalon_mm_rmap_o.readdata</v>
      </c>
      <c r="Q18" s="2" t="s">
        <v>93</v>
      </c>
      <c r="R18" s="3" t="str">
        <f>'AVS RMAP Config Registers TABLE'!K9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Config Registers TABLE'!E9</f>
        <v>ccd_seq_2_config</v>
      </c>
      <c r="X18" s="6" t="s">
        <v>92</v>
      </c>
      <c r="Y18" s="5" t="str">
        <f>'AVS RMAP Config Registers TABLE'!F9</f>
        <v>slow_read_out_pause_count</v>
      </c>
      <c r="Z18" s="6" t="s">
        <v>64</v>
      </c>
      <c r="AB18" t="str">
        <f t="shared" si="0"/>
        <v xml:space="preserve">    avalon_mm_rmap_o.readdata(19 downto 0) &lt;= rmap_config_registers_i.ccd_seq_2_config.slow_read_out_pause_count;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avalon_mm_rmap_o.readdata</v>
      </c>
      <c r="Q19" s="2" t="s">
        <v>93</v>
      </c>
      <c r="R19" s="3" t="str">
        <f>'AVS RMAP Config Registers TABLE'!K10</f>
        <v>31 downto 20</v>
      </c>
      <c r="S19" s="2" t="s">
        <v>91</v>
      </c>
      <c r="T19" s="6" t="s">
        <v>90</v>
      </c>
      <c r="U19" s="5" t="str">
        <f>'AVS RMAP Config Registers TABLE'!H10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avalon_mm_rmap_o.readdata(31 downto 20)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Config Registers TABLE'!D11</f>
        <v>x"42"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4"/>
      <c r="AB20" t="str">
        <f t="shared" si="0"/>
        <v xml:space="preserve">  when (x"42") =&gt;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avalon_mm_rmap_o.readdata</v>
      </c>
      <c r="Q21" s="2" t="s">
        <v>93</v>
      </c>
      <c r="R21" s="3" t="str">
        <f>'AVS RMAP Config Registers TABLE'!K11</f>
        <v>0</v>
      </c>
      <c r="S21" s="2" t="s">
        <v>91</v>
      </c>
      <c r="T21" s="6" t="s">
        <v>90</v>
      </c>
      <c r="U21" s="5" t="str">
        <f>'AVS RMAP Config Registers TABLE'!H11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avalon_mm_rmap_o.readdata(0) &lt;= '0';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avalon_mm_rmap_o.readdata</v>
      </c>
      <c r="Q22" s="2" t="s">
        <v>93</v>
      </c>
      <c r="R22" s="3" t="str">
        <f>'AVS RMAP Config Registers TABLE'!K12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Config Registers TABLE'!E11</f>
        <v>spw_packet_1_config</v>
      </c>
      <c r="X22" s="6" t="s">
        <v>92</v>
      </c>
      <c r="Y22" s="5" t="str">
        <f>'AVS RMAP Config Registers TABLE'!F12</f>
        <v>digitise_control</v>
      </c>
      <c r="Z22" s="6" t="s">
        <v>64</v>
      </c>
      <c r="AB22" t="str">
        <f t="shared" si="0"/>
        <v xml:space="preserve">    avalon_mm_rmap_o.readdata(1) &lt;= rmap_config_registers_i.spw_packet_1_config.digitise_control;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avalon_mm_rmap_o.readdata</v>
      </c>
      <c r="Q23" s="2" t="s">
        <v>93</v>
      </c>
      <c r="R23" s="3" t="str">
        <f>'AVS RMAP Config Registers TABLE'!K13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Config Registers TABLE'!E11</f>
        <v>spw_packet_1_config</v>
      </c>
      <c r="X23" s="6" t="s">
        <v>92</v>
      </c>
      <c r="Y23" s="5" t="str">
        <f>'AVS RMAP Config Registers TABLE'!F13</f>
        <v>ccd_port_data_transmission_selection_control</v>
      </c>
      <c r="Z23" s="6" t="s">
        <v>64</v>
      </c>
      <c r="AB23" t="str">
        <f t="shared" si="0"/>
        <v xml:space="preserve">    avalon_mm_rmap_o.readdata(3 downto 2) &lt;= rmap_config_registers_i.spw_packet_1_config.ccd_port_data_transmission_selection_control;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avalon_mm_rmap_o.readdata</v>
      </c>
      <c r="Q24" s="2" t="s">
        <v>93</v>
      </c>
      <c r="R24" s="3" t="str">
        <f>'AVS RMAP Config Registers TABLE'!K14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Config Registers TABLE'!E11</f>
        <v>spw_packet_1_config</v>
      </c>
      <c r="X24" s="6" t="s">
        <v>92</v>
      </c>
      <c r="Y24" s="5" t="str">
        <f>'AVS RMAP Config Registers TABLE'!F14</f>
        <v>packet_size_control</v>
      </c>
      <c r="Z24" s="6" t="s">
        <v>64</v>
      </c>
      <c r="AB24" t="str">
        <f t="shared" si="0"/>
        <v xml:space="preserve">    avalon_mm_rmap_o.readdata(19 downto 4) &lt;= rmap_config_registers_i.spw_packet_1_config.packet_size_control;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avalon_mm_rmap_o.readdata</v>
      </c>
      <c r="Q25" s="2" t="s">
        <v>93</v>
      </c>
      <c r="R25" s="3" t="str">
        <f>'AVS RMAP Config Registers TABLE'!K15</f>
        <v>31 downto 20</v>
      </c>
      <c r="S25" s="2" t="s">
        <v>91</v>
      </c>
      <c r="T25" s="6" t="s">
        <v>90</v>
      </c>
      <c r="U25" s="5" t="str">
        <f>'AVS RMAP Config Registers TABLE'!H15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avalon_mm_rmap_o.readdata(31 downto 20) &lt;= (others =&gt; '0');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TABLE'!D16</f>
        <v>x"43"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(x"43")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avalon_mm_rmap_o.readdata</v>
      </c>
      <c r="Q27" s="2" t="s">
        <v>93</v>
      </c>
      <c r="R27" s="3" t="str">
        <f>'AVS RMAP Config Registers TABLE'!K16</f>
        <v>31 downto 0</v>
      </c>
      <c r="S27" s="2" t="s">
        <v>91</v>
      </c>
      <c r="T27" s="6" t="s">
        <v>90</v>
      </c>
      <c r="U27" s="5" t="str">
        <f>'AVS RMAP Config Registers TABLE'!H16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avalon_mm_rmap_o.readdata(31 downto 0) &lt;= (others =&gt; '0');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Config Registers TABLE'!D17</f>
        <v>x"44"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(x"44")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avalon_mm_rmap_o.readdata</v>
      </c>
      <c r="Q29" s="2" t="s">
        <v>93</v>
      </c>
      <c r="R29" s="3" t="str">
        <f>'AVS RMAP Config Registers TABLE'!K17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Config Registers TABLE'!E17</f>
        <v>CCD_1_windowing_1_config</v>
      </c>
      <c r="X29" s="6" t="s">
        <v>92</v>
      </c>
      <c r="Y29" s="5" t="str">
        <f>'AVS RMAP Config Registers TABLE'!F17</f>
        <v>window_list_pointer_initial_address_ccd1</v>
      </c>
      <c r="Z29" s="6" t="s">
        <v>64</v>
      </c>
      <c r="AB29" t="str">
        <f t="shared" si="0"/>
        <v xml:space="preserve">    avalon_mm_rmap_o.readdata(31 downto 0) &lt;= rmap_config_registers_i.CCD_1_windowing_1_config.window_list_pointer_initial_address_ccd1;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TABLE'!D18</f>
        <v>x"45"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4"/>
      <c r="AB30" t="str">
        <f t="shared" si="0"/>
        <v xml:space="preserve">  when (x"45")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avalon_mm_rmap_o.readdata</v>
      </c>
      <c r="Q31" s="2" t="s">
        <v>93</v>
      </c>
      <c r="R31" s="3" t="str">
        <f>'AVS RMAP Config Registers TABLE'!K18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Config Registers TABLE'!E18</f>
        <v>CCD_1_windowing_2_config</v>
      </c>
      <c r="X31" s="6" t="s">
        <v>92</v>
      </c>
      <c r="Y31" s="5" t="str">
        <f>'AVS RMAP Config Registers TABLE'!F18</f>
        <v>window_width_ccd1</v>
      </c>
      <c r="Z31" s="6" t="s">
        <v>64</v>
      </c>
      <c r="AB31" t="str">
        <f t="shared" si="0"/>
        <v xml:space="preserve">    avalon_mm_rmap_o.readdata(5 downto 0) &lt;= rmap_config_registers_i.CCD_1_windowing_2_config.window_width_ccd1;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avalon_mm_rmap_o.readdata</v>
      </c>
      <c r="Q32" s="2" t="s">
        <v>93</v>
      </c>
      <c r="R32" s="3" t="str">
        <f>'AVS RMAP Config Registers TABLE'!K19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Config Registers TABLE'!E18</f>
        <v>CCD_1_windowing_2_config</v>
      </c>
      <c r="X32" s="6" t="s">
        <v>92</v>
      </c>
      <c r="Y32" s="5" t="str">
        <f>'AVS RMAP Config Registers TABLE'!F19</f>
        <v>window_height_ccd1</v>
      </c>
      <c r="Z32" s="6" t="s">
        <v>64</v>
      </c>
      <c r="AB32" t="str">
        <f t="shared" si="0"/>
        <v xml:space="preserve">    avalon_mm_rmap_o.readdata(11 downto 6) &lt;= rmap_config_registers_i.CCD_1_windowing_2_config.window_height_ccd1;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avalon_mm_rmap_o.readdata</v>
      </c>
      <c r="Q33" s="2" t="s">
        <v>93</v>
      </c>
      <c r="R33" s="3" t="str">
        <f>'AVS RMAP Config Registers TABLE'!K20</f>
        <v>15 downto 12</v>
      </c>
      <c r="S33" s="2" t="s">
        <v>91</v>
      </c>
      <c r="T33" s="6" t="s">
        <v>90</v>
      </c>
      <c r="U33" s="5" t="str">
        <f>'AVS RMAP Config Registers TABLE'!H20</f>
        <v>(others =&gt; '0')</v>
      </c>
      <c r="V33" s="4"/>
      <c r="W33" s="4"/>
      <c r="X33" s="4"/>
      <c r="Y33" s="4"/>
      <c r="Z33" s="6" t="s">
        <v>64</v>
      </c>
      <c r="AB33" t="str">
        <f t="shared" si="0"/>
        <v xml:space="preserve">    avalon_mm_rmap_o.readdata(15 downto 12) &lt;= (others =&gt; '0');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avalon_mm_rmap_o.readdata</v>
      </c>
      <c r="Q34" s="2" t="s">
        <v>93</v>
      </c>
      <c r="R34" s="3" t="str">
        <f>'AVS RMAP Config Registers TABLE'!K21</f>
        <v>31 downto 16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Config Registers TABLE'!E18</f>
        <v>CCD_1_windowing_2_config</v>
      </c>
      <c r="X34" s="6" t="s">
        <v>92</v>
      </c>
      <c r="Y34" s="5" t="str">
        <f>'AVS RMAP Config Registers TABLE'!F21</f>
        <v>window_list_length_ccd1</v>
      </c>
      <c r="Z34" s="6" t="s">
        <v>64</v>
      </c>
      <c r="AB34" t="str">
        <f t="shared" si="0"/>
        <v xml:space="preserve">    avalon_mm_rmap_o.readdata(31 downto 16) &lt;= rmap_config_registers_i.CCD_1_windowing_2_config.window_list_length_ccd1;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Config Registers TABLE'!D22</f>
        <v>x"46"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(x"46") =&gt;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avalon_mm_rmap_o.readdata</v>
      </c>
      <c r="Q36" s="2" t="s">
        <v>93</v>
      </c>
      <c r="R36" s="3" t="str">
        <f>'AVS RMAP Config Registers TABLE'!K22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Config Registers TABLE'!E22</f>
        <v>CCD_2_windowing_1_config</v>
      </c>
      <c r="X36" s="6" t="s">
        <v>92</v>
      </c>
      <c r="Y36" s="5" t="str">
        <f>'AVS RMAP Config Registers TABLE'!F22</f>
        <v>window_list_pointer_initial_address_ccd2</v>
      </c>
      <c r="Z36" s="6" t="s">
        <v>64</v>
      </c>
      <c r="AB36" t="str">
        <f t="shared" si="0"/>
        <v xml:space="preserve">    avalon_mm_rmap_o.readdata(31 downto 0) &lt;= rmap_config_registers_i.CCD_2_windowing_1_config.window_list_pointer_initial_address_ccd2;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Config Registers TABLE'!D23</f>
        <v>x"47"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4"/>
      <c r="AB37" t="str">
        <f t="shared" si="0"/>
        <v xml:space="preserve">  when (x"47")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avalon_mm_rmap_o.readdata</v>
      </c>
      <c r="Q38" s="2" t="s">
        <v>93</v>
      </c>
      <c r="R38" s="3" t="str">
        <f>'AVS RMAP Config Registers TABLE'!K23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Config Registers TABLE'!E23</f>
        <v>CCD_2_windowing_2_config</v>
      </c>
      <c r="X38" s="6" t="s">
        <v>92</v>
      </c>
      <c r="Y38" s="5" t="str">
        <f>'AVS RMAP Config Registers TABLE'!F23</f>
        <v>window_width_ccd2</v>
      </c>
      <c r="Z38" s="6" t="s">
        <v>64</v>
      </c>
      <c r="AB38" t="str">
        <f t="shared" si="0"/>
        <v xml:space="preserve">    avalon_mm_rmap_o.readdata(5 downto 0) &lt;= rmap_config_registers_i.CCD_2_windowing_2_config.window_width_ccd2;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avalon_mm_rmap_o.readdata</v>
      </c>
      <c r="Q39" s="2" t="s">
        <v>93</v>
      </c>
      <c r="R39" s="3" t="str">
        <f>'AVS RMAP Config Registers TABLE'!K24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Config Registers TABLE'!E23</f>
        <v>CCD_2_windowing_2_config</v>
      </c>
      <c r="X39" s="6" t="s">
        <v>92</v>
      </c>
      <c r="Y39" s="5" t="str">
        <f>'AVS RMAP Config Registers TABLE'!F24</f>
        <v>window_height_ccd2</v>
      </c>
      <c r="Z39" s="6" t="s">
        <v>64</v>
      </c>
      <c r="AB39" t="str">
        <f t="shared" si="0"/>
        <v xml:space="preserve">    avalon_mm_rmap_o.readdata(11 downto 6) &lt;= rmap_config_registers_i.CCD_2_windowing_2_config.window_height_ccd2;</v>
      </c>
    </row>
    <row r="40" spans="2:28" ht="15.75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avalon_mm_rmap_o.readdata</v>
      </c>
      <c r="Q40" s="2" t="s">
        <v>93</v>
      </c>
      <c r="R40" s="3" t="str">
        <f>'AVS RMAP Config Registers TABLE'!K25</f>
        <v>15 downto 12</v>
      </c>
      <c r="S40" s="2" t="s">
        <v>91</v>
      </c>
      <c r="T40" s="6" t="s">
        <v>90</v>
      </c>
      <c r="U40" s="5" t="str">
        <f>'AVS RMAP Config Registers TABLE'!H25</f>
        <v>(others =&gt; '0')</v>
      </c>
      <c r="V40" s="4"/>
      <c r="W40" s="4"/>
      <c r="X40" s="4"/>
      <c r="Y40" s="4"/>
      <c r="Z40" s="6" t="s">
        <v>64</v>
      </c>
      <c r="AB40" t="str">
        <f t="shared" si="0"/>
        <v xml:space="preserve">    avalon_mm_rmap_o.readdata(15 downto 12)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avalon_mm_rmap_o.readdata</v>
      </c>
      <c r="Q41" s="2" t="s">
        <v>93</v>
      </c>
      <c r="R41" s="3" t="str">
        <f>'AVS RMAP Config Registers TABLE'!K26</f>
        <v>31 downto 16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Config Registers TABLE'!E23</f>
        <v>CCD_2_windowing_2_config</v>
      </c>
      <c r="X41" s="6" t="s">
        <v>92</v>
      </c>
      <c r="Y41" s="5" t="str">
        <f>'AVS RMAP Config Registers TABLE'!F26</f>
        <v>window_list_length_ccd2</v>
      </c>
      <c r="Z41" s="6" t="s">
        <v>64</v>
      </c>
      <c r="AB41" t="str">
        <f t="shared" si="0"/>
        <v xml:space="preserve">    avalon_mm_rmap_o.readdata(31 downto 16) &lt;= rmap_config_registers_i.CCD_2_windowing_2_config.window_list_length_ccd2;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TABLE'!D27</f>
        <v>x"48"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(x"48")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avalon_mm_rmap_o.readdata</v>
      </c>
      <c r="Q43" s="2" t="s">
        <v>93</v>
      </c>
      <c r="R43" s="3" t="str">
        <f>'AVS RMAP Config Registers TABLE'!K27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Config Registers TABLE'!E27</f>
        <v>CCD_3_windowing_1_config</v>
      </c>
      <c r="X43" s="6" t="s">
        <v>92</v>
      </c>
      <c r="Y43" s="5" t="str">
        <f>'AVS RMAP Config Registers TABLE'!F27</f>
        <v>window_list_pointer_initial_address_ccd3</v>
      </c>
      <c r="Z43" s="6" t="s">
        <v>64</v>
      </c>
      <c r="AB43" t="str">
        <f t="shared" si="0"/>
        <v xml:space="preserve">    avalon_mm_rmap_o.readdata(31 downto 0) &lt;= rmap_config_registers_i.CCD_3_windowing_1_config.window_list_pointer_initial_address_ccd3;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TABLE'!D28</f>
        <v>x"49"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4"/>
      <c r="AB44" t="str">
        <f t="shared" si="0"/>
        <v xml:space="preserve">  when (x"49")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avalon_mm_rmap_o.readdata</v>
      </c>
      <c r="Q45" s="2" t="s">
        <v>93</v>
      </c>
      <c r="R45" s="3" t="str">
        <f>'AVS RMAP Config Registers TABLE'!K28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Config Registers TABLE'!E28</f>
        <v>CCD_3_windowing_2_config</v>
      </c>
      <c r="X45" s="6" t="s">
        <v>92</v>
      </c>
      <c r="Y45" s="5" t="str">
        <f>'AVS RMAP Config Registers TABLE'!F28</f>
        <v>window_width_ccd3</v>
      </c>
      <c r="Z45" s="6" t="s">
        <v>64</v>
      </c>
      <c r="AB45" t="str">
        <f t="shared" si="0"/>
        <v xml:space="preserve">    avalon_mm_rmap_o.readdata(5 downto 0) &lt;= rmap_config_registers_i.CCD_3_windowing_2_config.window_width_ccd3;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avalon_mm_rmap_o.readdata</v>
      </c>
      <c r="Q46" s="2" t="s">
        <v>93</v>
      </c>
      <c r="R46" s="3" t="str">
        <f>'AVS RMAP Config Registers TABLE'!K29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Config Registers TABLE'!E28</f>
        <v>CCD_3_windowing_2_config</v>
      </c>
      <c r="X46" s="6" t="s">
        <v>92</v>
      </c>
      <c r="Y46" s="5" t="str">
        <f>'AVS RMAP Config Registers TABLE'!F29</f>
        <v>window_height_ccd3</v>
      </c>
      <c r="Z46" s="6" t="s">
        <v>64</v>
      </c>
      <c r="AB46" t="str">
        <f t="shared" si="0"/>
        <v xml:space="preserve">    avalon_mm_rmap_o.readdata(11 downto 6) &lt;= rmap_config_registers_i.CCD_3_windowing_2_config.window_height_ccd3;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avalon_mm_rmap_o.readdata</v>
      </c>
      <c r="Q47" s="2" t="s">
        <v>93</v>
      </c>
      <c r="R47" s="3" t="str">
        <f>'AVS RMAP Config Registers TABLE'!K30</f>
        <v>15 downto 12</v>
      </c>
      <c r="S47" s="2" t="s">
        <v>91</v>
      </c>
      <c r="T47" s="6" t="s">
        <v>90</v>
      </c>
      <c r="U47" s="5" t="str">
        <f>'AVS RMAP Config Registers TABLE'!H25</f>
        <v>(others =&gt; '0')</v>
      </c>
      <c r="V47" s="4"/>
      <c r="W47" s="4"/>
      <c r="X47" s="4"/>
      <c r="Y47" s="4"/>
      <c r="Z47" s="6" t="s">
        <v>64</v>
      </c>
      <c r="AB47" t="str">
        <f t="shared" si="0"/>
        <v xml:space="preserve">    avalon_mm_rmap_o.readdata(15 downto 12) &lt;= (others =&gt; '0');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avalon_mm_rmap_o.readdata</v>
      </c>
      <c r="Q48" s="2" t="s">
        <v>93</v>
      </c>
      <c r="R48" s="3" t="str">
        <f>'AVS RMAP Config Registers TABLE'!K31</f>
        <v>31 downto 16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Config Registers TABLE'!E28</f>
        <v>CCD_3_windowing_2_config</v>
      </c>
      <c r="X48" s="6" t="s">
        <v>92</v>
      </c>
      <c r="Y48" s="5" t="str">
        <f>'AVS RMAP Config Registers TABLE'!F31</f>
        <v>window_list_length_ccd3</v>
      </c>
      <c r="Z48" s="6" t="s">
        <v>64</v>
      </c>
      <c r="AB48" t="str">
        <f t="shared" si="0"/>
        <v xml:space="preserve">    avalon_mm_rmap_o.readdata(31 downto 16) &lt;= rmap_config_registers_i.CCD_3_windowing_2_config.window_list_length_ccd3;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Config Registers TABLE'!D32</f>
        <v>x"4A"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(x"4A")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avalon_mm_rmap_o.readdata</v>
      </c>
      <c r="Q50" s="2" t="s">
        <v>93</v>
      </c>
      <c r="R50" s="3" t="str">
        <f>'AVS RMAP Config Registers TABLE'!K32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Config Registers TABLE'!E32</f>
        <v>CCD_4_windowing_1_config</v>
      </c>
      <c r="X50" s="6" t="s">
        <v>92</v>
      </c>
      <c r="Y50" s="5" t="str">
        <f>'AVS RMAP Config Registers TABLE'!F32</f>
        <v>window_list_pointer_initial_address_ccd4</v>
      </c>
      <c r="Z50" s="6" t="s">
        <v>64</v>
      </c>
      <c r="AB50" t="str">
        <f t="shared" si="0"/>
        <v xml:space="preserve">    avalon_mm_rmap_o.readdata(31 downto 0) &lt;= rmap_config_registers_i.CCD_4_windowing_1_config.window_list_pointer_initial_address_ccd4;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Config Registers TABLE'!D33</f>
        <v>x"4B"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4"/>
      <c r="AB51" t="str">
        <f t="shared" si="0"/>
        <v xml:space="preserve">  when (x"4B") =&gt;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avalon_mm_rmap_o.readdata</v>
      </c>
      <c r="Q52" s="2" t="s">
        <v>93</v>
      </c>
      <c r="R52" s="3" t="str">
        <f>'AVS RMAP Config Registers TABLE'!K33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Config Registers TABLE'!E33</f>
        <v>CCD_4_windowing_2_config</v>
      </c>
      <c r="X52" s="6" t="s">
        <v>92</v>
      </c>
      <c r="Y52" s="5" t="str">
        <f>'AVS RMAP Config Registers TABLE'!F33</f>
        <v>window_width_ccd4</v>
      </c>
      <c r="Z52" s="6" t="s">
        <v>64</v>
      </c>
      <c r="AB52" t="str">
        <f t="shared" si="0"/>
        <v xml:space="preserve">    avalon_mm_rmap_o.readdata(5 downto 0) &lt;= rmap_config_registers_i.CCD_4_windowing_2_config.window_width_ccd4;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avalon_mm_rmap_o.readdata</v>
      </c>
      <c r="Q53" s="2" t="s">
        <v>93</v>
      </c>
      <c r="R53" s="3" t="str">
        <f>'AVS RMAP Config Registers TABLE'!K34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Config Registers TABLE'!E33</f>
        <v>CCD_4_windowing_2_config</v>
      </c>
      <c r="X53" s="6" t="s">
        <v>92</v>
      </c>
      <c r="Y53" s="5" t="str">
        <f>'AVS RMAP Config Registers TABLE'!F34</f>
        <v>window_height_ccd4</v>
      </c>
      <c r="Z53" s="6" t="s">
        <v>64</v>
      </c>
      <c r="AB53" t="str">
        <f t="shared" si="0"/>
        <v xml:space="preserve">    avalon_mm_rmap_o.readdata(11 downto 6) &lt;= rmap_config_registers_i.CCD_4_windowing_2_config.window_height_ccd4;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avalon_mm_rmap_o.readdata</v>
      </c>
      <c r="Q54" s="2" t="s">
        <v>93</v>
      </c>
      <c r="R54" s="3" t="str">
        <f>'AVS RMAP Config Registers TABLE'!K35</f>
        <v>15 downto 12</v>
      </c>
      <c r="S54" s="2" t="s">
        <v>91</v>
      </c>
      <c r="T54" s="6" t="s">
        <v>90</v>
      </c>
      <c r="U54" s="5" t="str">
        <f>'AVS RMAP Config Registers TABLE'!H35</f>
        <v>(others =&gt; '0')</v>
      </c>
      <c r="V54" s="4"/>
      <c r="W54" s="4"/>
      <c r="X54" s="4"/>
      <c r="Y54" s="4"/>
      <c r="Z54" s="6" t="s">
        <v>64</v>
      </c>
      <c r="AB54" t="str">
        <f t="shared" si="0"/>
        <v xml:space="preserve">    avalon_mm_rmap_o.readdata(15 downto 12) &lt;= (others =&gt; '0');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avalon_mm_rmap_o.readdata</v>
      </c>
      <c r="Q55" s="2" t="s">
        <v>93</v>
      </c>
      <c r="R55" s="3" t="str">
        <f>'AVS RMAP Config Registers TABLE'!K36</f>
        <v>31 downto 16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Config Registers TABLE'!E33</f>
        <v>CCD_4_windowing_2_config</v>
      </c>
      <c r="X55" s="6" t="s">
        <v>92</v>
      </c>
      <c r="Y55" s="5" t="str">
        <f>'AVS RMAP Config Registers TABLE'!F36</f>
        <v>window_list_length_ccd4</v>
      </c>
      <c r="Z55" s="6" t="s">
        <v>64</v>
      </c>
      <c r="AB55" t="str">
        <f t="shared" si="0"/>
        <v xml:space="preserve">    avalon_mm_rmap_o.readdata(31 downto 16) &lt;= rmap_config_registers_i.CCD_4_windowing_2_config.window_list_length_ccd4;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Config Registers TABLE'!D37</f>
        <v>x"4C"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4"/>
      <c r="AB56" t="str">
        <f t="shared" si="0"/>
        <v xml:space="preserve">  when (x"4C") =&gt;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139</v>
      </c>
      <c r="Q57" s="2" t="s">
        <v>93</v>
      </c>
      <c r="R57" s="3" t="str">
        <f>'AVS RMAP Config Registers TABLE'!K37</f>
        <v>3 downto 0</v>
      </c>
      <c r="S57" s="2" t="s">
        <v>91</v>
      </c>
      <c r="T57" s="6" t="s">
        <v>90</v>
      </c>
      <c r="U57" s="5" t="str">
        <f>'AVS RMAP Config Registers TABLE'!H37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avalon_mm_rmap_o.readdata</v>
      </c>
      <c r="Q58" s="2" t="s">
        <v>93</v>
      </c>
      <c r="R58" s="3" t="str">
        <f>'AVS RMAP Config Registers TABLE'!K38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Config Registers TABLE'!E37</f>
        <v>operation_mode_config</v>
      </c>
      <c r="X58" s="6" t="s">
        <v>92</v>
      </c>
      <c r="Y58" s="5" t="str">
        <f>'AVS RMAP Config Registers TABLE'!F38</f>
        <v>mode_selection_control</v>
      </c>
      <c r="Z58" s="6" t="s">
        <v>64</v>
      </c>
      <c r="AB58" t="str">
        <f t="shared" si="0"/>
        <v xml:space="preserve">    avalon_mm_rmap_o.readdata(7 downto 4) &lt;= rmap_config_registers_i.operation_mode_config.mode_selection_control;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avalon_mm_rmap_o.readdata</v>
      </c>
      <c r="Q59" s="2" t="s">
        <v>93</v>
      </c>
      <c r="R59" s="3" t="str">
        <f>'AVS RMAP Config Registers TABLE'!K39</f>
        <v>31 downto 8</v>
      </c>
      <c r="S59" s="2" t="s">
        <v>91</v>
      </c>
      <c r="T59" s="6" t="s">
        <v>90</v>
      </c>
      <c r="U59" s="5" t="str">
        <f>'AVS RMAP Config Registers TABLE'!H39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avalon_mm_rmap_o.readdata(31 downto 8) &lt;= (others =&gt; '0');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Config Registers TABLE'!D40</f>
        <v>x"4D"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4"/>
      <c r="AB60" t="str">
        <f t="shared" si="0"/>
        <v xml:space="preserve">  when (x"4D") =&gt;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avalon_mm_rmap_o.readdata</v>
      </c>
      <c r="Q61" s="2" t="s">
        <v>93</v>
      </c>
      <c r="R61" s="3" t="str">
        <f>'AVS RMAP Config Registers TABLE'!K40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Config Registers TABLE'!E40</f>
        <v>sync_config</v>
      </c>
      <c r="X61" s="6" t="s">
        <v>92</v>
      </c>
      <c r="Y61" s="5" t="str">
        <f>'AVS RMAP Config Registers TABLE'!F40</f>
        <v>sync_configuration</v>
      </c>
      <c r="Z61" s="6" t="s">
        <v>64</v>
      </c>
      <c r="AB61" t="str">
        <f t="shared" si="0"/>
        <v xml:space="preserve">    avalon_mm_rmap_o.readdata(1 downto 0) &lt;= rmap_config_registers_i.sync_config.sync_configuration;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avalon_mm_rmap_o.readdata</v>
      </c>
      <c r="Q62" s="2" t="s">
        <v>93</v>
      </c>
      <c r="R62" s="3" t="str">
        <f>'AVS RMAP Config Registers TABLE'!K41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Config Registers TABLE'!E40</f>
        <v>sync_config</v>
      </c>
      <c r="X62" s="6" t="s">
        <v>92</v>
      </c>
      <c r="Y62" s="5" t="str">
        <f>'AVS RMAP Config Registers TABLE'!F41</f>
        <v>self_trigger_control</v>
      </c>
      <c r="Z62" s="6" t="s">
        <v>64</v>
      </c>
      <c r="AB62" t="str">
        <f t="shared" si="0"/>
        <v xml:space="preserve">    avalon_mm_rmap_o.readdata(2) &lt;= rmap_config_registers_i.sync_config.self_trigger_control;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avalon_mm_rmap_o.readdata</v>
      </c>
      <c r="Q63" s="2" t="s">
        <v>93</v>
      </c>
      <c r="R63" s="3" t="str">
        <f>'AVS RMAP Config Registers TABLE'!K42</f>
        <v>31 downto 3</v>
      </c>
      <c r="S63" s="2" t="s">
        <v>91</v>
      </c>
      <c r="T63" s="6" t="s">
        <v>90</v>
      </c>
      <c r="U63" s="5" t="str">
        <f>'AVS RMAP Config Registers TABLE'!H42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avalon_mm_rmap_o.readdata(31 downto 3) &lt;= (others =&gt; '0');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Config Registers TABLE'!D43</f>
        <v>x"4E"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(x"4E")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avalon_mm_rmap_o.readdata</v>
      </c>
      <c r="Q65" s="2" t="s">
        <v>93</v>
      </c>
      <c r="R65" s="3" t="str">
        <f>'AVS RMAP Config Registers TABLE'!K43</f>
        <v>31 downto 0</v>
      </c>
      <c r="S65" s="2" t="s">
        <v>91</v>
      </c>
      <c r="T65" s="6" t="s">
        <v>90</v>
      </c>
      <c r="U65" s="5" t="str">
        <f>'AVS RMAP Config Registers TABLE'!H43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avalon_mm_rmap_o.readdata(31 downto 0) &lt;= (others =&gt; '0');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Config Registers TABLE'!D44</f>
        <v>x"4F"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(x"4F")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avalon_mm_rmap_o.readdata</v>
      </c>
      <c r="Q67" s="2" t="s">
        <v>93</v>
      </c>
      <c r="R67" s="3" t="str">
        <f>'AVS RMAP Config Registers TABLE'!K44</f>
        <v>31 downto 0</v>
      </c>
      <c r="S67" s="2" t="s">
        <v>91</v>
      </c>
      <c r="T67" s="6" t="s">
        <v>90</v>
      </c>
      <c r="U67" s="5" t="str">
        <f>'AVS RMAP Config Registers TABLE'!H44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avalon_mm_rmap_o.readdata(31 downto 0) &lt;= (others =&gt; '0');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Config Registers TABLE'!D45</f>
        <v>x"50"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4"/>
      <c r="AB68" t="str">
        <f t="shared" si="0"/>
        <v xml:space="preserve">  when (x"50") =&gt;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avalon_mm_rmap_o.readdata</v>
      </c>
      <c r="Q69" s="2" t="s">
        <v>93</v>
      </c>
      <c r="R69" s="3" t="str">
        <f>'AVS RMAP Config Registers TABLE'!K45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Config Registers TABLE'!E45</f>
        <v>frame_number</v>
      </c>
      <c r="X69" s="6" t="s">
        <v>92</v>
      </c>
      <c r="Y69" s="5" t="str">
        <f>'AVS RMAP Config Registers TABLE'!F45</f>
        <v>frame_number</v>
      </c>
      <c r="Z69" s="6" t="s">
        <v>64</v>
      </c>
      <c r="AB69" t="str">
        <f t="shared" si="0"/>
        <v xml:space="preserve">    avalon_mm_rmap_o.readdata(1 downto 0) &lt;= rmap_config_registers_i.frame_number.frame_number;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avalon_mm_rmap_o.readdata</v>
      </c>
      <c r="Q70" s="2" t="s">
        <v>93</v>
      </c>
      <c r="R70" s="3" t="str">
        <f>'AVS RMAP Config Registers TABLE'!K46</f>
        <v>31 downto 2</v>
      </c>
      <c r="S70" s="2" t="s">
        <v>91</v>
      </c>
      <c r="T70" s="6" t="s">
        <v>90</v>
      </c>
      <c r="U70" s="5" t="str">
        <f>'AVS RMAP Config Registers TABLE'!H46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avalon_mm_rmap_o.readdata(31 downto 2) &lt;= (others =&gt; '0');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Config Registers TABLE'!D47</f>
        <v>x"51"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4"/>
      <c r="AB71" t="str">
        <f t="shared" si="0"/>
        <v xml:space="preserve">  when (x"51") =&gt;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avalon_mm_rmap_o.readdata</v>
      </c>
      <c r="Q72" s="2" t="s">
        <v>93</v>
      </c>
      <c r="R72" s="3" t="str">
        <f>'AVS RMAP Config Registers TABLE'!K47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Config Registers TABLE'!E47</f>
        <v>current_mode</v>
      </c>
      <c r="X72" s="6" t="s">
        <v>92</v>
      </c>
      <c r="Y72" s="5" t="str">
        <f>'AVS RMAP Config Registers TABLE'!F47</f>
        <v>current_mode</v>
      </c>
      <c r="Z72" s="6" t="s">
        <v>64</v>
      </c>
      <c r="AB72" t="str">
        <f t="shared" si="0"/>
        <v xml:space="preserve">    avalon_mm_rmap_o.readdata(3 downto 0) &lt;= rmap_config_registers_i.current_mode.current_mode;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avalon_mm_rmap_o.readdata</v>
      </c>
      <c r="Q73" s="2" t="s">
        <v>93</v>
      </c>
      <c r="R73" s="3" t="str">
        <f>'AVS RMAP Config Registers TABLE'!K48</f>
        <v>31 downto 4</v>
      </c>
      <c r="S73" s="2" t="s">
        <v>91</v>
      </c>
      <c r="T73" s="6" t="s">
        <v>90</v>
      </c>
      <c r="U73" s="5" t="str">
        <f>'AVS RMAP Config Registers TABLE'!H48</f>
        <v>(others =&gt; '0')</v>
      </c>
      <c r="V73" s="4"/>
      <c r="W73" s="4"/>
      <c r="X73" s="4"/>
      <c r="Y73" s="4"/>
      <c r="Z73" s="6" t="s">
        <v>64</v>
      </c>
      <c r="AB73" t="str">
        <f t="shared" ref="AB73:AB76" si="21">CONCATENATE(B73,C73,D73,E73,F73,G73,H73,I73,J73,K73,L73,M73,N73,O73,P73,Q73,R73,S73,T73,U73,V73,W73,X73,Y73,Z73)</f>
        <v xml:space="preserve">    avalon_mm_rmap_o.readdata(31 downto 4) &lt;= (others =&gt; '0');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avalon_mm_rmap_o.readdata</v>
      </c>
      <c r="Q75" s="4"/>
      <c r="R75" s="4"/>
      <c r="S75" s="4"/>
      <c r="T75" s="6" t="s">
        <v>90</v>
      </c>
      <c r="U75" s="5" t="s">
        <v>140</v>
      </c>
      <c r="V75" s="4"/>
      <c r="W75" s="4"/>
      <c r="X75" s="4"/>
      <c r="Y75" s="4"/>
      <c r="Z75" s="6" t="s">
        <v>64</v>
      </c>
      <c r="AB75" t="str">
        <f t="shared" si="21"/>
        <v xml:space="preserve">    avalon_mm_rmap_o.readdata &lt;= (others =&gt; '0');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5"/>
  <sheetViews>
    <sheetView topLeftCell="O25" zoomScale="85" zoomScaleNormal="85" workbookViewId="0">
      <selection activeCell="AB35" sqref="AB35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2.33203125" bestFit="1" customWidth="1"/>
    <col min="25" max="26" width="3.33203125" customWidth="1"/>
    <col min="28" max="28" width="140" bestFit="1" customWidth="1"/>
  </cols>
  <sheetData>
    <row r="1" spans="1:28" x14ac:dyDescent="0.3">
      <c r="A1" s="7" t="s">
        <v>81</v>
      </c>
    </row>
    <row r="2" spans="1:28" x14ac:dyDescent="0.3">
      <c r="B2" s="3" t="s">
        <v>144</v>
      </c>
      <c r="C2" s="2" t="s">
        <v>78</v>
      </c>
      <c r="D2" s="3" t="s">
        <v>130</v>
      </c>
      <c r="E2" s="2" t="s">
        <v>65</v>
      </c>
      <c r="F2" s="2" t="s">
        <v>128</v>
      </c>
      <c r="G2" s="2" t="s">
        <v>93</v>
      </c>
      <c r="H2" s="3">
        <v>31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avalon_mm_rmap_i.writedata  : instd_logic_vector(31 downto 0);</v>
      </c>
    </row>
    <row r="3" spans="1:28" x14ac:dyDescent="0.3">
      <c r="B3" s="3" t="s">
        <v>129</v>
      </c>
      <c r="C3" s="2" t="s">
        <v>78</v>
      </c>
      <c r="D3" s="3" t="s">
        <v>87</v>
      </c>
      <c r="E3" s="3" t="str">
        <f>'Config 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143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write_address_i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TABLE'!D3</f>
        <v>x"40"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Config Registers TABLE'!E3</f>
        <v>ccd_seq_1_config</v>
      </c>
      <c r="S11" s="6" t="s">
        <v>92</v>
      </c>
      <c r="T11" s="5" t="str">
        <f>'AVS RMAP Config Registers TABLE'!F4</f>
        <v>tri_level_clock_control</v>
      </c>
      <c r="U11" s="6" t="s">
        <v>90</v>
      </c>
      <c r="V11" s="5" t="str">
        <f t="shared" ref="V11:V15" si="1">$B$2</f>
        <v>avalon_mm_rmap_i.writedata</v>
      </c>
      <c r="W11" s="2" t="s">
        <v>93</v>
      </c>
      <c r="X11" s="3" t="str">
        <f>'AVS RMAP Config Registers TABLE'!K4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avalon_mm_rmap_i.writedata(1);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Config Registers TABLE'!E3</f>
        <v>ccd_seq_1_config</v>
      </c>
      <c r="S12" s="6" t="s">
        <v>92</v>
      </c>
      <c r="T12" s="5" t="str">
        <f>'AVS RMAP Config Registers TABLE'!F5</f>
        <v>image_clock_direction_control</v>
      </c>
      <c r="U12" s="6" t="s">
        <v>90</v>
      </c>
      <c r="V12" s="5" t="str">
        <f t="shared" si="1"/>
        <v>avalon_mm_rmap_i.writedata</v>
      </c>
      <c r="W12" s="2" t="s">
        <v>93</v>
      </c>
      <c r="X12" s="3" t="str">
        <f>'AVS RMAP Config Registers TABLE'!K5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avalon_mm_rmap_i.writedata(2);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Config Registers TABLE'!E3</f>
        <v>ccd_seq_1_config</v>
      </c>
      <c r="S13" s="6" t="s">
        <v>92</v>
      </c>
      <c r="T13" s="5" t="str">
        <f>'AVS RMAP Config Registers TABLE'!F6</f>
        <v>register_clock_direction_control</v>
      </c>
      <c r="U13" s="6" t="s">
        <v>90</v>
      </c>
      <c r="V13" s="5" t="str">
        <f t="shared" si="1"/>
        <v>avalon_mm_rmap_i.writedata</v>
      </c>
      <c r="W13" s="2" t="s">
        <v>93</v>
      </c>
      <c r="X13" s="3" t="str">
        <f>'AVS RMAP Config Registers TABLE'!K6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avalon_mm_rmap_i.writedata(3);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Config Registers TABLE'!E3</f>
        <v>ccd_seq_1_config</v>
      </c>
      <c r="S14" s="6" t="s">
        <v>92</v>
      </c>
      <c r="T14" s="5" t="str">
        <f>'AVS RMAP Config Registers TABLE'!F7</f>
        <v>image_clock_transfer_count_control</v>
      </c>
      <c r="U14" s="6" t="s">
        <v>90</v>
      </c>
      <c r="V14" s="5" t="str">
        <f t="shared" si="1"/>
        <v>avalon_mm_rmap_i.writedata</v>
      </c>
      <c r="W14" s="2" t="s">
        <v>93</v>
      </c>
      <c r="X14" s="3" t="str">
        <f>'AVS RMAP Config Registers TABLE'!K7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avalon_mm_rmap_i.writedata(19 downto 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Config Registers TABLE'!E3</f>
        <v>ccd_seq_1_config</v>
      </c>
      <c r="S15" s="6" t="s">
        <v>92</v>
      </c>
      <c r="T15" s="5" t="str">
        <f>'AVS RMAP Config Registers TABLE'!F8</f>
        <v>register_clock_transfer_count_control</v>
      </c>
      <c r="U15" s="6" t="s">
        <v>90</v>
      </c>
      <c r="V15" s="5" t="str">
        <f t="shared" si="1"/>
        <v>avalon_mm_rmap_i.writedata</v>
      </c>
      <c r="W15" s="2" t="s">
        <v>93</v>
      </c>
      <c r="X15" s="3" t="str">
        <f>'AVS RMAP Config Registers TABLE'!K8</f>
        <v>31 downto 20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avalon_mm_rmap_i.writedata(31 downto 20);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Config Registers TABLE'!D9</f>
        <v>x"41"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(x"41")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Config Registers TABLE'!E9</f>
        <v>ccd_seq_2_config</v>
      </c>
      <c r="S17" s="6" t="s">
        <v>92</v>
      </c>
      <c r="T17" s="5" t="str">
        <f>'AVS RMAP Config Registers TABLE'!F9</f>
        <v>slow_read_out_pause_count</v>
      </c>
      <c r="U17" s="6" t="s">
        <v>90</v>
      </c>
      <c r="V17" s="5" t="str">
        <f>$B$2</f>
        <v>avalon_mm_rmap_i.writedata</v>
      </c>
      <c r="W17" s="2" t="s">
        <v>93</v>
      </c>
      <c r="X17" s="3" t="str">
        <f>'AVS RMAP Config Registers TABLE'!K9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avalon_mm_rmap_i.writedata(19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Config Registers TABLE'!D11</f>
        <v>x"42"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(x"42") =&gt;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Config Registers TABLE'!E11</f>
        <v>spw_packet_1_config</v>
      </c>
      <c r="S19" s="6" t="s">
        <v>92</v>
      </c>
      <c r="T19" s="5" t="str">
        <f>'AVS RMAP Config Registers TABLE'!F12</f>
        <v>digitise_control</v>
      </c>
      <c r="U19" s="6" t="s">
        <v>90</v>
      </c>
      <c r="V19" s="5" t="str">
        <f t="shared" ref="V19:V21" si="3">$B$2</f>
        <v>avalon_mm_rmap_i.writedata</v>
      </c>
      <c r="W19" s="2" t="s">
        <v>93</v>
      </c>
      <c r="X19" s="3" t="str">
        <f>'AVS RMAP Config Registers TABLE'!K12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avalon_mm_rmap_i.writedata(1);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Config Registers TABLE'!E11</f>
        <v>spw_packet_1_config</v>
      </c>
      <c r="S20" s="6" t="s">
        <v>92</v>
      </c>
      <c r="T20" s="5" t="str">
        <f>'AVS RMAP Config Registers TABLE'!F13</f>
        <v>ccd_port_data_transmission_selection_control</v>
      </c>
      <c r="U20" s="6" t="s">
        <v>90</v>
      </c>
      <c r="V20" s="5" t="str">
        <f t="shared" si="3"/>
        <v>avalon_mm_rmap_i.writedata</v>
      </c>
      <c r="W20" s="2" t="s">
        <v>93</v>
      </c>
      <c r="X20" s="3" t="str">
        <f>'AVS RMAP Config Registers TABLE'!K13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avalon_mm_rmap_i.writedata(3 downto 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Config Registers TABLE'!E11</f>
        <v>spw_packet_1_config</v>
      </c>
      <c r="S21" s="6" t="s">
        <v>92</v>
      </c>
      <c r="T21" s="5" t="str">
        <f>'AVS RMAP Config Registers TABLE'!F14</f>
        <v>packet_size_control</v>
      </c>
      <c r="U21" s="6" t="s">
        <v>90</v>
      </c>
      <c r="V21" s="5" t="str">
        <f t="shared" si="3"/>
        <v>avalon_mm_rmap_i.writedata</v>
      </c>
      <c r="W21" s="2" t="s">
        <v>93</v>
      </c>
      <c r="X21" s="3" t="str">
        <f>'AVS RMAP Config Registers TABLE'!K14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avalon_mm_rmap_i.writedata(19 downto 4);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Config Registers TABLE'!D16</f>
        <v>x"43"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(x"43")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131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Config Registers TABLE'!D17</f>
        <v>x"44"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(x"44")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Config Registers TABLE'!E17</f>
        <v>CCD_1_windowing_1_config</v>
      </c>
      <c r="S25" s="6" t="s">
        <v>92</v>
      </c>
      <c r="T25" s="5" t="str">
        <f>'AVS RMAP Config Registers TABLE'!F17</f>
        <v>window_list_pointer_initial_address_ccd1</v>
      </c>
      <c r="U25" s="6" t="s">
        <v>90</v>
      </c>
      <c r="V25" s="5" t="str">
        <f>$B$2</f>
        <v>avalon_mm_rmap_i.writedata</v>
      </c>
      <c r="W25" s="2" t="s">
        <v>93</v>
      </c>
      <c r="X25" s="3" t="str">
        <f>'AVS RMAP Config Registers TABLE'!K17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avalon_mm_rmap_i.writedata(31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TABLE'!D18</f>
        <v>x"45"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(x"45")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Config Registers TABLE'!E18</f>
        <v>CCD_1_windowing_2_config</v>
      </c>
      <c r="S27" s="6" t="s">
        <v>92</v>
      </c>
      <c r="T27" s="5" t="str">
        <f>'AVS RMAP Config Registers TABLE'!F18</f>
        <v>window_width_ccd1</v>
      </c>
      <c r="U27" s="6" t="s">
        <v>90</v>
      </c>
      <c r="V27" s="5" t="str">
        <f>$B$2</f>
        <v>avalon_mm_rmap_i.writedata</v>
      </c>
      <c r="W27" s="2" t="s">
        <v>93</v>
      </c>
      <c r="X27" s="3" t="str">
        <f>'AVS RMAP Config Registers TABLE'!K18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avalon_mm_rmap_i.writedata(5 downto 0);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Config Registers TABLE'!E18</f>
        <v>CCD_1_windowing_2_config</v>
      </c>
      <c r="S28" s="6" t="s">
        <v>92</v>
      </c>
      <c r="T28" s="5" t="str">
        <f>'AVS RMAP Config Registers TABLE'!F19</f>
        <v>window_height_ccd1</v>
      </c>
      <c r="U28" s="6" t="s">
        <v>90</v>
      </c>
      <c r="V28" s="5" t="str">
        <f>$B$2</f>
        <v>avalon_mm_rmap_i.writedata</v>
      </c>
      <c r="W28" s="2" t="s">
        <v>93</v>
      </c>
      <c r="X28" s="3" t="str">
        <f>'AVS RMAP Config Registers TABLE'!K19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avalon_mm_rmap_i.writedata(11 downto 6);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Config Registers TABLE'!E18</f>
        <v>CCD_1_windowing_2_config</v>
      </c>
      <c r="S29" s="6" t="s">
        <v>92</v>
      </c>
      <c r="T29" s="5" t="str">
        <f>'AVS RMAP Config Registers TABLE'!F21</f>
        <v>window_list_length_ccd1</v>
      </c>
      <c r="U29" s="6" t="s">
        <v>90</v>
      </c>
      <c r="V29" s="5" t="str">
        <f>$B$2</f>
        <v>avalon_mm_rmap_i.writedata</v>
      </c>
      <c r="W29" s="2" t="s">
        <v>93</v>
      </c>
      <c r="X29" s="3" t="str">
        <f>'AVS RMAP Config Registers TABLE'!K21</f>
        <v>31 downto 16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avalon_mm_rmap_i.writedata(31 downto 16);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TABLE'!D22</f>
        <v>x"46"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(x"46")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Config Registers TABLE'!E22</f>
        <v>CCD_2_windowing_1_config</v>
      </c>
      <c r="S31" s="6" t="s">
        <v>92</v>
      </c>
      <c r="T31" s="5" t="str">
        <f>'AVS RMAP Config Registers TABLE'!F22</f>
        <v>window_list_pointer_initial_address_ccd2</v>
      </c>
      <c r="U31" s="6" t="s">
        <v>90</v>
      </c>
      <c r="V31" s="5" t="str">
        <f>$B$2</f>
        <v>avalon_mm_rmap_i.writedata</v>
      </c>
      <c r="W31" s="2" t="s">
        <v>93</v>
      </c>
      <c r="X31" s="3" t="str">
        <f>'AVS RMAP Config Registers TABLE'!K22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avalon_mm_rmap_i.writedata(31 downto 0);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Config Registers TABLE'!D23</f>
        <v>x"47"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(x"47") =&gt;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Config Registers TABLE'!E23</f>
        <v>CCD_2_windowing_2_config</v>
      </c>
      <c r="S33" s="6" t="s">
        <v>92</v>
      </c>
      <c r="T33" s="5" t="str">
        <f>'AVS RMAP Config Registers TABLE'!F23</f>
        <v>window_width_ccd2</v>
      </c>
      <c r="U33" s="6" t="s">
        <v>90</v>
      </c>
      <c r="V33" s="5" t="str">
        <f>$B$2</f>
        <v>avalon_mm_rmap_i.writedata</v>
      </c>
      <c r="W33" s="2" t="s">
        <v>93</v>
      </c>
      <c r="X33" s="3" t="str">
        <f>'AVS RMAP Config Registers TABLE'!K23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avalon_mm_rmap_i.writedata(5 downto 0);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Config Registers TABLE'!E23</f>
        <v>CCD_2_windowing_2_config</v>
      </c>
      <c r="S34" s="6" t="s">
        <v>92</v>
      </c>
      <c r="T34" s="5" t="str">
        <f>'AVS RMAP Config Registers TABLE'!F24</f>
        <v>window_height_ccd2</v>
      </c>
      <c r="U34" s="6" t="s">
        <v>90</v>
      </c>
      <c r="V34" s="5" t="str">
        <f>$B$2</f>
        <v>avalon_mm_rmap_i.writedata</v>
      </c>
      <c r="W34" s="2" t="s">
        <v>93</v>
      </c>
      <c r="X34" s="3" t="str">
        <f>'AVS RMAP Config Registers TABLE'!K24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avalon_mm_rmap_i.writedata(11 downto 6);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Config Registers TABLE'!E23</f>
        <v>CCD_2_windowing_2_config</v>
      </c>
      <c r="S35" s="6" t="s">
        <v>92</v>
      </c>
      <c r="T35" s="5" t="str">
        <f>'AVS RMAP Config Registers TABLE'!F26</f>
        <v>window_list_length_ccd2</v>
      </c>
      <c r="U35" s="6" t="s">
        <v>90</v>
      </c>
      <c r="V35" s="5" t="str">
        <f>$B$2</f>
        <v>avalon_mm_rmap_i.writedata</v>
      </c>
      <c r="W35" s="2" t="s">
        <v>93</v>
      </c>
      <c r="X35" s="3" t="str">
        <f>'AVS RMAP Config Registers TABLE'!K26</f>
        <v>31 downto 16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avalon_mm_rmap_i.writedata(31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Config Registers TABLE'!D27</f>
        <v>x"48"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(x"48")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Config Registers TABLE'!E27</f>
        <v>CCD_3_windowing_1_config</v>
      </c>
      <c r="S37" s="6" t="s">
        <v>92</v>
      </c>
      <c r="T37" s="5" t="str">
        <f>'AVS RMAP Config Registers TABLE'!F27</f>
        <v>window_list_pointer_initial_address_ccd3</v>
      </c>
      <c r="U37" s="6" t="s">
        <v>90</v>
      </c>
      <c r="V37" s="5" t="str">
        <f>$B$2</f>
        <v>avalon_mm_rmap_i.writedata</v>
      </c>
      <c r="W37" s="2" t="s">
        <v>93</v>
      </c>
      <c r="X37" s="3" t="str">
        <f>'AVS RMAP Config Registers TABLE'!K27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avalon_mm_rmap_i.writedata(31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Config Registers TABLE'!D28</f>
        <v>x"49"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(x"49") =&gt;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Config Registers TABLE'!E28</f>
        <v>CCD_3_windowing_2_config</v>
      </c>
      <c r="S39" s="6" t="s">
        <v>92</v>
      </c>
      <c r="T39" s="5" t="str">
        <f>'AVS RMAP Config Registers TABLE'!F28</f>
        <v>window_width_ccd3</v>
      </c>
      <c r="U39" s="6" t="s">
        <v>90</v>
      </c>
      <c r="V39" s="5" t="str">
        <f>$B$2</f>
        <v>avalon_mm_rmap_i.writedata</v>
      </c>
      <c r="W39" s="2" t="s">
        <v>93</v>
      </c>
      <c r="X39" s="3" t="str">
        <f>'AVS RMAP Config Registers TABLE'!K28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avalon_mm_rmap_i.writedata(5 downto 0);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Config Registers TABLE'!E28</f>
        <v>CCD_3_windowing_2_config</v>
      </c>
      <c r="S40" s="6" t="s">
        <v>92</v>
      </c>
      <c r="T40" s="5" t="str">
        <f>'AVS RMAP Config Registers TABLE'!F29</f>
        <v>window_height_ccd3</v>
      </c>
      <c r="U40" s="6" t="s">
        <v>90</v>
      </c>
      <c r="V40" s="5" t="str">
        <f>$B$2</f>
        <v>avalon_mm_rmap_i.writedata</v>
      </c>
      <c r="W40" s="2" t="s">
        <v>93</v>
      </c>
      <c r="X40" s="3" t="str">
        <f>'AVS RMAP Config Registers TABLE'!K29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avalon_mm_rmap_i.writedata(11 downto 6);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Config Registers TABLE'!E28</f>
        <v>CCD_3_windowing_2_config</v>
      </c>
      <c r="S41" s="6" t="s">
        <v>92</v>
      </c>
      <c r="T41" s="5" t="str">
        <f>'AVS RMAP Config Registers TABLE'!F31</f>
        <v>window_list_length_ccd3</v>
      </c>
      <c r="U41" s="6" t="s">
        <v>90</v>
      </c>
      <c r="V41" s="5" t="str">
        <f>$B$2</f>
        <v>avalon_mm_rmap_i.writedata</v>
      </c>
      <c r="W41" s="2" t="s">
        <v>93</v>
      </c>
      <c r="X41" s="3" t="str">
        <f>'AVS RMAP Config Registers TABLE'!K31</f>
        <v>31 downto 16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avalon_mm_rmap_i.writedata(31 downto 16);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TABLE'!D32</f>
        <v>x"4A"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(x"4A")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Config Registers TABLE'!E32</f>
        <v>CCD_4_windowing_1_config</v>
      </c>
      <c r="S43" s="6" t="s">
        <v>92</v>
      </c>
      <c r="T43" s="5" t="str">
        <f>'AVS RMAP Config Registers TABLE'!F32</f>
        <v>window_list_pointer_initial_address_ccd4</v>
      </c>
      <c r="U43" s="6" t="s">
        <v>90</v>
      </c>
      <c r="V43" s="5" t="str">
        <f>$B$2</f>
        <v>avalon_mm_rmap_i.writedata</v>
      </c>
      <c r="W43" s="2" t="s">
        <v>93</v>
      </c>
      <c r="X43" s="3" t="str">
        <f>'AVS RMAP Config Registers TABLE'!K32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avalon_mm_rmap_i.writedata(31 downto 0);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TABLE'!D33</f>
        <v>x"4B"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(x"4B")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Config Registers TABLE'!E33</f>
        <v>CCD_4_windowing_2_config</v>
      </c>
      <c r="S45" s="6" t="s">
        <v>92</v>
      </c>
      <c r="T45" s="5" t="str">
        <f>'AVS RMAP Config Registers TABLE'!F33</f>
        <v>window_width_ccd4</v>
      </c>
      <c r="U45" s="6" t="s">
        <v>90</v>
      </c>
      <c r="V45" s="5" t="str">
        <f>$B$2</f>
        <v>avalon_mm_rmap_i.writedata</v>
      </c>
      <c r="W45" s="2" t="s">
        <v>93</v>
      </c>
      <c r="X45" s="3" t="str">
        <f>'AVS RMAP Config Registers TABLE'!K33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avalon_mm_rmap_i.writedata(5 downto 0);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Config Registers TABLE'!E33</f>
        <v>CCD_4_windowing_2_config</v>
      </c>
      <c r="S46" s="6" t="s">
        <v>92</v>
      </c>
      <c r="T46" s="5" t="str">
        <f>'AVS RMAP Config Registers TABLE'!F34</f>
        <v>window_height_ccd4</v>
      </c>
      <c r="U46" s="6" t="s">
        <v>90</v>
      </c>
      <c r="V46" s="5" t="str">
        <f>$B$2</f>
        <v>avalon_mm_rmap_i.writedata</v>
      </c>
      <c r="W46" s="2" t="s">
        <v>93</v>
      </c>
      <c r="X46" s="3" t="str">
        <f>'AVS RMAP Config Registers TABLE'!K34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avalon_mm_rmap_i.writedata(11 downto 6);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Config Registers TABLE'!E33</f>
        <v>CCD_4_windowing_2_config</v>
      </c>
      <c r="S47" s="6" t="s">
        <v>92</v>
      </c>
      <c r="T47" s="5" t="str">
        <f>'AVS RMAP Config Registers TABLE'!F36</f>
        <v>window_list_length_ccd4</v>
      </c>
      <c r="U47" s="6" t="s">
        <v>90</v>
      </c>
      <c r="V47" s="5" t="str">
        <f>$B$2</f>
        <v>avalon_mm_rmap_i.writedata</v>
      </c>
      <c r="W47" s="2" t="s">
        <v>93</v>
      </c>
      <c r="X47" s="3" t="str">
        <f>'AVS RMAP Config Registers TABLE'!K36</f>
        <v>31 downto 16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avalon_mm_rmap_i.writedata(31 downto 16);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Config Registers TABLE'!D37</f>
        <v>x"4C"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(x"4C")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Config Registers TABLE'!E37</f>
        <v>operation_mode_config</v>
      </c>
      <c r="S49" s="6" t="s">
        <v>92</v>
      </c>
      <c r="T49" s="5" t="str">
        <f>'AVS RMAP Config Registers TABLE'!F38</f>
        <v>mode_selection_control</v>
      </c>
      <c r="U49" s="6" t="s">
        <v>90</v>
      </c>
      <c r="V49" s="5" t="str">
        <f>$B$2</f>
        <v>avalon_mm_rmap_i.writedata</v>
      </c>
      <c r="W49" s="2" t="s">
        <v>93</v>
      </c>
      <c r="X49" s="3" t="str">
        <f>'AVS RMAP Config Registers TABLE'!K38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avalon_mm_rmap_i.writedata(7 downto 4);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Config Registers TABLE'!D40</f>
        <v>x"4D"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(x"4D")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Config Registers TABLE'!E40</f>
        <v>sync_config</v>
      </c>
      <c r="S51" s="6" t="s">
        <v>92</v>
      </c>
      <c r="T51" s="5" t="str">
        <f>'AVS RMAP Config Registers TABLE'!F40</f>
        <v>sync_configuration</v>
      </c>
      <c r="U51" s="6" t="s">
        <v>90</v>
      </c>
      <c r="V51" s="5" t="str">
        <f>$B$2</f>
        <v>avalon_mm_rmap_i.writedata</v>
      </c>
      <c r="W51" s="2" t="s">
        <v>93</v>
      </c>
      <c r="X51" s="3" t="str">
        <f>'AVS RMAP Config Registers TABLE'!K40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avalon_mm_rmap_i.writedata(1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Config Registers TABLE'!E40</f>
        <v>sync_config</v>
      </c>
      <c r="S52" s="6" t="s">
        <v>92</v>
      </c>
      <c r="T52" s="5" t="str">
        <f>'AVS RMAP Config Registers TABLE'!F41</f>
        <v>self_trigger_control</v>
      </c>
      <c r="U52" s="6" t="s">
        <v>90</v>
      </c>
      <c r="V52" s="5" t="str">
        <f>$B$2</f>
        <v>avalon_mm_rmap_i.writedata</v>
      </c>
      <c r="W52" s="2" t="s">
        <v>93</v>
      </c>
      <c r="X52" s="3" t="str">
        <f>'AVS RMAP Config Registers TABLE'!K41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avalon_mm_rmap_i.writedata(2);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Config Registers TABLE'!D43</f>
        <v>x"4E"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(x"4E") =&gt;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131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Config Registers TABLE'!D44</f>
        <v>x"4F"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(x"4F")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131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Config Registers TABLE'!D45</f>
        <v>x"50"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(x"50") =&gt;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Config Registers TABLE'!E45</f>
        <v>frame_number</v>
      </c>
      <c r="S58" s="6" t="s">
        <v>92</v>
      </c>
      <c r="T58" s="5" t="str">
        <f>'AVS RMAP Config Registers TABLE'!F45</f>
        <v>frame_number</v>
      </c>
      <c r="U58" s="6" t="s">
        <v>90</v>
      </c>
      <c r="V58" s="5" t="str">
        <f>$B$2</f>
        <v>avalon_mm_rmap_i.writedata</v>
      </c>
      <c r="W58" s="2" t="s">
        <v>93</v>
      </c>
      <c r="X58" s="3" t="str">
        <f>'AVS RMAP Config Registers TABLE'!K45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avalon_mm_rmap_i.writedata(1 downto 0);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Config Registers TABLE'!D47</f>
        <v>x"51"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(x"51")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Config Registers TABLE'!E47</f>
        <v>current_mode</v>
      </c>
      <c r="S60" s="6" t="s">
        <v>92</v>
      </c>
      <c r="T60" s="5" t="str">
        <f>'AVS RMAP Config Registers TABLE'!F47</f>
        <v>current_mode</v>
      </c>
      <c r="U60" s="6" t="s">
        <v>90</v>
      </c>
      <c r="V60" s="5" t="str">
        <f>$B$2</f>
        <v>avalon_mm_rmap_i.writedata</v>
      </c>
      <c r="W60" s="2" t="s">
        <v>93</v>
      </c>
      <c r="X60" s="3" t="str">
        <f>'AVS RMAP Config Registers TABLE'!K47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avalon_mm_rmap_i.writedata(3 downto 0);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131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3">
      <c r="A65" s="7" t="s">
        <v>125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Config Registers TABLE'!E3</f>
        <v>ccd_seq_1_config</v>
      </c>
      <c r="S66" s="6" t="s">
        <v>92</v>
      </c>
      <c r="T66" s="5" t="str">
        <f>'AVS RMAP Config Registers TABLE'!F4</f>
        <v>tri_level_clock_control</v>
      </c>
      <c r="U66" s="6" t="s">
        <v>90</v>
      </c>
      <c r="V66" s="5" t="str">
        <f>INDEX('AVS RMAP Config Registers TABLE'!$H$2:$H$48,MATCH($T66,'AVS RMAP Config Registers TABLE'!$F$2:$F$48,0))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Config Registers TABLE'!E3</f>
        <v>ccd_seq_1_config</v>
      </c>
      <c r="S67" s="6" t="s">
        <v>92</v>
      </c>
      <c r="T67" s="5" t="str">
        <f>'AVS RMAP Config Registers TABLE'!F5</f>
        <v>image_clock_direction_control</v>
      </c>
      <c r="U67" s="6" t="s">
        <v>90</v>
      </c>
      <c r="V67" s="5" t="str">
        <f>INDEX('AVS RMAP Config Registers TABLE'!$H$2:$H$48,MATCH($T67,'AVS RMAP Config Registers TABLE'!$F$2:$F$48,0))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Config Registers TABLE'!E3</f>
        <v>ccd_seq_1_config</v>
      </c>
      <c r="S68" s="6" t="s">
        <v>92</v>
      </c>
      <c r="T68" s="5" t="str">
        <f>'AVS RMAP Config Registers TABLE'!F6</f>
        <v>register_clock_direction_control</v>
      </c>
      <c r="U68" s="6" t="s">
        <v>90</v>
      </c>
      <c r="V68" s="5" t="str">
        <f>INDEX('AVS RMAP Config Registers TABLE'!$H$2:$H$48,MATCH($T68,'AVS RMAP Config Registers TABLE'!$F$2:$F$48,0))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Config Registers TABLE'!E3</f>
        <v>ccd_seq_1_config</v>
      </c>
      <c r="S69" s="6" t="s">
        <v>92</v>
      </c>
      <c r="T69" s="5" t="str">
        <f>'AVS RMAP Config Registers TABLE'!F7</f>
        <v>image_clock_transfer_count_control</v>
      </c>
      <c r="U69" s="6" t="s">
        <v>90</v>
      </c>
      <c r="V69" s="5" t="str">
        <f>INDEX('AVS RMAP Config Registers TABLE'!$H$2:$H$48,MATCH($T69,'AVS RMAP Config Registers TABLE'!$F$2:$F$48,0))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Config Registers TABLE'!E3</f>
        <v>ccd_seq_1_config</v>
      </c>
      <c r="S70" s="6" t="s">
        <v>92</v>
      </c>
      <c r="T70" s="5" t="str">
        <f>'AVS RMAP Config Registers TABLE'!F8</f>
        <v>register_clock_transfer_count_control</v>
      </c>
      <c r="U70" s="6" t="s">
        <v>90</v>
      </c>
      <c r="V70" s="5" t="str">
        <f>INDEX('AVS RMAP Config Registers TABLE'!$H$2:$H$48,MATCH($T70,'AVS RMAP Config Registers TABLE'!$F$2:$F$48,0))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Config Registers TABLE'!E9</f>
        <v>ccd_seq_2_config</v>
      </c>
      <c r="S71" s="6" t="s">
        <v>92</v>
      </c>
      <c r="T71" s="5" t="str">
        <f>'AVS RMAP Config Registers TABLE'!F9</f>
        <v>slow_read_out_pause_count</v>
      </c>
      <c r="U71" s="6" t="s">
        <v>90</v>
      </c>
      <c r="V71" s="5" t="str">
        <f>INDEX('AVS RMAP Config Registers TABLE'!$H$2:$H$48,MATCH($T71,'AVS RMAP Config Registers TABLE'!$F$2:$F$48,0))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Config Registers TABLE'!E11</f>
        <v>spw_packet_1_config</v>
      </c>
      <c r="S72" s="6" t="s">
        <v>92</v>
      </c>
      <c r="T72" s="5" t="str">
        <f>'AVS RMAP Config Registers TABLE'!F12</f>
        <v>digitise_control</v>
      </c>
      <c r="U72" s="6" t="s">
        <v>90</v>
      </c>
      <c r="V72" s="5" t="str">
        <f>INDEX('AVS RMAP Config Registers TABLE'!$H$2:$H$48,MATCH($T72,'AVS RMAP Config Registers TABLE'!$F$2:$F$48,0))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Config Registers TABLE'!E11</f>
        <v>spw_packet_1_config</v>
      </c>
      <c r="S73" s="6" t="s">
        <v>92</v>
      </c>
      <c r="T73" s="5" t="str">
        <f>'AVS RMAP Config Registers TABLE'!F13</f>
        <v>ccd_port_data_transmission_selection_control</v>
      </c>
      <c r="U73" s="6" t="s">
        <v>90</v>
      </c>
      <c r="V73" s="5" t="str">
        <f>INDEX('AVS RMAP Config Registers TABLE'!$H$2:$H$48,MATCH($T73,'AVS RMAP Config Registers TABLE'!$F$2:$F$48,0))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Config Registers TABLE'!E11</f>
        <v>spw_packet_1_config</v>
      </c>
      <c r="S74" s="6" t="s">
        <v>92</v>
      </c>
      <c r="T74" s="5" t="str">
        <f>'AVS RMAP Config Registers TABLE'!F14</f>
        <v>packet_size_control</v>
      </c>
      <c r="U74" s="6" t="s">
        <v>90</v>
      </c>
      <c r="V74" s="5" t="str">
        <f>INDEX('AVS RMAP Config Registers TABLE'!$H$2:$H$48,MATCH($T74,'AVS RMAP Config Registers TABLE'!$F$2:$F$48,0))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Config Registers TABLE'!E17</f>
        <v>CCD_1_windowing_1_config</v>
      </c>
      <c r="S75" s="6" t="s">
        <v>92</v>
      </c>
      <c r="T75" s="5" t="str">
        <f>'AVS RMAP Config Registers TABLE'!F17</f>
        <v>window_list_pointer_initial_address_ccd1</v>
      </c>
      <c r="U75" s="6" t="s">
        <v>90</v>
      </c>
      <c r="V75" s="5" t="str">
        <f>INDEX('AVS RMAP Config Registers TABLE'!$H$2:$H$48,MATCH($T75,'AVS RMAP Config Registers TABLE'!$F$2:$F$48,0))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Config Registers TABLE'!E18</f>
        <v>CCD_1_windowing_2_config</v>
      </c>
      <c r="S76" s="6" t="s">
        <v>92</v>
      </c>
      <c r="T76" s="5" t="str">
        <f>'AVS RMAP Config Registers TABLE'!F18</f>
        <v>window_width_ccd1</v>
      </c>
      <c r="U76" s="6" t="s">
        <v>90</v>
      </c>
      <c r="V76" s="5" t="str">
        <f>INDEX('AVS RMAP Config Registers TABLE'!$H$2:$H$48,MATCH($T76,'AVS RMAP Config Registers TABLE'!$F$2:$F$48,0))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Config Registers TABLE'!E18</f>
        <v>CCD_1_windowing_2_config</v>
      </c>
      <c r="S77" s="6" t="s">
        <v>92</v>
      </c>
      <c r="T77" s="5" t="str">
        <f>'AVS RMAP Config Registers TABLE'!F19</f>
        <v>window_height_ccd1</v>
      </c>
      <c r="U77" s="6" t="s">
        <v>90</v>
      </c>
      <c r="V77" s="5" t="str">
        <f>INDEX('AVS RMAP Config Registers TABLE'!$H$2:$H$48,MATCH($T77,'AVS RMAP Config Registers TABLE'!$F$2:$F$48,0))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Config Registers TABLE'!E18</f>
        <v>CCD_1_windowing_2_config</v>
      </c>
      <c r="S78" s="6" t="s">
        <v>92</v>
      </c>
      <c r="T78" s="5" t="str">
        <f>'AVS RMAP Config Registers TABLE'!F21</f>
        <v>window_list_length_ccd1</v>
      </c>
      <c r="U78" s="6" t="s">
        <v>90</v>
      </c>
      <c r="V78" s="5" t="str">
        <f>INDEX('AVS RMAP Config Registers TABLE'!$H$2:$H$48,MATCH($T78,'AVS RMAP Config Registers TABLE'!$F$2:$F$48,0))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Config Registers TABLE'!E22</f>
        <v>CCD_2_windowing_1_config</v>
      </c>
      <c r="S79" s="6" t="s">
        <v>92</v>
      </c>
      <c r="T79" s="5" t="str">
        <f>'AVS RMAP Config Registers TABLE'!F22</f>
        <v>window_list_pointer_initial_address_ccd2</v>
      </c>
      <c r="U79" s="6" t="s">
        <v>90</v>
      </c>
      <c r="V79" s="5" t="str">
        <f>INDEX('AVS RMAP Config Registers TABLE'!$H$2:$H$48,MATCH($T79,'AVS RMAP Config Registers TABLE'!$F$2:$F$48,0))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Config Registers TABLE'!E23</f>
        <v>CCD_2_windowing_2_config</v>
      </c>
      <c r="S80" s="6" t="s">
        <v>92</v>
      </c>
      <c r="T80" s="5" t="str">
        <f>'AVS RMAP Config Registers TABLE'!F23</f>
        <v>window_width_ccd2</v>
      </c>
      <c r="U80" s="6" t="s">
        <v>90</v>
      </c>
      <c r="V80" s="5" t="str">
        <f>INDEX('AVS RMAP Config Registers TABLE'!$H$2:$H$48,MATCH($T80,'AVS RMAP Config Registers TABLE'!$F$2:$F$48,0))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Config Registers TABLE'!E23</f>
        <v>CCD_2_windowing_2_config</v>
      </c>
      <c r="S81" s="6" t="s">
        <v>92</v>
      </c>
      <c r="T81" s="5" t="str">
        <f>'AVS RMAP Config Registers TABLE'!F24</f>
        <v>window_height_ccd2</v>
      </c>
      <c r="U81" s="6" t="s">
        <v>90</v>
      </c>
      <c r="V81" s="5" t="str">
        <f>INDEX('AVS RMAP Config Registers TABLE'!$H$2:$H$48,MATCH($T81,'AVS RMAP Config Registers TABLE'!$F$2:$F$48,0))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Config Registers TABLE'!E23</f>
        <v>CCD_2_windowing_2_config</v>
      </c>
      <c r="S82" s="6" t="s">
        <v>92</v>
      </c>
      <c r="T82" s="5" t="str">
        <f>'AVS RMAP Config Registers TABLE'!F26</f>
        <v>window_list_length_ccd2</v>
      </c>
      <c r="U82" s="6" t="s">
        <v>90</v>
      </c>
      <c r="V82" s="5" t="str">
        <f>INDEX('AVS RMAP Config Registers TABLE'!$H$2:$H$48,MATCH($T82,'AVS RMAP Config Registers TABLE'!$F$2:$F$48,0))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Config Registers TABLE'!E27</f>
        <v>CCD_3_windowing_1_config</v>
      </c>
      <c r="S83" s="6" t="s">
        <v>92</v>
      </c>
      <c r="T83" s="5" t="str">
        <f>'AVS RMAP Config Registers TABLE'!F27</f>
        <v>window_list_pointer_initial_address_ccd3</v>
      </c>
      <c r="U83" s="6" t="s">
        <v>90</v>
      </c>
      <c r="V83" s="5" t="str">
        <f>INDEX('AVS RMAP Config Registers TABLE'!$H$2:$H$48,MATCH($T83,'AVS RMAP Config Registers TABLE'!$F$2:$F$48,0))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Config Registers TABLE'!E28</f>
        <v>CCD_3_windowing_2_config</v>
      </c>
      <c r="S84" s="6" t="s">
        <v>92</v>
      </c>
      <c r="T84" s="5" t="str">
        <f>'AVS RMAP Config Registers TABLE'!F28</f>
        <v>window_width_ccd3</v>
      </c>
      <c r="U84" s="6" t="s">
        <v>90</v>
      </c>
      <c r="V84" s="5" t="str">
        <f>INDEX('AVS RMAP Config Registers TABLE'!$H$2:$H$48,MATCH($T84,'AVS RMAP Config Registers TABLE'!$F$2:$F$48,0))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Config Registers TABLE'!E28</f>
        <v>CCD_3_windowing_2_config</v>
      </c>
      <c r="S85" s="6" t="s">
        <v>92</v>
      </c>
      <c r="T85" s="5" t="str">
        <f>'AVS RMAP Config Registers TABLE'!F29</f>
        <v>window_height_ccd3</v>
      </c>
      <c r="U85" s="6" t="s">
        <v>90</v>
      </c>
      <c r="V85" s="5" t="str">
        <f>INDEX('AVS RMAP Config Registers TABLE'!$H$2:$H$48,MATCH($T85,'AVS RMAP Config Registers TABLE'!$F$2:$F$48,0))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Config Registers TABLE'!E28</f>
        <v>CCD_3_windowing_2_config</v>
      </c>
      <c r="S86" s="6" t="s">
        <v>92</v>
      </c>
      <c r="T86" s="5" t="str">
        <f>'AVS RMAP Config Registers TABLE'!F31</f>
        <v>window_list_length_ccd3</v>
      </c>
      <c r="U86" s="6" t="s">
        <v>90</v>
      </c>
      <c r="V86" s="5" t="str">
        <f>INDEX('AVS RMAP Config Registers TABLE'!$H$2:$H$48,MATCH($T86,'AVS RMAP Config Registers TABLE'!$F$2:$F$48,0))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Config Registers TABLE'!E32</f>
        <v>CCD_4_windowing_1_config</v>
      </c>
      <c r="S87" s="6" t="s">
        <v>92</v>
      </c>
      <c r="T87" s="5" t="str">
        <f>'AVS RMAP Config Registers TABLE'!F32</f>
        <v>window_list_pointer_initial_address_ccd4</v>
      </c>
      <c r="U87" s="6" t="s">
        <v>90</v>
      </c>
      <c r="V87" s="5" t="str">
        <f>INDEX('AVS RMAP Config Registers TABLE'!$H$2:$H$48,MATCH($T87,'AVS RMAP Config Registers TABLE'!$F$2:$F$48,0))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Config Registers TABLE'!E33</f>
        <v>CCD_4_windowing_2_config</v>
      </c>
      <c r="S88" s="6" t="s">
        <v>92</v>
      </c>
      <c r="T88" s="5" t="str">
        <f>'AVS RMAP Config Registers TABLE'!F33</f>
        <v>window_width_ccd4</v>
      </c>
      <c r="U88" s="6" t="s">
        <v>90</v>
      </c>
      <c r="V88" s="5" t="str">
        <f>INDEX('AVS RMAP Config Registers TABLE'!$H$2:$H$48,MATCH($T88,'AVS RMAP Config Registers TABLE'!$F$2:$F$48,0))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Config Registers TABLE'!E33</f>
        <v>CCD_4_windowing_2_config</v>
      </c>
      <c r="S89" s="6" t="s">
        <v>92</v>
      </c>
      <c r="T89" s="5" t="str">
        <f>'AVS RMAP Config Registers TABLE'!F34</f>
        <v>window_height_ccd4</v>
      </c>
      <c r="U89" s="6" t="s">
        <v>90</v>
      </c>
      <c r="V89" s="5" t="str">
        <f>INDEX('AVS RMAP Config Registers TABLE'!$H$2:$H$48,MATCH($T89,'AVS RMAP Config Registers TABLE'!$F$2:$F$48,0))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Config Registers TABLE'!E33</f>
        <v>CCD_4_windowing_2_config</v>
      </c>
      <c r="S90" s="6" t="s">
        <v>92</v>
      </c>
      <c r="T90" s="5" t="str">
        <f>'AVS RMAP Config Registers TABLE'!F36</f>
        <v>window_list_length_ccd4</v>
      </c>
      <c r="U90" s="6" t="s">
        <v>90</v>
      </c>
      <c r="V90" s="5" t="str">
        <f>INDEX('AVS RMAP Config Registers TABLE'!$H$2:$H$48,MATCH($T90,'AVS RMAP Config Registers TABLE'!$F$2:$F$48,0))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Config Registers TABLE'!E37</f>
        <v>operation_mode_config</v>
      </c>
      <c r="S91" s="6" t="s">
        <v>92</v>
      </c>
      <c r="T91" s="5" t="str">
        <f>'AVS RMAP Config Registers TABLE'!F38</f>
        <v>mode_selection_control</v>
      </c>
      <c r="U91" s="6" t="s">
        <v>90</v>
      </c>
      <c r="V91" s="5" t="str">
        <f>INDEX('AVS RMAP Config Registers TABLE'!$H$2:$H$48,MATCH($T91,'AVS RMAP Config Registers TABLE'!$F$2:$F$48,0))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Config Registers TABLE'!E40</f>
        <v>sync_config</v>
      </c>
      <c r="S92" s="6" t="s">
        <v>92</v>
      </c>
      <c r="T92" s="5" t="str">
        <f>'AVS RMAP Config Registers TABLE'!F40</f>
        <v>sync_configuration</v>
      </c>
      <c r="U92" s="6" t="s">
        <v>90</v>
      </c>
      <c r="V92" s="5" t="str">
        <f>INDEX('AVS RMAP Config Registers TABLE'!$H$2:$H$48,MATCH($T92,'AVS RMAP Config Registers TABLE'!$F$2:$F$48,0))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Config Registers TABLE'!E40</f>
        <v>sync_config</v>
      </c>
      <c r="S93" s="6" t="s">
        <v>92</v>
      </c>
      <c r="T93" s="5" t="str">
        <f>'AVS RMAP Config Registers TABLE'!F41</f>
        <v>self_trigger_control</v>
      </c>
      <c r="U93" s="6" t="s">
        <v>90</v>
      </c>
      <c r="V93" s="5" t="str">
        <f>INDEX('AVS RMAP Config Registers TABLE'!$H$2:$H$48,MATCH($T93,'AVS RMAP Config Registers TABLE'!$F$2:$F$48,0))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Config Registers TABLE'!E45</f>
        <v>frame_number</v>
      </c>
      <c r="S94" s="6" t="s">
        <v>92</v>
      </c>
      <c r="T94" s="5" t="str">
        <f>'AVS RMAP Config Registers TABLE'!F45</f>
        <v>frame_number</v>
      </c>
      <c r="U94" s="6" t="s">
        <v>90</v>
      </c>
      <c r="V94" s="5" t="str">
        <f>INDEX('AVS RMAP Config Registers TABLE'!$H$2:$H$48,MATCH($T94,'AVS RMAP Config Registers TABLE'!$F$2:$F$48,0))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Config Registers TABLE'!E47</f>
        <v>current_mode</v>
      </c>
      <c r="S95" s="6" t="s">
        <v>92</v>
      </c>
      <c r="T95" s="5" t="str">
        <f>'AVS RMAP Config Registers TABLE'!F47</f>
        <v>current_mode</v>
      </c>
      <c r="U95" s="6" t="s">
        <v>90</v>
      </c>
      <c r="V95" s="5" t="str">
        <f>INDEX('AVS RMAP Config Registers TABLE'!$H$2:$H$48,MATCH($T95,'AVS RMAP Config Registers TABLE'!$F$2:$F$48,0))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AVS RMAP Config Registers</vt:lpstr>
      <vt:lpstr>AVS RMAP Config Registers TABLE</vt:lpstr>
      <vt:lpstr>NIOS defines</vt:lpstr>
      <vt:lpstr>Config Register VHDL Types</vt:lpstr>
      <vt:lpstr>Config Reg VHDL RMAP RD Case</vt:lpstr>
      <vt:lpstr>Config Reg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2019-01-25T17:09:31Z</dcterms:modified>
</cp:coreProperties>
</file>