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rfranca\Dev\SimuCam_Development\FPGA_Developments\COM_Module_v1_5\References\"/>
    </mc:Choice>
  </mc:AlternateContent>
  <xr:revisionPtr revIDLastSave="0" documentId="13_ncr:1_{E4CE2CF5-8379-4183-81D4-293B8201D31F}" xr6:coauthVersionLast="40" xr6:coauthVersionMax="40" xr10:uidLastSave="{00000000-0000-0000-0000-000000000000}"/>
  <bookViews>
    <workbookView xWindow="0" yWindow="0" windowWidth="21576" windowHeight="8016" firstSheet="1" activeTab="2" xr2:uid="{00000000-000D-0000-FFFF-FFFF00000000}"/>
  </bookViews>
  <sheets>
    <sheet name="AVS RMAP Config Registers" sheetId="1" r:id="rId1"/>
    <sheet name="AVS RMAP Config Registers TABLE" sheetId="13" r:id="rId2"/>
    <sheet name="NIOS defines" sheetId="17" r:id="rId3"/>
    <sheet name="Config Register VHDL Types" sheetId="14" r:id="rId4"/>
    <sheet name="Config Reg VHDL RMAP RD Case" sheetId="15" r:id="rId5"/>
    <sheet name="Config Reg VHDL RMAP WR Case" sheetId="1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7" l="1"/>
  <c r="K16" i="17"/>
  <c r="L16" i="17" s="1"/>
  <c r="K19" i="17"/>
  <c r="K25" i="17"/>
  <c r="L25" i="17" s="1"/>
  <c r="K26" i="17"/>
  <c r="L26" i="17" s="1"/>
  <c r="K27" i="17"/>
  <c r="N27" i="17" s="1"/>
  <c r="K28" i="17"/>
  <c r="L28" i="17" s="1"/>
  <c r="K30" i="17"/>
  <c r="L30" i="17" s="1"/>
  <c r="K32" i="17"/>
  <c r="L32" i="17" s="1"/>
  <c r="K33" i="17"/>
  <c r="N33" i="17" s="1"/>
  <c r="K34" i="17"/>
  <c r="L34" i="17" s="1"/>
  <c r="K36" i="17"/>
  <c r="L36" i="17" s="1"/>
  <c r="K37" i="17"/>
  <c r="L37" i="17" s="1"/>
  <c r="N37" i="17"/>
  <c r="K38" i="17"/>
  <c r="L38" i="17" s="1"/>
  <c r="K39" i="17"/>
  <c r="L39" i="17" s="1"/>
  <c r="K41" i="17"/>
  <c r="L41" i="17" s="1"/>
  <c r="K42" i="17"/>
  <c r="L42" i="17" s="1"/>
  <c r="K43" i="17"/>
  <c r="N43" i="17" s="1"/>
  <c r="K44" i="17"/>
  <c r="L44" i="17" s="1"/>
  <c r="K46" i="17"/>
  <c r="L46" i="17" s="1"/>
  <c r="K47" i="17"/>
  <c r="L47" i="17" s="1"/>
  <c r="K48" i="17"/>
  <c r="L48" i="17" s="1"/>
  <c r="N48" i="17"/>
  <c r="K49" i="17"/>
  <c r="L49" i="17" s="1"/>
  <c r="K51" i="17"/>
  <c r="N51" i="17" s="1"/>
  <c r="K52" i="17"/>
  <c r="N52" i="17" s="1"/>
  <c r="L52" i="17"/>
  <c r="K53" i="17"/>
  <c r="L53" i="17" s="1"/>
  <c r="N53" i="17"/>
  <c r="K54" i="17"/>
  <c r="L54" i="17" s="1"/>
  <c r="K56" i="17"/>
  <c r="N56" i="17" s="1"/>
  <c r="K58" i="17"/>
  <c r="L58" i="17" s="1"/>
  <c r="K59" i="17"/>
  <c r="N59" i="17" s="1"/>
  <c r="K61" i="17"/>
  <c r="L61" i="17"/>
  <c r="N61" i="17"/>
  <c r="K63" i="17"/>
  <c r="L63" i="17" s="1"/>
  <c r="E25" i="17"/>
  <c r="E26" i="17"/>
  <c r="E27" i="17"/>
  <c r="E28" i="17"/>
  <c r="E30" i="17"/>
  <c r="E32" i="17"/>
  <c r="E33" i="17"/>
  <c r="E34" i="17"/>
  <c r="E36" i="17"/>
  <c r="E37" i="17"/>
  <c r="E38" i="17"/>
  <c r="E39" i="17"/>
  <c r="E41" i="17"/>
  <c r="E42" i="17"/>
  <c r="E43" i="17"/>
  <c r="E44" i="17"/>
  <c r="E46" i="17"/>
  <c r="E47" i="17"/>
  <c r="E48" i="17"/>
  <c r="E49" i="17"/>
  <c r="E51" i="17"/>
  <c r="E52" i="17"/>
  <c r="E53" i="17"/>
  <c r="E54" i="17"/>
  <c r="E56" i="17"/>
  <c r="E58" i="17"/>
  <c r="E59" i="17"/>
  <c r="E61" i="17"/>
  <c r="E63" i="17"/>
  <c r="C25" i="17"/>
  <c r="C26" i="17"/>
  <c r="C27" i="17"/>
  <c r="C28" i="17"/>
  <c r="C30" i="17"/>
  <c r="C32" i="17"/>
  <c r="C33" i="17"/>
  <c r="C34" i="17"/>
  <c r="C36" i="17"/>
  <c r="C37" i="17"/>
  <c r="C38" i="17"/>
  <c r="C39" i="17"/>
  <c r="C41" i="17"/>
  <c r="C42" i="17"/>
  <c r="C43" i="17"/>
  <c r="C44" i="17"/>
  <c r="C46" i="17"/>
  <c r="C47" i="17"/>
  <c r="C48" i="17"/>
  <c r="C49" i="17"/>
  <c r="C51" i="17"/>
  <c r="C52" i="17"/>
  <c r="C53" i="17"/>
  <c r="C54" i="17"/>
  <c r="C56" i="17"/>
  <c r="C58" i="17"/>
  <c r="C59" i="17"/>
  <c r="C61" i="17"/>
  <c r="C63" i="17"/>
  <c r="E24" i="17"/>
  <c r="C24" i="17"/>
  <c r="C3" i="17"/>
  <c r="B24" i="17"/>
  <c r="B25" i="17"/>
  <c r="B26" i="17"/>
  <c r="B27" i="17"/>
  <c r="B28" i="17"/>
  <c r="B30" i="17"/>
  <c r="B32" i="17"/>
  <c r="B33" i="17"/>
  <c r="B34" i="17"/>
  <c r="B36" i="17"/>
  <c r="B37" i="17"/>
  <c r="B38" i="17"/>
  <c r="B39" i="17"/>
  <c r="B41" i="17"/>
  <c r="B42" i="17"/>
  <c r="B43" i="17"/>
  <c r="B44" i="17"/>
  <c r="B46" i="17"/>
  <c r="B47" i="17"/>
  <c r="B48" i="17"/>
  <c r="B49" i="17"/>
  <c r="B51" i="17"/>
  <c r="B52" i="17"/>
  <c r="B53" i="17"/>
  <c r="B54" i="17"/>
  <c r="B56" i="17"/>
  <c r="B58" i="17"/>
  <c r="B59" i="17"/>
  <c r="B61" i="17"/>
  <c r="B63" i="17"/>
  <c r="C6" i="17"/>
  <c r="C10" i="17"/>
  <c r="C11" i="17"/>
  <c r="C14" i="17"/>
  <c r="C18" i="17"/>
  <c r="C19" i="17"/>
  <c r="B20" i="17"/>
  <c r="C20" i="17" s="1"/>
  <c r="B19" i="17"/>
  <c r="B18" i="17"/>
  <c r="B17" i="17"/>
  <c r="C17" i="17" s="1"/>
  <c r="B16" i="17"/>
  <c r="B15" i="17"/>
  <c r="C15" i="17" s="1"/>
  <c r="B14" i="17"/>
  <c r="B13" i="17"/>
  <c r="C13" i="17" s="1"/>
  <c r="B12" i="17"/>
  <c r="C12" i="17" s="1"/>
  <c r="B11" i="17"/>
  <c r="B10" i="17"/>
  <c r="B9" i="17"/>
  <c r="C9" i="17" s="1"/>
  <c r="B8" i="17"/>
  <c r="B7" i="17"/>
  <c r="C7" i="17" s="1"/>
  <c r="B6" i="17"/>
  <c r="B5" i="17"/>
  <c r="C5" i="17" s="1"/>
  <c r="B4" i="17"/>
  <c r="C4" i="17" s="1"/>
  <c r="B3" i="17"/>
  <c r="C101" i="17"/>
  <c r="C100" i="17"/>
  <c r="C99" i="17"/>
  <c r="C98" i="17"/>
  <c r="C97" i="17"/>
  <c r="C96" i="17"/>
  <c r="C95" i="17"/>
  <c r="C94" i="17"/>
  <c r="C93" i="17"/>
  <c r="C92" i="17"/>
  <c r="C91" i="17"/>
  <c r="K24" i="17"/>
  <c r="N24" i="17" s="1"/>
  <c r="K20" i="17"/>
  <c r="L20" i="17" s="1"/>
  <c r="K18" i="17"/>
  <c r="L18" i="17" s="1"/>
  <c r="K17" i="17"/>
  <c r="K15" i="17"/>
  <c r="L15" i="17" s="1"/>
  <c r="K14" i="17"/>
  <c r="N14" i="17" s="1"/>
  <c r="K13" i="17"/>
  <c r="L13" i="17" s="1"/>
  <c r="K12" i="17"/>
  <c r="L12" i="17" s="1"/>
  <c r="K10" i="17"/>
  <c r="L10" i="17" s="1"/>
  <c r="K9" i="17"/>
  <c r="K8" i="17"/>
  <c r="L8" i="17" s="1"/>
  <c r="K7" i="17"/>
  <c r="L7" i="17" s="1"/>
  <c r="K6" i="17"/>
  <c r="N6" i="17" s="1"/>
  <c r="K5" i="17"/>
  <c r="L5" i="17" s="1"/>
  <c r="K4" i="17"/>
  <c r="L4" i="17" s="1"/>
  <c r="K3" i="17"/>
  <c r="N4" i="17" l="1"/>
  <c r="N12" i="17"/>
  <c r="N20" i="17"/>
  <c r="N58" i="17"/>
  <c r="L56" i="17"/>
  <c r="N49" i="17"/>
  <c r="N41" i="17"/>
  <c r="N30" i="17"/>
  <c r="L33" i="17"/>
  <c r="N32" i="17"/>
  <c r="L59" i="17"/>
  <c r="L51" i="17"/>
  <c r="L43" i="17"/>
  <c r="L27" i="17"/>
  <c r="N42" i="17"/>
  <c r="N34" i="17"/>
  <c r="N26" i="17"/>
  <c r="N63" i="17"/>
  <c r="N47" i="17"/>
  <c r="N39" i="17"/>
  <c r="N44" i="17"/>
  <c r="N36" i="17"/>
  <c r="N28" i="17"/>
  <c r="N25" i="17"/>
  <c r="N54" i="17"/>
  <c r="N46" i="17"/>
  <c r="N38" i="17"/>
  <c r="N9" i="17"/>
  <c r="N15" i="17"/>
  <c r="C16" i="17"/>
  <c r="N16" i="17" s="1"/>
  <c r="C8" i="17"/>
  <c r="N8" i="17" s="1"/>
  <c r="N7" i="17"/>
  <c r="N17" i="17"/>
  <c r="N19" i="17"/>
  <c r="N5" i="17"/>
  <c r="N11" i="17"/>
  <c r="L24" i="17"/>
  <c r="N13" i="17"/>
  <c r="N3" i="17"/>
  <c r="N10" i="17"/>
  <c r="N18" i="17"/>
  <c r="L9" i="17"/>
  <c r="L17" i="17"/>
  <c r="L6" i="17"/>
  <c r="L14" i="17"/>
  <c r="L3" i="17"/>
  <c r="L11" i="17"/>
  <c r="L19" i="17"/>
  <c r="P67" i="15" l="1"/>
  <c r="P59" i="15"/>
  <c r="C10" i="1" l="1"/>
  <c r="AB63" i="16" l="1"/>
  <c r="AB62" i="16"/>
  <c r="AB61" i="16"/>
  <c r="AB56" i="16"/>
  <c r="AB54" i="16"/>
  <c r="AB23" i="16"/>
  <c r="AB6" i="16"/>
  <c r="AB2" i="16"/>
  <c r="P35" i="16"/>
  <c r="AB76" i="15"/>
  <c r="AB74" i="15"/>
  <c r="AB6" i="15"/>
  <c r="AB3" i="15"/>
  <c r="V34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0" i="16"/>
  <c r="P58" i="16"/>
  <c r="P52" i="16"/>
  <c r="P51" i="16"/>
  <c r="P49" i="16"/>
  <c r="P47" i="16"/>
  <c r="P46" i="16"/>
  <c r="P45" i="16"/>
  <c r="P43" i="16"/>
  <c r="P41" i="16"/>
  <c r="P40" i="16"/>
  <c r="P39" i="16"/>
  <c r="P37" i="16"/>
  <c r="P34" i="16"/>
  <c r="P33" i="16"/>
  <c r="P31" i="16"/>
  <c r="P29" i="16"/>
  <c r="P28" i="16"/>
  <c r="P27" i="16"/>
  <c r="P25" i="16"/>
  <c r="P21" i="16"/>
  <c r="P20" i="16"/>
  <c r="P19" i="16"/>
  <c r="P17" i="16"/>
  <c r="P15" i="16"/>
  <c r="P14" i="16"/>
  <c r="P13" i="16"/>
  <c r="P12" i="16"/>
  <c r="P11" i="16"/>
  <c r="V60" i="16"/>
  <c r="V58" i="16"/>
  <c r="V52" i="16"/>
  <c r="V51" i="16"/>
  <c r="V49" i="16"/>
  <c r="V47" i="16"/>
  <c r="V46" i="16"/>
  <c r="V45" i="16"/>
  <c r="V43" i="16"/>
  <c r="V41" i="16"/>
  <c r="V40" i="16"/>
  <c r="V39" i="16"/>
  <c r="V37" i="16"/>
  <c r="V35" i="16"/>
  <c r="V33" i="16"/>
  <c r="V31" i="16"/>
  <c r="V29" i="16"/>
  <c r="V28" i="16"/>
  <c r="V27" i="16"/>
  <c r="V25" i="16"/>
  <c r="V21" i="16"/>
  <c r="V20" i="16"/>
  <c r="V19" i="16"/>
  <c r="V17" i="16"/>
  <c r="V15" i="16"/>
  <c r="V14" i="16"/>
  <c r="V13" i="16"/>
  <c r="V12" i="16"/>
  <c r="V11" i="16"/>
  <c r="R60" i="16"/>
  <c r="R43" i="16"/>
  <c r="R31" i="16"/>
  <c r="R17" i="16"/>
  <c r="M9" i="16"/>
  <c r="AB9" i="16" s="1"/>
  <c r="U29" i="15"/>
  <c r="U11" i="15"/>
  <c r="U72" i="15"/>
  <c r="U69" i="15"/>
  <c r="U62" i="15"/>
  <c r="U61" i="15"/>
  <c r="U58" i="15"/>
  <c r="U55" i="15"/>
  <c r="U53" i="15"/>
  <c r="U52" i="15"/>
  <c r="U50" i="15"/>
  <c r="U48" i="15"/>
  <c r="U46" i="15"/>
  <c r="U45" i="15"/>
  <c r="U43" i="15"/>
  <c r="U41" i="15"/>
  <c r="U39" i="15"/>
  <c r="U38" i="15"/>
  <c r="U36" i="15"/>
  <c r="U34" i="15"/>
  <c r="U32" i="15"/>
  <c r="U31" i="15"/>
  <c r="U24" i="15"/>
  <c r="U23" i="15"/>
  <c r="U22" i="15"/>
  <c r="U18" i="15"/>
  <c r="U16" i="15"/>
  <c r="U15" i="15"/>
  <c r="U14" i="15"/>
  <c r="U13" i="15"/>
  <c r="U12" i="15"/>
  <c r="W55" i="15"/>
  <c r="W41" i="15"/>
  <c r="W24" i="15"/>
  <c r="P25" i="15"/>
  <c r="P73" i="15"/>
  <c r="P72" i="15"/>
  <c r="P70" i="15"/>
  <c r="P69" i="15"/>
  <c r="P65" i="15"/>
  <c r="P63" i="15"/>
  <c r="P62" i="15"/>
  <c r="P61" i="15"/>
  <c r="P58" i="15"/>
  <c r="P55" i="15"/>
  <c r="P54" i="15"/>
  <c r="P53" i="15"/>
  <c r="P52" i="15"/>
  <c r="P48" i="15"/>
  <c r="P47" i="15"/>
  <c r="P50" i="15"/>
  <c r="P46" i="15"/>
  <c r="P45" i="15"/>
  <c r="P43" i="15"/>
  <c r="P41" i="15"/>
  <c r="P40" i="15"/>
  <c r="P39" i="15"/>
  <c r="P38" i="15"/>
  <c r="P36" i="15"/>
  <c r="P34" i="15"/>
  <c r="P33" i="15"/>
  <c r="P32" i="15"/>
  <c r="P31" i="15"/>
  <c r="P29" i="15"/>
  <c r="P27" i="15"/>
  <c r="P24" i="15"/>
  <c r="P23" i="15"/>
  <c r="P22" i="15"/>
  <c r="P21" i="15"/>
  <c r="P19" i="15"/>
  <c r="P18" i="15"/>
  <c r="P16" i="15"/>
  <c r="P14" i="15"/>
  <c r="P13" i="15"/>
  <c r="P12" i="15"/>
  <c r="P11" i="15"/>
  <c r="C100" i="14"/>
  <c r="C98" i="14"/>
  <c r="C88" i="14"/>
  <c r="D9" i="13"/>
  <c r="C10" i="14" s="1"/>
  <c r="C78" i="14"/>
  <c r="C53" i="14"/>
  <c r="C55" i="14" s="1"/>
  <c r="C43" i="14"/>
  <c r="C14" i="14"/>
  <c r="D47" i="13"/>
  <c r="C82" i="14" s="1"/>
  <c r="D45" i="13"/>
  <c r="R94" i="16" s="1"/>
  <c r="D44" i="13"/>
  <c r="C75" i="14" s="1"/>
  <c r="D43" i="13"/>
  <c r="C72" i="14" s="1"/>
  <c r="D40" i="13"/>
  <c r="R51" i="16" s="1"/>
  <c r="D37" i="13"/>
  <c r="C99" i="14" s="1"/>
  <c r="D33" i="13"/>
  <c r="R90" i="16" s="1"/>
  <c r="D32" i="13"/>
  <c r="C97" i="14" s="1"/>
  <c r="D28" i="13"/>
  <c r="R86" i="16" s="1"/>
  <c r="D27" i="13"/>
  <c r="R83" i="16" s="1"/>
  <c r="D23" i="13"/>
  <c r="R82" i="16" s="1"/>
  <c r="D22" i="13"/>
  <c r="R79" i="16" s="1"/>
  <c r="D18" i="13"/>
  <c r="R78" i="16" s="1"/>
  <c r="D17" i="13"/>
  <c r="R75" i="16" s="1"/>
  <c r="D16" i="13"/>
  <c r="C90" i="14" s="1"/>
  <c r="D11" i="13"/>
  <c r="R74" i="16" s="1"/>
  <c r="G11" i="13"/>
  <c r="U21" i="15" s="1"/>
  <c r="G3" i="13"/>
  <c r="K10" i="13"/>
  <c r="K11" i="13"/>
  <c r="K15" i="13"/>
  <c r="K16" i="13"/>
  <c r="K20" i="13"/>
  <c r="K25" i="13"/>
  <c r="K30" i="13"/>
  <c r="K35" i="13"/>
  <c r="K37" i="13"/>
  <c r="K39" i="13"/>
  <c r="K42" i="13"/>
  <c r="K43" i="13"/>
  <c r="K44" i="13"/>
  <c r="K46" i="13"/>
  <c r="K48" i="13"/>
  <c r="K3" i="13"/>
  <c r="H48" i="13"/>
  <c r="H46" i="13"/>
  <c r="H44" i="13"/>
  <c r="H43" i="13"/>
  <c r="H42" i="13"/>
  <c r="H39" i="13"/>
  <c r="H36" i="13"/>
  <c r="H34" i="13"/>
  <c r="H32" i="13"/>
  <c r="H31" i="13"/>
  <c r="H29" i="13"/>
  <c r="H27" i="13"/>
  <c r="H26" i="13"/>
  <c r="H24" i="13"/>
  <c r="H22" i="13"/>
  <c r="H21" i="13"/>
  <c r="H19" i="13"/>
  <c r="H17" i="13"/>
  <c r="H16" i="13"/>
  <c r="H15" i="13"/>
  <c r="H14" i="13"/>
  <c r="H10" i="13"/>
  <c r="H9" i="13"/>
  <c r="H8" i="13"/>
  <c r="H7" i="13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20" i="14" l="1"/>
  <c r="C57" i="14"/>
  <c r="C89" i="14"/>
  <c r="C101" i="14"/>
  <c r="W29" i="15"/>
  <c r="W43" i="15"/>
  <c r="W58" i="15"/>
  <c r="R21" i="16"/>
  <c r="R35" i="16"/>
  <c r="R47" i="16"/>
  <c r="R93" i="16"/>
  <c r="R89" i="16"/>
  <c r="R85" i="16"/>
  <c r="R81" i="16"/>
  <c r="R77" i="16"/>
  <c r="R73" i="16"/>
  <c r="C23" i="14"/>
  <c r="C63" i="14"/>
  <c r="C102" i="14"/>
  <c r="W31" i="15"/>
  <c r="W45" i="15"/>
  <c r="W61" i="15"/>
  <c r="R28" i="16"/>
  <c r="R40" i="16"/>
  <c r="R52" i="16"/>
  <c r="C27" i="14"/>
  <c r="C67" i="14"/>
  <c r="C91" i="14"/>
  <c r="C92" i="14"/>
  <c r="C103" i="14"/>
  <c r="W32" i="15"/>
  <c r="W46" i="15"/>
  <c r="W62" i="15"/>
  <c r="R19" i="16"/>
  <c r="R33" i="16"/>
  <c r="R45" i="16"/>
  <c r="R92" i="16"/>
  <c r="R88" i="16"/>
  <c r="R84" i="16"/>
  <c r="R80" i="16"/>
  <c r="R76" i="16"/>
  <c r="R72" i="16"/>
  <c r="C33" i="14"/>
  <c r="C93" i="14"/>
  <c r="C94" i="14"/>
  <c r="C104" i="14"/>
  <c r="W34" i="15"/>
  <c r="W48" i="15"/>
  <c r="W69" i="15"/>
  <c r="R25" i="16"/>
  <c r="R37" i="16"/>
  <c r="R49" i="16"/>
  <c r="C37" i="14"/>
  <c r="C41" i="14" s="1"/>
  <c r="C95" i="14"/>
  <c r="C96" i="14"/>
  <c r="W18" i="15"/>
  <c r="W36" i="15"/>
  <c r="W50" i="15"/>
  <c r="W72" i="15"/>
  <c r="R29" i="16"/>
  <c r="R41" i="16"/>
  <c r="R58" i="16"/>
  <c r="R95" i="16"/>
  <c r="R91" i="16"/>
  <c r="R87" i="16"/>
  <c r="R71" i="16"/>
  <c r="W22" i="15"/>
  <c r="W38" i="15"/>
  <c r="W52" i="15"/>
  <c r="R20" i="16"/>
  <c r="R34" i="16"/>
  <c r="R46" i="16"/>
  <c r="C47" i="14"/>
  <c r="W23" i="15"/>
  <c r="W39" i="15"/>
  <c r="W53" i="15"/>
  <c r="R27" i="16"/>
  <c r="R39" i="16"/>
  <c r="E3" i="16"/>
  <c r="AB3" i="16" s="1"/>
  <c r="P15" i="15"/>
  <c r="P75" i="15"/>
  <c r="AB75" i="15" s="1"/>
  <c r="E2" i="15"/>
  <c r="AB2" i="15" s="1"/>
  <c r="M9" i="15"/>
  <c r="AB9" i="15" s="1"/>
  <c r="M86" i="14"/>
  <c r="C105" i="14"/>
  <c r="M105" i="14" s="1"/>
  <c r="I48" i="13"/>
  <c r="I47" i="13"/>
  <c r="J47" i="13" s="1"/>
  <c r="H47" i="13"/>
  <c r="F47" i="13"/>
  <c r="G47" i="13" s="1"/>
  <c r="E47" i="13"/>
  <c r="B47" i="13"/>
  <c r="C47" i="13" s="1"/>
  <c r="I46" i="13"/>
  <c r="I45" i="13"/>
  <c r="H45" i="13"/>
  <c r="F45" i="13"/>
  <c r="G45" i="13" s="1"/>
  <c r="E45" i="13"/>
  <c r="B45" i="13"/>
  <c r="C45" i="13" s="1"/>
  <c r="I44" i="13"/>
  <c r="B44" i="13"/>
  <c r="C44" i="13" s="1"/>
  <c r="I43" i="13"/>
  <c r="B43" i="13"/>
  <c r="C43" i="13" s="1"/>
  <c r="I42" i="13"/>
  <c r="H41" i="13"/>
  <c r="J41" i="13" s="1"/>
  <c r="F41" i="13"/>
  <c r="G41" i="13" s="1"/>
  <c r="E41" i="13"/>
  <c r="I40" i="13"/>
  <c r="H40" i="13"/>
  <c r="F40" i="13"/>
  <c r="G40" i="13" s="1"/>
  <c r="E40" i="13"/>
  <c r="B40" i="13"/>
  <c r="C40" i="13" s="1"/>
  <c r="I39" i="13"/>
  <c r="I38" i="13"/>
  <c r="H38" i="13"/>
  <c r="F38" i="13"/>
  <c r="G38" i="13" s="1"/>
  <c r="E38" i="13"/>
  <c r="I37" i="13"/>
  <c r="H37" i="13"/>
  <c r="B37" i="13"/>
  <c r="C37" i="13" s="1"/>
  <c r="I36" i="13"/>
  <c r="J36" i="13" s="1"/>
  <c r="F36" i="13"/>
  <c r="G36" i="13" s="1"/>
  <c r="E36" i="13"/>
  <c r="I35" i="13"/>
  <c r="H35" i="13"/>
  <c r="I34" i="13"/>
  <c r="J34" i="13" s="1"/>
  <c r="F34" i="13"/>
  <c r="G34" i="13" s="1"/>
  <c r="E34" i="13"/>
  <c r="I33" i="13"/>
  <c r="J33" i="13" s="1"/>
  <c r="H33" i="13"/>
  <c r="F33" i="13"/>
  <c r="G33" i="13" s="1"/>
  <c r="E33" i="13"/>
  <c r="B33" i="13"/>
  <c r="C33" i="13" s="1"/>
  <c r="I32" i="13"/>
  <c r="J32" i="13" s="1"/>
  <c r="F32" i="13"/>
  <c r="G32" i="13" s="1"/>
  <c r="E32" i="13"/>
  <c r="B32" i="13"/>
  <c r="C32" i="13" s="1"/>
  <c r="I31" i="13"/>
  <c r="J31" i="13" s="1"/>
  <c r="F31" i="13"/>
  <c r="G31" i="13" s="1"/>
  <c r="E31" i="13"/>
  <c r="I30" i="13"/>
  <c r="H30" i="13"/>
  <c r="I29" i="13"/>
  <c r="J29" i="13" s="1"/>
  <c r="F29" i="13"/>
  <c r="G29" i="13" s="1"/>
  <c r="E29" i="13"/>
  <c r="I28" i="13"/>
  <c r="H28" i="13"/>
  <c r="F28" i="13"/>
  <c r="G28" i="13" s="1"/>
  <c r="E28" i="13"/>
  <c r="B28" i="13"/>
  <c r="C28" i="13" s="1"/>
  <c r="I27" i="13"/>
  <c r="J27" i="13" s="1"/>
  <c r="F27" i="13"/>
  <c r="G27" i="13" s="1"/>
  <c r="E27" i="13"/>
  <c r="B27" i="13"/>
  <c r="C27" i="13" s="1"/>
  <c r="I26" i="13"/>
  <c r="J26" i="13" s="1"/>
  <c r="F26" i="13"/>
  <c r="G26" i="13" s="1"/>
  <c r="E26" i="13"/>
  <c r="I25" i="13"/>
  <c r="H25" i="13"/>
  <c r="I24" i="13"/>
  <c r="J24" i="13" s="1"/>
  <c r="F24" i="13"/>
  <c r="G24" i="13" s="1"/>
  <c r="E24" i="13"/>
  <c r="I23" i="13"/>
  <c r="J23" i="13" s="1"/>
  <c r="H23" i="13"/>
  <c r="F23" i="13"/>
  <c r="G23" i="13" s="1"/>
  <c r="E23" i="13"/>
  <c r="B23" i="13"/>
  <c r="C23" i="13" s="1"/>
  <c r="I22" i="13"/>
  <c r="J22" i="13" s="1"/>
  <c r="F22" i="13"/>
  <c r="G22" i="13" s="1"/>
  <c r="E22" i="13"/>
  <c r="B22" i="13"/>
  <c r="C22" i="13" s="1"/>
  <c r="I21" i="13"/>
  <c r="J21" i="13" s="1"/>
  <c r="F21" i="13"/>
  <c r="G21" i="13" s="1"/>
  <c r="E21" i="13"/>
  <c r="I20" i="13"/>
  <c r="H20" i="13"/>
  <c r="I19" i="13"/>
  <c r="J19" i="13" s="1"/>
  <c r="F19" i="13"/>
  <c r="G19" i="13" s="1"/>
  <c r="E19" i="13"/>
  <c r="I18" i="13"/>
  <c r="J18" i="13" s="1"/>
  <c r="H18" i="13"/>
  <c r="F18" i="13"/>
  <c r="G18" i="13" s="1"/>
  <c r="E18" i="13"/>
  <c r="B18" i="13"/>
  <c r="C18" i="13" s="1"/>
  <c r="I17" i="13"/>
  <c r="J17" i="13" s="1"/>
  <c r="F17" i="13"/>
  <c r="G17" i="13" s="1"/>
  <c r="E17" i="13"/>
  <c r="B17" i="13"/>
  <c r="C17" i="13" s="1"/>
  <c r="I16" i="13"/>
  <c r="B16" i="13"/>
  <c r="C16" i="13" s="1"/>
  <c r="I15" i="13"/>
  <c r="I14" i="13"/>
  <c r="J14" i="13" s="1"/>
  <c r="F14" i="13"/>
  <c r="G14" i="13" s="1"/>
  <c r="E14" i="13"/>
  <c r="I13" i="13"/>
  <c r="H13" i="13"/>
  <c r="F13" i="13"/>
  <c r="G13" i="13" s="1"/>
  <c r="E13" i="13"/>
  <c r="H12" i="13"/>
  <c r="J12" i="13" s="1"/>
  <c r="F12" i="13"/>
  <c r="G12" i="13" s="1"/>
  <c r="E12" i="13"/>
  <c r="H11" i="13"/>
  <c r="J11" i="13" s="1"/>
  <c r="R21" i="15" s="1"/>
  <c r="AB21" i="15" s="1"/>
  <c r="B11" i="13"/>
  <c r="C11" i="13" s="1"/>
  <c r="I10" i="13"/>
  <c r="I9" i="13"/>
  <c r="J9" i="13" s="1"/>
  <c r="F9" i="13"/>
  <c r="G9" i="13" s="1"/>
  <c r="E9" i="13"/>
  <c r="B9" i="13"/>
  <c r="C9" i="13" s="1"/>
  <c r="I8" i="13"/>
  <c r="J8" i="13" s="1"/>
  <c r="F8" i="13"/>
  <c r="G8" i="13" s="1"/>
  <c r="E8" i="13"/>
  <c r="I7" i="13"/>
  <c r="J7" i="13" s="1"/>
  <c r="F7" i="13"/>
  <c r="G7" i="13" s="1"/>
  <c r="E7" i="13"/>
  <c r="H6" i="13"/>
  <c r="J6" i="13" s="1"/>
  <c r="F6" i="13"/>
  <c r="G6" i="13" s="1"/>
  <c r="E6" i="13"/>
  <c r="H5" i="13"/>
  <c r="J5" i="13" s="1"/>
  <c r="F5" i="13"/>
  <c r="G5" i="13" s="1"/>
  <c r="E5" i="13"/>
  <c r="H4" i="13"/>
  <c r="J4" i="13" s="1"/>
  <c r="F4" i="13"/>
  <c r="G4" i="13" s="1"/>
  <c r="E4" i="13"/>
  <c r="H3" i="13"/>
  <c r="J3" i="13" s="1"/>
  <c r="R11" i="15" s="1"/>
  <c r="AB11" i="15" s="1"/>
  <c r="D3" i="13"/>
  <c r="B3" i="13"/>
  <c r="C3" i="13" s="1"/>
  <c r="C45" i="14"/>
  <c r="M45" i="14" s="1"/>
  <c r="X21" i="16" l="1"/>
  <c r="R24" i="15"/>
  <c r="R66" i="16"/>
  <c r="R70" i="16"/>
  <c r="R13" i="16"/>
  <c r="C87" i="14"/>
  <c r="C2" i="14"/>
  <c r="W12" i="15"/>
  <c r="R67" i="16"/>
  <c r="R15" i="16"/>
  <c r="R12" i="16"/>
  <c r="W16" i="15"/>
  <c r="R68" i="16"/>
  <c r="W15" i="15"/>
  <c r="R14" i="16"/>
  <c r="W14" i="15"/>
  <c r="R69" i="16"/>
  <c r="R11" i="16"/>
  <c r="W13" i="15"/>
  <c r="K6" i="13"/>
  <c r="T13" i="16"/>
  <c r="Y14" i="15"/>
  <c r="C5" i="14"/>
  <c r="T68" i="16"/>
  <c r="V68" i="16" s="1"/>
  <c r="X15" i="16"/>
  <c r="R16" i="15"/>
  <c r="K12" i="13"/>
  <c r="Y22" i="15"/>
  <c r="C15" i="14"/>
  <c r="T19" i="16"/>
  <c r="T72" i="16"/>
  <c r="V72" i="16" s="1"/>
  <c r="R29" i="15"/>
  <c r="X25" i="16"/>
  <c r="R32" i="15"/>
  <c r="X28" i="16"/>
  <c r="T37" i="16"/>
  <c r="T83" i="16"/>
  <c r="C44" i="14"/>
  <c r="Y43" i="15"/>
  <c r="Y46" i="15"/>
  <c r="C49" i="14"/>
  <c r="T40" i="16"/>
  <c r="AB40" i="16" s="1"/>
  <c r="T85" i="16"/>
  <c r="V85" i="16" s="1"/>
  <c r="AB85" i="16" s="1"/>
  <c r="R52" i="15"/>
  <c r="X45" i="16"/>
  <c r="R55" i="15"/>
  <c r="X47" i="16"/>
  <c r="J39" i="13"/>
  <c r="R59" i="15" s="1"/>
  <c r="AB59" i="15" s="1"/>
  <c r="G39" i="13"/>
  <c r="U59" i="15" s="1"/>
  <c r="R62" i="15"/>
  <c r="X52" i="16"/>
  <c r="AB52" i="16" s="1"/>
  <c r="X60" i="16"/>
  <c r="R72" i="15"/>
  <c r="X34" i="16"/>
  <c r="R39" i="15"/>
  <c r="T46" i="16"/>
  <c r="AB46" i="16" s="1"/>
  <c r="C59" i="14"/>
  <c r="Y53" i="15"/>
  <c r="T89" i="16"/>
  <c r="V89" i="16" s="1"/>
  <c r="J15" i="13"/>
  <c r="R25" i="15" s="1"/>
  <c r="G15" i="13"/>
  <c r="U25" i="15" s="1"/>
  <c r="T27" i="16"/>
  <c r="Y31" i="15"/>
  <c r="C28" i="14"/>
  <c r="T76" i="16"/>
  <c r="V76" i="16" s="1"/>
  <c r="J20" i="13"/>
  <c r="R33" i="15" s="1"/>
  <c r="G20" i="13"/>
  <c r="U33" i="15" s="1"/>
  <c r="R43" i="15"/>
  <c r="X37" i="16"/>
  <c r="R46" i="15"/>
  <c r="AB46" i="15" s="1"/>
  <c r="X40" i="16"/>
  <c r="C68" i="14"/>
  <c r="T51" i="16"/>
  <c r="Y61" i="15"/>
  <c r="T92" i="16"/>
  <c r="V92" i="16" s="1"/>
  <c r="J45" i="13"/>
  <c r="X31" i="16"/>
  <c r="R36" i="15"/>
  <c r="K32" i="13"/>
  <c r="Y50" i="15"/>
  <c r="C54" i="14"/>
  <c r="T87" i="16"/>
  <c r="T43" i="16"/>
  <c r="AB43" i="16" s="1"/>
  <c r="R22" i="15"/>
  <c r="AB22" i="15" s="1"/>
  <c r="X19" i="16"/>
  <c r="C6" i="14"/>
  <c r="Y15" i="15"/>
  <c r="T14" i="16"/>
  <c r="T69" i="16"/>
  <c r="V69" i="16" s="1"/>
  <c r="K13" i="13"/>
  <c r="T20" i="16"/>
  <c r="C16" i="14"/>
  <c r="G16" i="14" s="1"/>
  <c r="T73" i="16"/>
  <c r="V73" i="16" s="1"/>
  <c r="Y23" i="15"/>
  <c r="T78" i="16"/>
  <c r="T29" i="16"/>
  <c r="C30" i="14"/>
  <c r="Y34" i="15"/>
  <c r="K23" i="13"/>
  <c r="Y38" i="15"/>
  <c r="C38" i="14"/>
  <c r="T33" i="16"/>
  <c r="AB33" i="16" s="1"/>
  <c r="T80" i="16"/>
  <c r="V80" i="16" s="1"/>
  <c r="J25" i="13"/>
  <c r="R40" i="15" s="1"/>
  <c r="G25" i="13"/>
  <c r="X43" i="16"/>
  <c r="R50" i="15"/>
  <c r="AB50" i="15" s="1"/>
  <c r="X46" i="16"/>
  <c r="R53" i="15"/>
  <c r="AB53" i="15" s="1"/>
  <c r="J37" i="13"/>
  <c r="R57" i="15" s="1"/>
  <c r="G37" i="13"/>
  <c r="U57" i="15" s="1"/>
  <c r="J43" i="13"/>
  <c r="R65" i="15" s="1"/>
  <c r="AB65" i="15" s="1"/>
  <c r="G43" i="13"/>
  <c r="U65" i="15" s="1"/>
  <c r="J46" i="13"/>
  <c r="R70" i="15" s="1"/>
  <c r="G46" i="13"/>
  <c r="U70" i="15" s="1"/>
  <c r="AB72" i="16"/>
  <c r="J42" i="13"/>
  <c r="R63" i="15" s="1"/>
  <c r="G42" i="13"/>
  <c r="U63" i="15" s="1"/>
  <c r="K9" i="13"/>
  <c r="Y18" i="15"/>
  <c r="C11" i="14"/>
  <c r="G11" i="14" s="1"/>
  <c r="T71" i="16"/>
  <c r="V71" i="16" s="1"/>
  <c r="T17" i="16"/>
  <c r="X11" i="16"/>
  <c r="R12" i="15"/>
  <c r="X17" i="16"/>
  <c r="R18" i="15"/>
  <c r="J16" i="13"/>
  <c r="R27" i="15" s="1"/>
  <c r="AB27" i="15" s="1"/>
  <c r="G16" i="13"/>
  <c r="U27" i="15" s="1"/>
  <c r="K26" i="13"/>
  <c r="T82" i="16"/>
  <c r="C40" i="14"/>
  <c r="G40" i="14" s="1"/>
  <c r="T35" i="16"/>
  <c r="Y41" i="15"/>
  <c r="K28" i="13"/>
  <c r="C48" i="14"/>
  <c r="G48" i="14" s="1"/>
  <c r="T39" i="16"/>
  <c r="Y45" i="15"/>
  <c r="T84" i="16"/>
  <c r="V84" i="16" s="1"/>
  <c r="J30" i="13"/>
  <c r="R47" i="15" s="1"/>
  <c r="G30" i="13"/>
  <c r="T49" i="16"/>
  <c r="C64" i="14"/>
  <c r="T91" i="16"/>
  <c r="V91" i="16" s="1"/>
  <c r="Y58" i="15"/>
  <c r="K5" i="13"/>
  <c r="T12" i="16"/>
  <c r="T67" i="16"/>
  <c r="V67" i="16" s="1"/>
  <c r="Y13" i="15"/>
  <c r="C4" i="14"/>
  <c r="M4" i="14" s="1"/>
  <c r="R15" i="15"/>
  <c r="AB15" i="15" s="1"/>
  <c r="X14" i="16"/>
  <c r="J10" i="13"/>
  <c r="R19" i="15" s="1"/>
  <c r="AB19" i="15" s="1"/>
  <c r="G10" i="13"/>
  <c r="U19" i="15" s="1"/>
  <c r="X27" i="16"/>
  <c r="AB27" i="16" s="1"/>
  <c r="R31" i="15"/>
  <c r="AB31" i="15" s="1"/>
  <c r="X29" i="16"/>
  <c r="R34" i="15"/>
  <c r="AB34" i="15" s="1"/>
  <c r="K31" i="13"/>
  <c r="C50" i="14"/>
  <c r="T86" i="16"/>
  <c r="T41" i="16"/>
  <c r="Y48" i="15"/>
  <c r="T45" i="16"/>
  <c r="AB45" i="16" s="1"/>
  <c r="Y52" i="15"/>
  <c r="T88" i="16"/>
  <c r="V88" i="16" s="1"/>
  <c r="C58" i="14"/>
  <c r="J35" i="13"/>
  <c r="R54" i="15" s="1"/>
  <c r="AB54" i="15" s="1"/>
  <c r="G35" i="13"/>
  <c r="U54" i="15" s="1"/>
  <c r="J40" i="13"/>
  <c r="J44" i="13"/>
  <c r="R67" i="15" s="1"/>
  <c r="AB67" i="15" s="1"/>
  <c r="G44" i="13"/>
  <c r="U67" i="15" s="1"/>
  <c r="K47" i="13"/>
  <c r="Y72" i="15"/>
  <c r="T95" i="16"/>
  <c r="V95" i="16" s="1"/>
  <c r="T60" i="16"/>
  <c r="AB60" i="16" s="1"/>
  <c r="C83" i="14"/>
  <c r="G83" i="14" s="1"/>
  <c r="X13" i="16"/>
  <c r="AB13" i="16" s="1"/>
  <c r="R14" i="15"/>
  <c r="AB14" i="15" s="1"/>
  <c r="K8" i="13"/>
  <c r="T70" i="16"/>
  <c r="V70" i="16" s="1"/>
  <c r="T15" i="16"/>
  <c r="Y16" i="15"/>
  <c r="C7" i="14"/>
  <c r="G7" i="14" s="1"/>
  <c r="J13" i="13"/>
  <c r="K17" i="13"/>
  <c r="T25" i="16"/>
  <c r="T75" i="16"/>
  <c r="Y29" i="15"/>
  <c r="C24" i="14"/>
  <c r="K19" i="13"/>
  <c r="Y32" i="15"/>
  <c r="C29" i="14"/>
  <c r="T28" i="16"/>
  <c r="T77" i="16"/>
  <c r="V77" i="16" s="1"/>
  <c r="X33" i="16"/>
  <c r="R38" i="15"/>
  <c r="AB38" i="15" s="1"/>
  <c r="R41" i="15"/>
  <c r="AB41" i="15" s="1"/>
  <c r="X35" i="16"/>
  <c r="K36" i="13"/>
  <c r="T90" i="16"/>
  <c r="C60" i="14"/>
  <c r="G60" i="14" s="1"/>
  <c r="T47" i="16"/>
  <c r="AB47" i="16" s="1"/>
  <c r="Y55" i="15"/>
  <c r="K41" i="13"/>
  <c r="C69" i="14"/>
  <c r="Y62" i="15"/>
  <c r="T52" i="16"/>
  <c r="T93" i="16"/>
  <c r="J48" i="13"/>
  <c r="R73" i="15" s="1"/>
  <c r="AB73" i="15" s="1"/>
  <c r="G48" i="13"/>
  <c r="U73" i="15" s="1"/>
  <c r="K4" i="13"/>
  <c r="T66" i="16"/>
  <c r="V66" i="16" s="1"/>
  <c r="T11" i="16"/>
  <c r="Y12" i="15"/>
  <c r="C3" i="14"/>
  <c r="M3" i="14" s="1"/>
  <c r="X12" i="16"/>
  <c r="R13" i="15"/>
  <c r="AB13" i="15" s="1"/>
  <c r="T74" i="16"/>
  <c r="Y24" i="15"/>
  <c r="T21" i="16"/>
  <c r="C17" i="14"/>
  <c r="K22" i="13"/>
  <c r="Y36" i="15"/>
  <c r="C34" i="14"/>
  <c r="T79" i="16"/>
  <c r="T31" i="16"/>
  <c r="AB31" i="16" s="1"/>
  <c r="K24" i="13"/>
  <c r="T34" i="16"/>
  <c r="AB34" i="16" s="1"/>
  <c r="Y39" i="15"/>
  <c r="T81" i="16"/>
  <c r="V81" i="16" s="1"/>
  <c r="C39" i="14"/>
  <c r="G39" i="14" s="1"/>
  <c r="J28" i="13"/>
  <c r="X41" i="16"/>
  <c r="R48" i="15"/>
  <c r="J38" i="13"/>
  <c r="T94" i="16"/>
  <c r="T58" i="16"/>
  <c r="Y69" i="15"/>
  <c r="C79" i="14"/>
  <c r="AB88" i="16"/>
  <c r="N51" i="15"/>
  <c r="AB51" i="15" s="1"/>
  <c r="N44" i="16"/>
  <c r="AB44" i="16" s="1"/>
  <c r="N71" i="15"/>
  <c r="AB71" i="15" s="1"/>
  <c r="N59" i="16"/>
  <c r="AB59" i="16" s="1"/>
  <c r="N17" i="15"/>
  <c r="AB17" i="15" s="1"/>
  <c r="N16" i="16"/>
  <c r="AB16" i="16" s="1"/>
  <c r="N26" i="16"/>
  <c r="AB26" i="16" s="1"/>
  <c r="N30" i="15"/>
  <c r="AB30" i="15" s="1"/>
  <c r="N48" i="16"/>
  <c r="AB48" i="16" s="1"/>
  <c r="N56" i="15"/>
  <c r="AB56" i="15" s="1"/>
  <c r="N50" i="16"/>
  <c r="AB50" i="16" s="1"/>
  <c r="N60" i="15"/>
  <c r="AB60" i="15" s="1"/>
  <c r="N32" i="16"/>
  <c r="AB32" i="16" s="1"/>
  <c r="N37" i="15"/>
  <c r="AB37" i="15" s="1"/>
  <c r="N53" i="16"/>
  <c r="AB53" i="16" s="1"/>
  <c r="N64" i="15"/>
  <c r="AB64" i="15" s="1"/>
  <c r="N26" i="15"/>
  <c r="AB26" i="15" s="1"/>
  <c r="N22" i="16"/>
  <c r="AB22" i="16" s="1"/>
  <c r="N44" i="15"/>
  <c r="AB44" i="15" s="1"/>
  <c r="N38" i="16"/>
  <c r="AB38" i="16" s="1"/>
  <c r="N55" i="16"/>
  <c r="AB55" i="16" s="1"/>
  <c r="N66" i="15"/>
  <c r="AB66" i="15" s="1"/>
  <c r="N24" i="16"/>
  <c r="AB24" i="16" s="1"/>
  <c r="N28" i="15"/>
  <c r="AB28" i="15" s="1"/>
  <c r="N18" i="16"/>
  <c r="AB18" i="16" s="1"/>
  <c r="N20" i="15"/>
  <c r="AB20" i="15" s="1"/>
  <c r="N35" i="15"/>
  <c r="AB35" i="15" s="1"/>
  <c r="N30" i="16"/>
  <c r="AB30" i="16" s="1"/>
  <c r="N57" i="16"/>
  <c r="AB57" i="16" s="1"/>
  <c r="N68" i="15"/>
  <c r="AB68" i="15" s="1"/>
  <c r="N10" i="15"/>
  <c r="AB10" i="15" s="1"/>
  <c r="N10" i="16"/>
  <c r="AB10" i="16" s="1"/>
  <c r="N36" i="16"/>
  <c r="AB36" i="16" s="1"/>
  <c r="N42" i="15"/>
  <c r="AB42" i="15" s="1"/>
  <c r="N42" i="16"/>
  <c r="AB42" i="16" s="1"/>
  <c r="N49" i="15"/>
  <c r="AB49" i="15" s="1"/>
  <c r="K14" i="13"/>
  <c r="K29" i="13"/>
  <c r="K7" i="13"/>
  <c r="K34" i="13"/>
  <c r="K18" i="13"/>
  <c r="K40" i="13"/>
  <c r="K45" i="13"/>
  <c r="K21" i="13"/>
  <c r="K27" i="13"/>
  <c r="K33" i="13"/>
  <c r="K38" i="13"/>
  <c r="M5" i="14"/>
  <c r="M63" i="14"/>
  <c r="M23" i="14"/>
  <c r="C12" i="14"/>
  <c r="M12" i="14" s="1"/>
  <c r="E88" i="14"/>
  <c r="M55" i="14"/>
  <c r="E97" i="14"/>
  <c r="M97" i="14" s="1"/>
  <c r="C18" i="14"/>
  <c r="M18" i="14" s="1"/>
  <c r="E89" i="14"/>
  <c r="M27" i="14"/>
  <c r="M16" i="14"/>
  <c r="M15" i="14"/>
  <c r="M39" i="14"/>
  <c r="E95" i="14"/>
  <c r="E99" i="14"/>
  <c r="M99" i="14" s="1"/>
  <c r="M48" i="14"/>
  <c r="M11" i="14"/>
  <c r="M40" i="14"/>
  <c r="M83" i="14"/>
  <c r="M69" i="14"/>
  <c r="M75" i="14"/>
  <c r="M82" i="14"/>
  <c r="M78" i="14"/>
  <c r="C73" i="14"/>
  <c r="M73" i="14" s="1"/>
  <c r="C70" i="14"/>
  <c r="M70" i="14" s="1"/>
  <c r="C65" i="14"/>
  <c r="M65" i="14" s="1"/>
  <c r="M53" i="14"/>
  <c r="C61" i="14"/>
  <c r="M61" i="14" s="1"/>
  <c r="M43" i="14"/>
  <c r="C51" i="14"/>
  <c r="M51" i="14" s="1"/>
  <c r="C35" i="14"/>
  <c r="M35" i="14" s="1"/>
  <c r="M41" i="14"/>
  <c r="M14" i="14"/>
  <c r="M7" i="14"/>
  <c r="M20" i="14"/>
  <c r="M10" i="14"/>
  <c r="M2" i="14"/>
  <c r="M60" i="14" l="1"/>
  <c r="G79" i="14"/>
  <c r="M79" i="14" s="1"/>
  <c r="V86" i="16"/>
  <c r="AB86" i="16" s="1"/>
  <c r="U40" i="15"/>
  <c r="U47" i="15"/>
  <c r="AB47" i="15" s="1"/>
  <c r="G30" i="14"/>
  <c r="M30" i="14" s="1"/>
  <c r="G54" i="14"/>
  <c r="M54" i="14" s="1"/>
  <c r="G59" i="14"/>
  <c r="M59" i="14" s="1"/>
  <c r="G49" i="14"/>
  <c r="M49" i="14" s="1"/>
  <c r="AB25" i="16"/>
  <c r="AB69" i="16"/>
  <c r="AB67" i="16"/>
  <c r="AB21" i="16"/>
  <c r="AB89" i="16"/>
  <c r="V79" i="16"/>
  <c r="AB79" i="16" s="1"/>
  <c r="G50" i="14"/>
  <c r="M50" i="14"/>
  <c r="AB40" i="15"/>
  <c r="AB29" i="16"/>
  <c r="G68" i="14"/>
  <c r="M68" i="14" s="1"/>
  <c r="G28" i="14"/>
  <c r="M28" i="14" s="1"/>
  <c r="AB29" i="15"/>
  <c r="AB76" i="16"/>
  <c r="V82" i="16"/>
  <c r="AB82" i="16"/>
  <c r="G17" i="14"/>
  <c r="M17" i="14" s="1"/>
  <c r="G24" i="14"/>
  <c r="M24" i="14" s="1"/>
  <c r="G58" i="14"/>
  <c r="M58" i="14" s="1"/>
  <c r="G64" i="14"/>
  <c r="M64" i="14" s="1"/>
  <c r="AB18" i="15"/>
  <c r="V78" i="16"/>
  <c r="AB78" i="16"/>
  <c r="AB39" i="15"/>
  <c r="AB14" i="16"/>
  <c r="AB77" i="16"/>
  <c r="V94" i="16"/>
  <c r="AB94" i="16" s="1"/>
  <c r="AB17" i="16"/>
  <c r="AB57" i="15"/>
  <c r="G6" i="14"/>
  <c r="M6" i="14" s="1"/>
  <c r="AB36" i="15"/>
  <c r="AB55" i="15"/>
  <c r="G44" i="14"/>
  <c r="M44" i="14" s="1"/>
  <c r="AB19" i="16"/>
  <c r="AB92" i="16"/>
  <c r="X49" i="16"/>
  <c r="AB49" i="16" s="1"/>
  <c r="R58" i="15"/>
  <c r="AB58" i="15" s="1"/>
  <c r="V75" i="16"/>
  <c r="AB75" i="16" s="1"/>
  <c r="AB35" i="16"/>
  <c r="AB12" i="15"/>
  <c r="AB63" i="15"/>
  <c r="G38" i="14"/>
  <c r="M38" i="14" s="1"/>
  <c r="AB72" i="15"/>
  <c r="V83" i="16"/>
  <c r="AB83" i="16"/>
  <c r="AB68" i="16"/>
  <c r="AB71" i="16"/>
  <c r="AB81" i="16"/>
  <c r="AB48" i="15"/>
  <c r="V74" i="16"/>
  <c r="AB74" i="16"/>
  <c r="AB11" i="16"/>
  <c r="R69" i="15"/>
  <c r="AB69" i="15" s="1"/>
  <c r="X58" i="16"/>
  <c r="AB58" i="16" s="1"/>
  <c r="AB43" i="15"/>
  <c r="AB25" i="15"/>
  <c r="AB52" i="15"/>
  <c r="AB37" i="16"/>
  <c r="AB70" i="16"/>
  <c r="AB95" i="16"/>
  <c r="AB73" i="16"/>
  <c r="AB28" i="16"/>
  <c r="AB66" i="16"/>
  <c r="R45" i="15"/>
  <c r="AB45" i="15" s="1"/>
  <c r="X39" i="16"/>
  <c r="AB39" i="16" s="1"/>
  <c r="G34" i="14"/>
  <c r="M34" i="14" s="1"/>
  <c r="AB12" i="16"/>
  <c r="V93" i="16"/>
  <c r="AB93" i="16"/>
  <c r="V90" i="16"/>
  <c r="AB90" i="16" s="1"/>
  <c r="G29" i="14"/>
  <c r="M29" i="14" s="1"/>
  <c r="R23" i="15"/>
  <c r="AB23" i="15" s="1"/>
  <c r="X20" i="16"/>
  <c r="AB20" i="16" s="1"/>
  <c r="AB80" i="16"/>
  <c r="X51" i="16"/>
  <c r="AB51" i="16" s="1"/>
  <c r="R61" i="15"/>
  <c r="AB61" i="15" s="1"/>
  <c r="AB41" i="16"/>
  <c r="AB70" i="15"/>
  <c r="V87" i="16"/>
  <c r="AB87" i="16"/>
  <c r="AB33" i="15"/>
  <c r="AB62" i="15"/>
  <c r="AB32" i="15"/>
  <c r="AB16" i="15"/>
  <c r="AB15" i="16"/>
  <c r="AB24" i="15"/>
  <c r="AB84" i="16"/>
  <c r="AB91" i="16"/>
  <c r="M88" i="14"/>
  <c r="M89" i="14"/>
  <c r="C25" i="14"/>
  <c r="M25" i="14" s="1"/>
  <c r="E91" i="14"/>
  <c r="M91" i="14" s="1"/>
  <c r="C84" i="14"/>
  <c r="M84" i="14" s="1"/>
  <c r="E104" i="14"/>
  <c r="M104" i="14" s="1"/>
  <c r="M57" i="14"/>
  <c r="E98" i="14"/>
  <c r="M95" i="14"/>
  <c r="M47" i="14"/>
  <c r="E96" i="14"/>
  <c r="M96" i="14" s="1"/>
  <c r="C80" i="14"/>
  <c r="M80" i="14" s="1"/>
  <c r="E103" i="14"/>
  <c r="M103" i="14" s="1"/>
  <c r="M37" i="14"/>
  <c r="E94" i="14"/>
  <c r="M94" i="14" s="1"/>
  <c r="M98" i="14"/>
  <c r="C31" i="14"/>
  <c r="M31" i="14" s="1"/>
  <c r="E92" i="14"/>
  <c r="M92" i="14" s="1"/>
  <c r="C76" i="14"/>
  <c r="M76" i="14" s="1"/>
  <c r="E102" i="14"/>
  <c r="M102" i="14" s="1"/>
  <c r="M72" i="14"/>
  <c r="E101" i="14"/>
  <c r="M101" i="14" s="1"/>
  <c r="M33" i="14"/>
  <c r="E93" i="14"/>
  <c r="M93" i="14" s="1"/>
  <c r="M67" i="14"/>
  <c r="E100" i="14"/>
  <c r="M100" i="14" s="1"/>
  <c r="C8" i="14"/>
  <c r="M8" i="14" s="1"/>
  <c r="E87" i="14"/>
  <c r="M87" i="14" s="1"/>
  <c r="C21" i="14"/>
  <c r="M21" i="14" s="1"/>
  <c r="E90" i="14"/>
  <c r="M90" i="14" s="1"/>
</calcChain>
</file>

<file path=xl/sharedStrings.xml><?xml version="1.0" encoding="utf-8"?>
<sst xmlns="http://schemas.openxmlformats.org/spreadsheetml/2006/main" count="3131" uniqueCount="213">
  <si>
    <t>0x0000</t>
  </si>
  <si>
    <t>Address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</si>
  <si>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</si>
  <si>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</si>
  <si>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</si>
  <si>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</si>
  <si>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</si>
  <si>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</si>
  <si>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</si>
  <si>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</si>
  <si>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Name</t>
  </si>
  <si>
    <t>Default</t>
  </si>
  <si>
    <t>Access</t>
  </si>
  <si>
    <t>Bit 8</t>
  </si>
  <si>
    <t>Bit 9</t>
  </si>
  <si>
    <t>Bit 10</t>
  </si>
  <si>
    <t>Bit 11</t>
  </si>
  <si>
    <t>Bit 12</t>
  </si>
  <si>
    <t>Bit 13</t>
  </si>
  <si>
    <t>Bit 14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</si>
  <si>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</si>
  <si>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</si>
  <si>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</si>
  <si>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</si>
  <si>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</si>
  <si>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</si>
  <si>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</si>
  <si>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</si>
  <si>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</si>
  <si>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</si>
  <si>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</si>
  <si>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</si>
  <si>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</si>
  <si>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</si>
  <si>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</si>
  <si>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</si>
  <si>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</si>
  <si>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Register</t>
  </si>
  <si>
    <t>ccd_seq_1_config</t>
  </si>
  <si>
    <t>0x8F7</t>
  </si>
  <si>
    <t>0x119E</t>
  </si>
  <si>
    <t>-</t>
  </si>
  <si>
    <t>ccd_seq_2_config</t>
  </si>
  <si>
    <t>0x001F4</t>
  </si>
  <si>
    <t>spw_packet_1_config</t>
  </si>
  <si>
    <t>0x11F8</t>
  </si>
  <si>
    <t>0b11</t>
  </si>
  <si>
    <t>spw_packet_2_config</t>
  </si>
  <si>
    <t>CCD_1_windowing_1_config</t>
  </si>
  <si>
    <t>CCD_1_windowing_2_config</t>
  </si>
  <si>
    <t>CCD_2_windowing_1_config</t>
  </si>
  <si>
    <t>CCD_2_windowing_2_config</t>
  </si>
  <si>
    <t>CCD_3_windowing_1_config</t>
  </si>
  <si>
    <t>CCD_3_windowing_2_config</t>
  </si>
  <si>
    <t>CCD_4_windowing_1_config</t>
  </si>
  <si>
    <t>CCD_4_windowing_2_config</t>
  </si>
  <si>
    <t>operation_mode_config</t>
  </si>
  <si>
    <t>0x1</t>
  </si>
  <si>
    <t>sync_config</t>
  </si>
  <si>
    <t>0b00</t>
  </si>
  <si>
    <t>R/W</t>
  </si>
  <si>
    <t>0x00000000</t>
  </si>
  <si>
    <t>R</t>
  </si>
  <si>
    <t>Signal</t>
  </si>
  <si>
    <t>;</t>
  </si>
  <si>
    <t>std_logic</t>
  </si>
  <si>
    <t>_vector(</t>
  </si>
  <si>
    <t xml:space="preserve"> downto </t>
  </si>
  <si>
    <t xml:space="preserve">type </t>
  </si>
  <si>
    <t xml:space="preserve"> is record</t>
  </si>
  <si>
    <t xml:space="preserve">end record </t>
  </si>
  <si>
    <t xml:space="preserve"> : </t>
  </si>
  <si>
    <t xml:space="preserve">  </t>
  </si>
  <si>
    <t>frame_number</t>
  </si>
  <si>
    <t>current_mode</t>
  </si>
  <si>
    <t>0b0000</t>
  </si>
  <si>
    <t>dac_control</t>
  </si>
  <si>
    <t>clock_source_control</t>
  </si>
  <si>
    <t xml:space="preserve">  : </t>
  </si>
  <si>
    <t xml:space="preserve">in </t>
  </si>
  <si>
    <t>CASE</t>
  </si>
  <si>
    <t>PORT</t>
  </si>
  <si>
    <t>SIGNAL</t>
  </si>
  <si>
    <t xml:space="preserve">signal </t>
  </si>
  <si>
    <t>case (</t>
  </si>
  <si>
    <t>) is</t>
  </si>
  <si>
    <t>end case;</t>
  </si>
  <si>
    <t xml:space="preserve">out </t>
  </si>
  <si>
    <t>others</t>
  </si>
  <si>
    <t xml:space="preserve"> =&gt;</t>
  </si>
  <si>
    <t xml:space="preserve"> &lt;= </t>
  </si>
  <si>
    <t>)</t>
  </si>
  <si>
    <t>.</t>
  </si>
  <si>
    <t>(</t>
  </si>
  <si>
    <t>when (</t>
  </si>
  <si>
    <t xml:space="preserve">when </t>
  </si>
  <si>
    <t>register_clock_transfer_count_control</t>
  </si>
  <si>
    <t>image_clock_transfer_count_control</t>
  </si>
  <si>
    <t>register_clock_direction_control</t>
  </si>
  <si>
    <t>image_clock_direction_control</t>
  </si>
  <si>
    <t>tri_level_clock_control</t>
  </si>
  <si>
    <t>Range</t>
  </si>
  <si>
    <t>slow_read_out_pause_count</t>
  </si>
  <si>
    <t>packet_size_control</t>
  </si>
  <si>
    <t>ccd_port_data_transmission_selection_control</t>
  </si>
  <si>
    <t>digitise_control</t>
  </si>
  <si>
    <t>window_list_pointer_initial_address_ccd1</t>
  </si>
  <si>
    <t>window_list_pointer_initial_address_ccd2</t>
  </si>
  <si>
    <t>window_list_pointer_initial_address_ccd3</t>
  </si>
  <si>
    <t>window_list_pointer_initial_address_ccd4</t>
  </si>
  <si>
    <t>window_width_ccd1</t>
  </si>
  <si>
    <t>window_height_ccd1</t>
  </si>
  <si>
    <t>window_list_length_ccd1</t>
  </si>
  <si>
    <t>window_list_length_ccd2</t>
  </si>
  <si>
    <t>window_width_ccd2</t>
  </si>
  <si>
    <t>window_height_ccd2</t>
  </si>
  <si>
    <t>window_list_length_ccd3</t>
  </si>
  <si>
    <t>window_height_ccd3</t>
  </si>
  <si>
    <t>window_width_ccd3</t>
  </si>
  <si>
    <t>window_list_length_ccd4</t>
  </si>
  <si>
    <t>window_height_ccd4</t>
  </si>
  <si>
    <t>window_width_ccd4</t>
  </si>
  <si>
    <t>mode_selection_control</t>
  </si>
  <si>
    <t>self_trigger_control</t>
  </si>
  <si>
    <t>sync_configuration</t>
  </si>
  <si>
    <t>RESET</t>
  </si>
  <si>
    <t>rmap_config_registers_i</t>
  </si>
  <si>
    <t>t_rmap_memory_config_area</t>
  </si>
  <si>
    <t>_vector</t>
  </si>
  <si>
    <t>rmap_config_registers_o</t>
  </si>
  <si>
    <t>in</t>
  </si>
  <si>
    <t>null</t>
  </si>
  <si>
    <t>Address Offset</t>
  </si>
  <si>
    <t>Address High bit</t>
  </si>
  <si>
    <t>Address Low bit</t>
  </si>
  <si>
    <t>Address bits</t>
  </si>
  <si>
    <t>Default (VHDL)</t>
  </si>
  <si>
    <t>Address (VHDL)</t>
  </si>
  <si>
    <t>0b000000</t>
  </si>
  <si>
    <t>avs_readdata_o</t>
  </si>
  <si>
    <t>(others =&gt; '0')</t>
  </si>
  <si>
    <t>0x40</t>
  </si>
  <si>
    <t>read_address_i</t>
  </si>
  <si>
    <t>write_address_i</t>
  </si>
  <si>
    <t>avalon_mm_rmap_i.writedata</t>
  </si>
  <si>
    <t>avalon_mm_rmap_o.readdata</t>
  </si>
  <si>
    <t>Reg Name</t>
  </si>
  <si>
    <t>Addr [hex]</t>
  </si>
  <si>
    <t>Define prefix</t>
  </si>
  <si>
    <t>Define name</t>
  </si>
  <si>
    <t>Define suffix</t>
  </si>
  <si>
    <t>Full Define</t>
  </si>
  <si>
    <t>Name length</t>
  </si>
  <si>
    <t>Final Text</t>
  </si>
  <si>
    <t>_REG_OFST</t>
  </si>
  <si>
    <t>Bit Mask Name</t>
  </si>
  <si>
    <t>Length</t>
  </si>
  <si>
    <t>Mask</t>
  </si>
  <si>
    <t>Offset</t>
  </si>
  <si>
    <t>0xFFFF</t>
  </si>
  <si>
    <t>COMM_RMAP_</t>
  </si>
  <si>
    <t>_MSK</t>
  </si>
  <si>
    <t>0xFFF</t>
  </si>
  <si>
    <t>0xFFFFF</t>
  </si>
  <si>
    <t>0xF</t>
  </si>
  <si>
    <t>0xFFFFFFFF</t>
  </si>
  <si>
    <t>0b111111</t>
  </si>
  <si>
    <t>WINDOW_WIDTH_CCD1</t>
  </si>
  <si>
    <t>WINDOW_HEIGHT_CCD1</t>
  </si>
  <si>
    <t>WINDOW_WIDTH_CCD2</t>
  </si>
  <si>
    <t>WINDOW_HEIGHT_CCD2</t>
  </si>
  <si>
    <t>WINDOW_WIDTH_CCD3</t>
  </si>
  <si>
    <t>WINDOW_HEIGHT_CCD3</t>
  </si>
  <si>
    <t>WINDOW_WIDTH_CCD4</t>
  </si>
  <si>
    <t>WINDOW_HEIGHT_CCD4</t>
  </si>
  <si>
    <t>FRAME_NUMBER</t>
  </si>
  <si>
    <t>CURRENT_MODE</t>
  </si>
  <si>
    <t>TRI_LV_CLK_CTRL</t>
  </si>
  <si>
    <t>IMGCLK_TRCNT_CTRL</t>
  </si>
  <si>
    <t>IMGCLK_DIR_CTRL</t>
  </si>
  <si>
    <t>REGCLK_DIR_CTRL</t>
  </si>
  <si>
    <t>REGCLK_TRCNT_CTRL</t>
  </si>
  <si>
    <t>SL_RDOUT_PAUSE_CNT</t>
  </si>
  <si>
    <t>DIGITISE_CTRL</t>
  </si>
  <si>
    <t>CCD_DTRAN_SEL_CTRL</t>
  </si>
  <si>
    <t>PACKET_SIZE_CTRL</t>
  </si>
  <si>
    <t>WLIST_P_IADDR_CCD1</t>
  </si>
  <si>
    <t>WLIST_P_IADDR_CCD2</t>
  </si>
  <si>
    <t>WLIST_P_IADDR_CCD3</t>
  </si>
  <si>
    <t>WLIST_P_IADDR_CCD4</t>
  </si>
  <si>
    <t>WLIST_LENGTH_CCD1</t>
  </si>
  <si>
    <t>WLIST_LENGTH_CCD2</t>
  </si>
  <si>
    <t>WLIST_LENGTH_CCD3</t>
  </si>
  <si>
    <t>WLIST_LENGTH_CCD4</t>
  </si>
  <si>
    <t>MODE_SEL_CTRL</t>
  </si>
  <si>
    <t>SYNC_CFG</t>
  </si>
  <si>
    <t>SELF_TRIGGER_CTRL</t>
  </si>
  <si>
    <t>COMM_RMAP</t>
  </si>
  <si>
    <t>CCD_SEQ_1_CFG</t>
  </si>
  <si>
    <t>CCD_SEQ_2_CFG</t>
  </si>
  <si>
    <t>SPW_PKT_1_CFG</t>
  </si>
  <si>
    <t>SPW_PKT_2_CFG</t>
  </si>
  <si>
    <t>CCD_1_WD_1_CFG</t>
  </si>
  <si>
    <t>CCD_1_WD_2_CFG</t>
  </si>
  <si>
    <t>CCD_2_WD_1_CFG</t>
  </si>
  <si>
    <t>CCD_3_WD_1_CFG</t>
  </si>
  <si>
    <t>CCD_3_WD_2_CFG</t>
  </si>
  <si>
    <t>CCD_4_WD_1_CFG</t>
  </si>
  <si>
    <t>CCD_4_WD_2_CFG</t>
  </si>
  <si>
    <t>OP_MODE_CFG</t>
  </si>
  <si>
    <t>DAC_CTRL</t>
  </si>
  <si>
    <t>CLK_SOURC_CTRL</t>
  </si>
  <si>
    <t>CCD_2_WD_2_CFG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</si>
</sst>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Lucida Sans Typewriter"/>
      <family val="3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/>
    <xf numFmtId="0" fontId="1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OS_COMM_v1.5_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S COMM Registers Named"/>
      <sheetName val="AVS COMM Registers"/>
      <sheetName val="AVS COMM Registers TABLE"/>
      <sheetName val="NIOS defines"/>
      <sheetName val="Register VHDL Types"/>
      <sheetName val="Register VHDL Types TABLE"/>
      <sheetName val="Register VHDL RMAP RD Case"/>
      <sheetName val="Register VHDL RMAP WR Case"/>
    </sheetNames>
    <sheetDataSet>
      <sheetData sheetId="0"/>
      <sheetData sheetId="1"/>
      <sheetData sheetId="2">
        <row r="2">
          <cell r="E2" t="str">
            <v>Signal</v>
          </cell>
          <cell r="K2" t="str">
            <v>Range</v>
          </cell>
        </row>
        <row r="3">
          <cell r="E3" t="str">
            <v>spw_lnkcfg_disconnect</v>
          </cell>
          <cell r="K3">
            <v>1</v>
          </cell>
        </row>
        <row r="4">
          <cell r="E4" t="str">
            <v>spw_lnkcfg_linkstart</v>
          </cell>
          <cell r="K4">
            <v>1</v>
          </cell>
        </row>
        <row r="5">
          <cell r="E5" t="str">
            <v>spw_lnkcfg_autostart</v>
          </cell>
          <cell r="K5">
            <v>1</v>
          </cell>
        </row>
        <row r="6">
          <cell r="E6" t="str">
            <v>-</v>
          </cell>
          <cell r="K6" t="str">
            <v>-</v>
          </cell>
        </row>
        <row r="7">
          <cell r="E7" t="str">
            <v>spw_link_running</v>
          </cell>
          <cell r="K7">
            <v>1</v>
          </cell>
        </row>
        <row r="8">
          <cell r="E8" t="str">
            <v>spw_link_connecting</v>
          </cell>
          <cell r="K8">
            <v>1</v>
          </cell>
        </row>
        <row r="9">
          <cell r="E9" t="str">
            <v>spw_link_started</v>
          </cell>
          <cell r="K9">
            <v>1</v>
          </cell>
        </row>
        <row r="10">
          <cell r="E10" t="str">
            <v>-</v>
          </cell>
          <cell r="K10" t="str">
            <v>-</v>
          </cell>
        </row>
        <row r="11">
          <cell r="E11" t="str">
            <v>spw_err_disconnect</v>
          </cell>
          <cell r="K11">
            <v>1</v>
          </cell>
        </row>
        <row r="12">
          <cell r="E12" t="str">
            <v>spw_err_parity</v>
          </cell>
          <cell r="K12">
            <v>1</v>
          </cell>
        </row>
        <row r="13">
          <cell r="E13" t="str">
            <v>spw_err_escape</v>
          </cell>
          <cell r="K13">
            <v>1</v>
          </cell>
        </row>
        <row r="14">
          <cell r="E14" t="str">
            <v>spw_err_credit</v>
          </cell>
          <cell r="K14">
            <v>1</v>
          </cell>
        </row>
        <row r="15">
          <cell r="E15" t="str">
            <v>-</v>
          </cell>
          <cell r="K15" t="str">
            <v>-</v>
          </cell>
        </row>
        <row r="16">
          <cell r="E16" t="str">
            <v>spw_lnkcfg_txdivcnt</v>
          </cell>
          <cell r="K16">
            <v>8</v>
          </cell>
        </row>
        <row r="17">
          <cell r="E17" t="str">
            <v>timecode_time</v>
          </cell>
          <cell r="K17">
            <v>6</v>
          </cell>
        </row>
        <row r="18">
          <cell r="E18" t="str">
            <v>timecode_control</v>
          </cell>
          <cell r="K18">
            <v>2</v>
          </cell>
        </row>
        <row r="19">
          <cell r="E19" t="str">
            <v>timecode_clear</v>
          </cell>
          <cell r="K19">
            <v>1</v>
          </cell>
        </row>
        <row r="20">
          <cell r="E20" t="str">
            <v>-</v>
          </cell>
          <cell r="K20" t="str">
            <v>-</v>
          </cell>
        </row>
        <row r="21">
          <cell r="E21" t="str">
            <v>fee_machine_clear</v>
          </cell>
          <cell r="K21">
            <v>1</v>
          </cell>
        </row>
        <row r="22">
          <cell r="E22" t="str">
            <v>fee_machine_stop</v>
          </cell>
          <cell r="K22">
            <v>1</v>
          </cell>
        </row>
        <row r="23">
          <cell r="E23" t="str">
            <v>fee_machine_start</v>
          </cell>
          <cell r="K23">
            <v>1</v>
          </cell>
        </row>
        <row r="24">
          <cell r="E24" t="str">
            <v>fee_masking_en</v>
          </cell>
          <cell r="K24">
            <v>1</v>
          </cell>
        </row>
        <row r="25">
          <cell r="E25" t="str">
            <v>-</v>
          </cell>
          <cell r="K25" t="str">
            <v>-</v>
          </cell>
        </row>
        <row r="26">
          <cell r="E26" t="str">
            <v>windowing_right_buffer_empty</v>
          </cell>
          <cell r="K26">
            <v>1</v>
          </cell>
        </row>
        <row r="27">
          <cell r="E27" t="str">
            <v>windowing_left_buffer_empty</v>
          </cell>
          <cell r="K27">
            <v>1</v>
          </cell>
        </row>
        <row r="28">
          <cell r="E28" t="str">
            <v>-</v>
          </cell>
          <cell r="K28" t="str">
            <v>-</v>
          </cell>
        </row>
        <row r="29">
          <cell r="E29" t="str">
            <v>rmap_target_logical_addr</v>
          </cell>
          <cell r="K29">
            <v>8</v>
          </cell>
        </row>
        <row r="30">
          <cell r="E30" t="str">
            <v>rmap_target_key</v>
          </cell>
          <cell r="K30">
            <v>8</v>
          </cell>
        </row>
        <row r="31">
          <cell r="E31" t="str">
            <v>-</v>
          </cell>
          <cell r="K31" t="str">
            <v>-</v>
          </cell>
        </row>
        <row r="32">
          <cell r="E32" t="str">
            <v>rmap_stat_command_received</v>
          </cell>
          <cell r="K32">
            <v>1</v>
          </cell>
        </row>
        <row r="33">
          <cell r="E33" t="str">
            <v>rmap_stat_write_requested</v>
          </cell>
          <cell r="K33">
            <v>1</v>
          </cell>
        </row>
        <row r="34">
          <cell r="E34" t="str">
            <v>rmap_stat_write_authorized</v>
          </cell>
          <cell r="K34">
            <v>1</v>
          </cell>
        </row>
        <row r="35">
          <cell r="E35" t="str">
            <v>rmap_stat_read_requested</v>
          </cell>
          <cell r="K35">
            <v>1</v>
          </cell>
        </row>
        <row r="36">
          <cell r="E36" t="str">
            <v>rmap_stat_read_authorized</v>
          </cell>
          <cell r="K36">
            <v>1</v>
          </cell>
        </row>
        <row r="37">
          <cell r="E37" t="str">
            <v>rmap_stat_reply_sended</v>
          </cell>
          <cell r="K37">
            <v>1</v>
          </cell>
        </row>
        <row r="38">
          <cell r="E38" t="str">
            <v>rmap_stat_discarded_package</v>
          </cell>
          <cell r="K38">
            <v>1</v>
          </cell>
        </row>
        <row r="39">
          <cell r="E39" t="str">
            <v>-</v>
          </cell>
          <cell r="K39" t="str">
            <v>-</v>
          </cell>
        </row>
        <row r="40">
          <cell r="E40" t="str">
            <v>rmap_err_early_eop</v>
          </cell>
          <cell r="K40">
            <v>1</v>
          </cell>
        </row>
        <row r="41">
          <cell r="E41" t="str">
            <v>rmap_err_eep</v>
          </cell>
          <cell r="K41">
            <v>1</v>
          </cell>
        </row>
        <row r="42">
          <cell r="E42" t="str">
            <v>rmap_err_header_crc</v>
          </cell>
          <cell r="K42">
            <v>1</v>
          </cell>
        </row>
        <row r="43">
          <cell r="E43" t="str">
            <v>rmap_err_unused_packet_type</v>
          </cell>
          <cell r="K43">
            <v>1</v>
          </cell>
        </row>
        <row r="44">
          <cell r="E44" t="str">
            <v>rmap_err_invalid_command_code</v>
          </cell>
          <cell r="K44">
            <v>1</v>
          </cell>
        </row>
        <row r="45">
          <cell r="E45" t="str">
            <v>rmap_err_too_much_data</v>
          </cell>
          <cell r="K45">
            <v>1</v>
          </cell>
        </row>
        <row r="46">
          <cell r="E46" t="str">
            <v>rmap_err_invalid_data_crc</v>
          </cell>
          <cell r="K46">
            <v>1</v>
          </cell>
        </row>
        <row r="47">
          <cell r="E47" t="str">
            <v>-</v>
          </cell>
          <cell r="K47" t="str">
            <v>-</v>
          </cell>
        </row>
        <row r="48">
          <cell r="E48" t="str">
            <v>rmap_last_write_addr</v>
          </cell>
          <cell r="K48">
            <v>32</v>
          </cell>
        </row>
        <row r="49">
          <cell r="E49" t="str">
            <v>rmap_last_read_addr</v>
          </cell>
          <cell r="K49">
            <v>32</v>
          </cell>
        </row>
        <row r="50">
          <cell r="E50" t="str">
            <v>data_pkt_ccd_x_size</v>
          </cell>
          <cell r="K50">
            <v>16</v>
          </cell>
        </row>
        <row r="51">
          <cell r="E51" t="str">
            <v>data_pkt_ccd_y_size</v>
          </cell>
          <cell r="K51">
            <v>16</v>
          </cell>
        </row>
        <row r="52">
          <cell r="E52" t="str">
            <v>data_pkt_data_y_size</v>
          </cell>
          <cell r="K52">
            <v>16</v>
          </cell>
        </row>
        <row r="53">
          <cell r="E53" t="str">
            <v>data_pkt_overscan_y_size</v>
          </cell>
          <cell r="K53">
            <v>16</v>
          </cell>
        </row>
        <row r="54">
          <cell r="E54" t="str">
            <v>data_pkt_packet_length</v>
          </cell>
          <cell r="K54">
            <v>16</v>
          </cell>
        </row>
        <row r="55">
          <cell r="E55" t="str">
            <v>-</v>
          </cell>
          <cell r="K55" t="str">
            <v>-</v>
          </cell>
        </row>
        <row r="56">
          <cell r="E56" t="str">
            <v>data_pkt_fee_mode</v>
          </cell>
          <cell r="K56">
            <v>8</v>
          </cell>
        </row>
        <row r="57">
          <cell r="E57" t="str">
            <v>data_pkt_ccd_number</v>
          </cell>
          <cell r="K57">
            <v>8</v>
          </cell>
        </row>
        <row r="58">
          <cell r="E58" t="str">
            <v>-</v>
          </cell>
          <cell r="K58" t="str">
            <v>-</v>
          </cell>
        </row>
        <row r="59">
          <cell r="E59" t="str">
            <v>data_pkt_header_length</v>
          </cell>
          <cell r="K59">
            <v>16</v>
          </cell>
        </row>
        <row r="60">
          <cell r="E60" t="str">
            <v>data_pkt_header_type</v>
          </cell>
          <cell r="K60">
            <v>16</v>
          </cell>
        </row>
        <row r="61">
          <cell r="E61" t="str">
            <v>data_pkt_header_frame_counter</v>
          </cell>
          <cell r="K61">
            <v>16</v>
          </cell>
        </row>
        <row r="62">
          <cell r="E62" t="str">
            <v>data_pkt_header_sequence_counter</v>
          </cell>
          <cell r="K62">
            <v>16</v>
          </cell>
        </row>
        <row r="63">
          <cell r="E63" t="str">
            <v>data_pkt_line_delay</v>
          </cell>
          <cell r="K63">
            <v>16</v>
          </cell>
        </row>
        <row r="64">
          <cell r="E64" t="str">
            <v>-</v>
          </cell>
          <cell r="K64" t="str">
            <v>-</v>
          </cell>
        </row>
        <row r="65">
          <cell r="E65" t="str">
            <v>data_pkt_column_delay</v>
          </cell>
          <cell r="K65">
            <v>16</v>
          </cell>
        </row>
        <row r="66">
          <cell r="E66" t="str">
            <v>-</v>
          </cell>
          <cell r="K66" t="str">
            <v>-</v>
          </cell>
        </row>
        <row r="67">
          <cell r="E67" t="str">
            <v>data_pkt_adc_delay</v>
          </cell>
          <cell r="K67">
            <v>16</v>
          </cell>
        </row>
        <row r="68">
          <cell r="E68" t="str">
            <v>-</v>
          </cell>
          <cell r="K68" t="str">
            <v>-</v>
          </cell>
        </row>
        <row r="69">
          <cell r="E69" t="str">
            <v>comm_rmap_write_command_en</v>
          </cell>
          <cell r="K69">
            <v>1</v>
          </cell>
        </row>
        <row r="70">
          <cell r="E70" t="str">
            <v>-</v>
          </cell>
          <cell r="K70" t="str">
            <v>-</v>
          </cell>
        </row>
        <row r="71">
          <cell r="E71" t="str">
            <v>comm_right_buffer_empty_en</v>
          </cell>
          <cell r="K71">
            <v>1</v>
          </cell>
        </row>
        <row r="72">
          <cell r="E72" t="str">
            <v>comm_left_buffer_empty_en</v>
          </cell>
          <cell r="K72">
            <v>1</v>
          </cell>
        </row>
        <row r="73">
          <cell r="E73" t="str">
            <v>-</v>
          </cell>
          <cell r="K73" t="str">
            <v>-</v>
          </cell>
        </row>
        <row r="74">
          <cell r="E74" t="str">
            <v>comm_global_irq_en</v>
          </cell>
          <cell r="K74">
            <v>1</v>
          </cell>
        </row>
        <row r="75">
          <cell r="E75" t="str">
            <v>-</v>
          </cell>
          <cell r="K75" t="str">
            <v>-</v>
          </cell>
        </row>
        <row r="76">
          <cell r="E76" t="str">
            <v>comm_rmap_write_command_flag</v>
          </cell>
          <cell r="K76">
            <v>1</v>
          </cell>
        </row>
        <row r="77">
          <cell r="E77" t="str">
            <v>-</v>
          </cell>
          <cell r="K77" t="str">
            <v>-</v>
          </cell>
        </row>
        <row r="78">
          <cell r="E78" t="str">
            <v>comm_buffer_empty_flag</v>
          </cell>
          <cell r="K78">
            <v>1</v>
          </cell>
        </row>
        <row r="79">
          <cell r="E79" t="str">
            <v>-</v>
          </cell>
          <cell r="K79" t="str">
            <v>-</v>
          </cell>
        </row>
        <row r="80">
          <cell r="E80" t="str">
            <v>comm_rmap_write_command_flag_clear</v>
          </cell>
          <cell r="K80">
            <v>1</v>
          </cell>
        </row>
        <row r="81">
          <cell r="E81" t="str">
            <v>-</v>
          </cell>
          <cell r="K81" t="str">
            <v>-</v>
          </cell>
        </row>
        <row r="82">
          <cell r="E82" t="str">
            <v>comm_buffer_empty_flag_clear</v>
          </cell>
          <cell r="K82">
            <v>1</v>
          </cell>
        </row>
        <row r="83">
          <cell r="E83" t="str">
            <v>-</v>
          </cell>
          <cell r="K83" t="str">
            <v>-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H126"/>
  <sheetViews>
    <sheetView topLeftCell="A98" zoomScaleNormal="100" workbookViewId="0">
      <pane xSplit="2" topLeftCell="C1" activePane="topRight" state="frozen"/>
      <selection pane="topRight" activeCell="E132" sqref="E132"/>
    </sheetView>
  </sheetViews>
  <sheetFormatPr defaultRowHeight="14.4" x14ac:dyDescent="0.3"/>
  <cols>
    <col min="1" max="1" width="5.44140625" customWidth="1"/>
    <col min="2" max="2" width="13.88671875" style="11" bestFit="1" customWidth="1"/>
    <col min="3" max="34" width="6.44140625" style="11" customWidth="1"/>
  </cols>
  <sheetData>
    <row r="1" spans="1:34" x14ac:dyDescent="0.3">
      <c r="A1" s="1"/>
    </row>
    <row r="2" spans="1:34" x14ac:dyDescent="0.3">
      <c r="B2" s="12" t="s">
        <v>37</v>
      </c>
      <c r="C2" s="29" t="s">
        <v>38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</row>
    <row r="3" spans="1:34" x14ac:dyDescent="0.3">
      <c r="B3" s="12" t="s">
        <v>132</v>
      </c>
      <c r="C3" s="35" t="s">
        <v>141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</row>
    <row r="4" spans="1:34" x14ac:dyDescent="0.3">
      <c r="B4" s="12"/>
      <c r="C4" s="13" t="s">
        <v>36</v>
      </c>
      <c r="D4" s="13" t="s">
        <v>35</v>
      </c>
      <c r="E4" s="13" t="s">
        <v>34</v>
      </c>
      <c r="F4" s="13" t="s">
        <v>33</v>
      </c>
      <c r="G4" s="13" t="s">
        <v>32</v>
      </c>
      <c r="H4" s="13" t="s">
        <v>31</v>
      </c>
      <c r="I4" s="13" t="s">
        <v>30</v>
      </c>
      <c r="J4" s="13" t="s">
        <v>29</v>
      </c>
      <c r="K4" s="13" t="s">
        <v>28</v>
      </c>
      <c r="L4" s="13" t="s">
        <v>27</v>
      </c>
      <c r="M4" s="13" t="s">
        <v>26</v>
      </c>
      <c r="N4" s="13" t="s">
        <v>25</v>
      </c>
      <c r="O4" s="13" t="s">
        <v>24</v>
      </c>
      <c r="P4" s="13" t="s">
        <v>23</v>
      </c>
      <c r="Q4" s="13" t="s">
        <v>22</v>
      </c>
      <c r="R4" s="13" t="s">
        <v>21</v>
      </c>
      <c r="S4" s="13" t="s">
        <v>20</v>
      </c>
      <c r="T4" s="13" t="s">
        <v>19</v>
      </c>
      <c r="U4" s="13" t="s">
        <v>18</v>
      </c>
      <c r="V4" s="13" t="s">
        <v>17</v>
      </c>
      <c r="W4" s="13" t="s">
        <v>16</v>
      </c>
      <c r="X4" s="13" t="s">
        <v>15</v>
      </c>
      <c r="Y4" s="13" t="s">
        <v>14</v>
      </c>
      <c r="Z4" s="13" t="s">
        <v>13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3" t="s">
        <v>7</v>
      </c>
      <c r="AG4" s="13" t="s">
        <v>8</v>
      </c>
      <c r="AH4" s="13" t="s">
        <v>9</v>
      </c>
    </row>
    <row r="5" spans="1:34" x14ac:dyDescent="0.3">
      <c r="B5" s="12" t="s">
        <v>12</v>
      </c>
      <c r="C5" s="14" t="s">
        <v>60</v>
      </c>
      <c r="D5" s="14" t="s">
        <v>60</v>
      </c>
      <c r="E5" s="14" t="s">
        <v>60</v>
      </c>
      <c r="F5" s="14" t="s">
        <v>60</v>
      </c>
      <c r="G5" s="14" t="s">
        <v>60</v>
      </c>
      <c r="H5" s="14" t="s">
        <v>60</v>
      </c>
      <c r="I5" s="14" t="s">
        <v>60</v>
      </c>
      <c r="J5" s="14" t="s">
        <v>60</v>
      </c>
      <c r="K5" s="14" t="s">
        <v>60</v>
      </c>
      <c r="L5" s="14" t="s">
        <v>60</v>
      </c>
      <c r="M5" s="14" t="s">
        <v>60</v>
      </c>
      <c r="N5" s="14" t="s">
        <v>60</v>
      </c>
      <c r="O5" s="14" t="s">
        <v>60</v>
      </c>
      <c r="P5" s="14" t="s">
        <v>60</v>
      </c>
      <c r="Q5" s="14" t="s">
        <v>60</v>
      </c>
      <c r="R5" s="14" t="s">
        <v>60</v>
      </c>
      <c r="S5" s="14" t="s">
        <v>60</v>
      </c>
      <c r="T5" s="14" t="s">
        <v>60</v>
      </c>
      <c r="U5" s="14" t="s">
        <v>60</v>
      </c>
      <c r="V5" s="14" t="s">
        <v>60</v>
      </c>
      <c r="W5" s="14" t="s">
        <v>60</v>
      </c>
      <c r="X5" s="14" t="s">
        <v>60</v>
      </c>
      <c r="Y5" s="14" t="s">
        <v>60</v>
      </c>
      <c r="Z5" s="14" t="s">
        <v>60</v>
      </c>
      <c r="AA5" s="14" t="s">
        <v>60</v>
      </c>
      <c r="AB5" s="14" t="s">
        <v>60</v>
      </c>
      <c r="AC5" s="14" t="s">
        <v>60</v>
      </c>
      <c r="AD5" s="14" t="s">
        <v>60</v>
      </c>
      <c r="AE5" s="14" t="s">
        <v>60</v>
      </c>
      <c r="AF5" s="14" t="s">
        <v>60</v>
      </c>
      <c r="AG5" s="14" t="s">
        <v>60</v>
      </c>
      <c r="AH5" s="14" t="s">
        <v>62</v>
      </c>
    </row>
    <row r="6" spans="1:34" x14ac:dyDescent="0.3">
      <c r="B6" s="12" t="s">
        <v>11</v>
      </c>
      <c r="C6" s="35" t="s">
        <v>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 t="s">
        <v>40</v>
      </c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15">
        <v>0</v>
      </c>
      <c r="AF6" s="15">
        <v>0</v>
      </c>
      <c r="AG6" s="15">
        <v>0</v>
      </c>
      <c r="AH6" s="16">
        <v>0</v>
      </c>
    </row>
    <row r="7" spans="1:34" ht="15" customHeight="1" x14ac:dyDescent="0.3">
      <c r="B7" s="12" t="s">
        <v>10</v>
      </c>
      <c r="C7" s="34" t="s">
        <v>96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34" t="s">
        <v>97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14" t="s">
        <v>98</v>
      </c>
      <c r="AF7" s="14" t="s">
        <v>99</v>
      </c>
      <c r="AG7" s="14" t="s">
        <v>100</v>
      </c>
      <c r="AH7" s="14" t="s">
        <v>41</v>
      </c>
    </row>
    <row r="9" spans="1:34" x14ac:dyDescent="0.3">
      <c r="B9" s="12" t="s">
        <v>37</v>
      </c>
      <c r="C9" s="29" t="s">
        <v>42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</row>
    <row r="10" spans="1:34" x14ac:dyDescent="0.3">
      <c r="B10" s="12" t="s">
        <v>132</v>
      </c>
      <c r="C10" s="30" t="str">
        <f>CONCATENATE("0x",DEC2HEX(HEX2DEC(RIGHT(C3,2))+1,2))</f>
        <v>0x41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2"/>
    </row>
    <row r="11" spans="1:34" x14ac:dyDescent="0.3">
      <c r="B11" s="12"/>
      <c r="C11" s="13" t="s">
        <v>36</v>
      </c>
      <c r="D11" s="13" t="s">
        <v>35</v>
      </c>
      <c r="E11" s="13" t="s">
        <v>34</v>
      </c>
      <c r="F11" s="13" t="s">
        <v>33</v>
      </c>
      <c r="G11" s="13" t="s">
        <v>32</v>
      </c>
      <c r="H11" s="13" t="s">
        <v>31</v>
      </c>
      <c r="I11" s="13" t="s">
        <v>30</v>
      </c>
      <c r="J11" s="13" t="s">
        <v>29</v>
      </c>
      <c r="K11" s="13" t="s">
        <v>28</v>
      </c>
      <c r="L11" s="13" t="s">
        <v>27</v>
      </c>
      <c r="M11" s="13" t="s">
        <v>26</v>
      </c>
      <c r="N11" s="13" t="s">
        <v>25</v>
      </c>
      <c r="O11" s="13" t="s">
        <v>24</v>
      </c>
      <c r="P11" s="13" t="s">
        <v>23</v>
      </c>
      <c r="Q11" s="13" t="s">
        <v>22</v>
      </c>
      <c r="R11" s="13" t="s">
        <v>21</v>
      </c>
      <c r="S11" s="13" t="s">
        <v>20</v>
      </c>
      <c r="T11" s="13" t="s">
        <v>19</v>
      </c>
      <c r="U11" s="13" t="s">
        <v>18</v>
      </c>
      <c r="V11" s="13" t="s">
        <v>17</v>
      </c>
      <c r="W11" s="13" t="s">
        <v>16</v>
      </c>
      <c r="X11" s="13" t="s">
        <v>15</v>
      </c>
      <c r="Y11" s="13" t="s">
        <v>14</v>
      </c>
      <c r="Z11" s="13" t="s">
        <v>13</v>
      </c>
      <c r="AA11" s="13" t="s">
        <v>2</v>
      </c>
      <c r="AB11" s="13" t="s">
        <v>3</v>
      </c>
      <c r="AC11" s="13" t="s">
        <v>4</v>
      </c>
      <c r="AD11" s="13" t="s">
        <v>5</v>
      </c>
      <c r="AE11" s="13" t="s">
        <v>6</v>
      </c>
      <c r="AF11" s="13" t="s">
        <v>7</v>
      </c>
      <c r="AG11" s="13" t="s">
        <v>8</v>
      </c>
      <c r="AH11" s="13" t="s">
        <v>9</v>
      </c>
    </row>
    <row r="12" spans="1:34" x14ac:dyDescent="0.3">
      <c r="B12" s="12" t="s">
        <v>12</v>
      </c>
      <c r="C12" s="14" t="s">
        <v>60</v>
      </c>
      <c r="D12" s="14" t="s">
        <v>62</v>
      </c>
      <c r="E12" s="14" t="s">
        <v>62</v>
      </c>
      <c r="F12" s="14" t="s">
        <v>62</v>
      </c>
      <c r="G12" s="14" t="s">
        <v>62</v>
      </c>
      <c r="H12" s="14" t="s">
        <v>62</v>
      </c>
      <c r="I12" s="14" t="s">
        <v>62</v>
      </c>
      <c r="J12" s="14" t="s">
        <v>62</v>
      </c>
      <c r="K12" s="14" t="s">
        <v>62</v>
      </c>
      <c r="L12" s="14" t="s">
        <v>62</v>
      </c>
      <c r="M12" s="14" t="s">
        <v>62</v>
      </c>
      <c r="N12" s="14" t="s">
        <v>62</v>
      </c>
      <c r="O12" s="14" t="s">
        <v>60</v>
      </c>
      <c r="P12" s="14" t="s">
        <v>60</v>
      </c>
      <c r="Q12" s="14" t="s">
        <v>60</v>
      </c>
      <c r="R12" s="14" t="s">
        <v>60</v>
      </c>
      <c r="S12" s="14" t="s">
        <v>60</v>
      </c>
      <c r="T12" s="14" t="s">
        <v>60</v>
      </c>
      <c r="U12" s="14" t="s">
        <v>60</v>
      </c>
      <c r="V12" s="14" t="s">
        <v>60</v>
      </c>
      <c r="W12" s="14" t="s">
        <v>60</v>
      </c>
      <c r="X12" s="14" t="s">
        <v>60</v>
      </c>
      <c r="Y12" s="14" t="s">
        <v>60</v>
      </c>
      <c r="Z12" s="14" t="s">
        <v>60</v>
      </c>
      <c r="AA12" s="14" t="s">
        <v>60</v>
      </c>
      <c r="AB12" s="14" t="s">
        <v>60</v>
      </c>
      <c r="AC12" s="14" t="s">
        <v>60</v>
      </c>
      <c r="AD12" s="14" t="s">
        <v>60</v>
      </c>
      <c r="AE12" s="14" t="s">
        <v>60</v>
      </c>
      <c r="AF12" s="14" t="s">
        <v>60</v>
      </c>
      <c r="AG12" s="14" t="s">
        <v>60</v>
      </c>
      <c r="AH12" s="14" t="s">
        <v>60</v>
      </c>
    </row>
    <row r="13" spans="1:34" x14ac:dyDescent="0.3">
      <c r="B13" s="12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30" t="s">
        <v>43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2"/>
    </row>
    <row r="14" spans="1:34" ht="15" customHeight="1" x14ac:dyDescent="0.3">
      <c r="B14" s="12" t="s">
        <v>10</v>
      </c>
      <c r="C14" s="14" t="s">
        <v>41</v>
      </c>
      <c r="D14" s="14" t="s">
        <v>41</v>
      </c>
      <c r="E14" s="14" t="s">
        <v>41</v>
      </c>
      <c r="F14" s="14" t="s">
        <v>41</v>
      </c>
      <c r="G14" s="14" t="s">
        <v>41</v>
      </c>
      <c r="H14" s="14" t="s">
        <v>41</v>
      </c>
      <c r="I14" s="14" t="s">
        <v>41</v>
      </c>
      <c r="J14" s="14" t="s">
        <v>41</v>
      </c>
      <c r="K14" s="14" t="s">
        <v>41</v>
      </c>
      <c r="L14" s="14" t="s">
        <v>41</v>
      </c>
      <c r="M14" s="14" t="s">
        <v>41</v>
      </c>
      <c r="N14" s="14" t="s">
        <v>41</v>
      </c>
      <c r="O14" s="39" t="s">
        <v>102</v>
      </c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/>
    </row>
    <row r="16" spans="1:34" x14ac:dyDescent="0.3">
      <c r="B16" s="12" t="s">
        <v>37</v>
      </c>
      <c r="C16" s="29" t="s">
        <v>44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</row>
    <row r="17" spans="2:34" x14ac:dyDescent="0.3">
      <c r="B17" s="12" t="s">
        <v>132</v>
      </c>
      <c r="C17" s="30" t="str">
        <f>CONCATENATE("0x",DEC2HEX(HEX2DEC(RIGHT(C10,2))+1,2))</f>
        <v>0x42</v>
      </c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2"/>
    </row>
    <row r="18" spans="2:34" x14ac:dyDescent="0.3">
      <c r="B18" s="12"/>
      <c r="C18" s="13" t="s">
        <v>36</v>
      </c>
      <c r="D18" s="13" t="s">
        <v>35</v>
      </c>
      <c r="E18" s="13" t="s">
        <v>34</v>
      </c>
      <c r="F18" s="13" t="s">
        <v>33</v>
      </c>
      <c r="G18" s="13" t="s">
        <v>32</v>
      </c>
      <c r="H18" s="13" t="s">
        <v>31</v>
      </c>
      <c r="I18" s="13" t="s">
        <v>30</v>
      </c>
      <c r="J18" s="13" t="s">
        <v>29</v>
      </c>
      <c r="K18" s="13" t="s">
        <v>28</v>
      </c>
      <c r="L18" s="13" t="s">
        <v>27</v>
      </c>
      <c r="M18" s="13" t="s">
        <v>26</v>
      </c>
      <c r="N18" s="13" t="s">
        <v>25</v>
      </c>
      <c r="O18" s="13" t="s">
        <v>24</v>
      </c>
      <c r="P18" s="13" t="s">
        <v>23</v>
      </c>
      <c r="Q18" s="13" t="s">
        <v>22</v>
      </c>
      <c r="R18" s="13" t="s">
        <v>21</v>
      </c>
      <c r="S18" s="13" t="s">
        <v>20</v>
      </c>
      <c r="T18" s="13" t="s">
        <v>19</v>
      </c>
      <c r="U18" s="13" t="s">
        <v>18</v>
      </c>
      <c r="V18" s="13" t="s">
        <v>17</v>
      </c>
      <c r="W18" s="13" t="s">
        <v>16</v>
      </c>
      <c r="X18" s="13" t="s">
        <v>15</v>
      </c>
      <c r="Y18" s="13" t="s">
        <v>14</v>
      </c>
      <c r="Z18" s="13" t="s">
        <v>13</v>
      </c>
      <c r="AA18" s="13" t="s">
        <v>2</v>
      </c>
      <c r="AB18" s="13" t="s">
        <v>3</v>
      </c>
      <c r="AC18" s="13" t="s">
        <v>4</v>
      </c>
      <c r="AD18" s="13" t="s">
        <v>5</v>
      </c>
      <c r="AE18" s="13" t="s">
        <v>6</v>
      </c>
      <c r="AF18" s="13" t="s">
        <v>7</v>
      </c>
      <c r="AG18" s="13" t="s">
        <v>8</v>
      </c>
      <c r="AH18" s="13" t="s">
        <v>9</v>
      </c>
    </row>
    <row r="19" spans="2:34" x14ac:dyDescent="0.3">
      <c r="B19" s="12" t="s">
        <v>12</v>
      </c>
      <c r="C19" s="14" t="s">
        <v>60</v>
      </c>
      <c r="D19" s="14" t="s">
        <v>62</v>
      </c>
      <c r="E19" s="14" t="s">
        <v>62</v>
      </c>
      <c r="F19" s="14" t="s">
        <v>62</v>
      </c>
      <c r="G19" s="14" t="s">
        <v>62</v>
      </c>
      <c r="H19" s="14" t="s">
        <v>62</v>
      </c>
      <c r="I19" s="14" t="s">
        <v>62</v>
      </c>
      <c r="J19" s="14" t="s">
        <v>62</v>
      </c>
      <c r="K19" s="14" t="s">
        <v>62</v>
      </c>
      <c r="L19" s="14" t="s">
        <v>62</v>
      </c>
      <c r="M19" s="14" t="s">
        <v>62</v>
      </c>
      <c r="N19" s="14" t="s">
        <v>62</v>
      </c>
      <c r="O19" s="14" t="s">
        <v>60</v>
      </c>
      <c r="P19" s="14" t="s">
        <v>60</v>
      </c>
      <c r="Q19" s="14" t="s">
        <v>60</v>
      </c>
      <c r="R19" s="14" t="s">
        <v>60</v>
      </c>
      <c r="S19" s="14" t="s">
        <v>60</v>
      </c>
      <c r="T19" s="14" t="s">
        <v>60</v>
      </c>
      <c r="U19" s="14" t="s">
        <v>60</v>
      </c>
      <c r="V19" s="14" t="s">
        <v>60</v>
      </c>
      <c r="W19" s="14" t="s">
        <v>60</v>
      </c>
      <c r="X19" s="14" t="s">
        <v>60</v>
      </c>
      <c r="Y19" s="14" t="s">
        <v>60</v>
      </c>
      <c r="Z19" s="14" t="s">
        <v>60</v>
      </c>
      <c r="AA19" s="14" t="s">
        <v>60</v>
      </c>
      <c r="AB19" s="14" t="s">
        <v>60</v>
      </c>
      <c r="AC19" s="14" t="s">
        <v>60</v>
      </c>
      <c r="AD19" s="14" t="s">
        <v>60</v>
      </c>
      <c r="AE19" s="14" t="s">
        <v>60</v>
      </c>
      <c r="AF19" s="14" t="s">
        <v>60</v>
      </c>
      <c r="AG19" s="14" t="s">
        <v>60</v>
      </c>
      <c r="AH19" s="14" t="s">
        <v>62</v>
      </c>
    </row>
    <row r="20" spans="2:34" x14ac:dyDescent="0.3">
      <c r="B20" s="12" t="s">
        <v>11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30" t="s">
        <v>45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2"/>
      <c r="AE20" s="30" t="s">
        <v>46</v>
      </c>
      <c r="AF20" s="32"/>
      <c r="AG20" s="16">
        <v>0</v>
      </c>
      <c r="AH20" s="16">
        <v>0</v>
      </c>
    </row>
    <row r="21" spans="2:34" ht="15" customHeight="1" x14ac:dyDescent="0.3">
      <c r="B21" s="12" t="s">
        <v>10</v>
      </c>
      <c r="C21" s="17"/>
      <c r="D21" s="14" t="s">
        <v>41</v>
      </c>
      <c r="E21" s="14" t="s">
        <v>41</v>
      </c>
      <c r="F21" s="14" t="s">
        <v>41</v>
      </c>
      <c r="G21" s="14" t="s">
        <v>41</v>
      </c>
      <c r="H21" s="14" t="s">
        <v>41</v>
      </c>
      <c r="I21" s="14" t="s">
        <v>41</v>
      </c>
      <c r="J21" s="14" t="s">
        <v>41</v>
      </c>
      <c r="K21" s="14" t="s">
        <v>41</v>
      </c>
      <c r="L21" s="14" t="s">
        <v>41</v>
      </c>
      <c r="M21" s="14" t="s">
        <v>41</v>
      </c>
      <c r="N21" s="14" t="s">
        <v>41</v>
      </c>
      <c r="O21" s="39" t="s">
        <v>103</v>
      </c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1"/>
      <c r="AE21" s="36" t="s">
        <v>104</v>
      </c>
      <c r="AF21" s="37"/>
      <c r="AG21" s="14" t="s">
        <v>105</v>
      </c>
      <c r="AH21" s="14" t="s">
        <v>41</v>
      </c>
    </row>
    <row r="23" spans="2:34" x14ac:dyDescent="0.3">
      <c r="B23" s="12" t="s">
        <v>37</v>
      </c>
      <c r="C23" s="29" t="s">
        <v>47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</row>
    <row r="24" spans="2:34" x14ac:dyDescent="0.3">
      <c r="B24" s="12" t="s">
        <v>132</v>
      </c>
      <c r="C24" s="30" t="str">
        <f>CONCATENATE("0x",DEC2HEX(HEX2DEC(RIGHT(C17,2))+1,2))</f>
        <v>0x43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2"/>
    </row>
    <row r="25" spans="2:34" x14ac:dyDescent="0.3">
      <c r="B25" s="12"/>
      <c r="C25" s="13" t="s">
        <v>36</v>
      </c>
      <c r="D25" s="13" t="s">
        <v>35</v>
      </c>
      <c r="E25" s="13" t="s">
        <v>34</v>
      </c>
      <c r="F25" s="13" t="s">
        <v>33</v>
      </c>
      <c r="G25" s="13" t="s">
        <v>32</v>
      </c>
      <c r="H25" s="13" t="s">
        <v>31</v>
      </c>
      <c r="I25" s="13" t="s">
        <v>30</v>
      </c>
      <c r="J25" s="13" t="s">
        <v>29</v>
      </c>
      <c r="K25" s="13" t="s">
        <v>28</v>
      </c>
      <c r="L25" s="13" t="s">
        <v>27</v>
      </c>
      <c r="M25" s="13" t="s">
        <v>26</v>
      </c>
      <c r="N25" s="13" t="s">
        <v>25</v>
      </c>
      <c r="O25" s="13" t="s">
        <v>24</v>
      </c>
      <c r="P25" s="13" t="s">
        <v>23</v>
      </c>
      <c r="Q25" s="13" t="s">
        <v>22</v>
      </c>
      <c r="R25" s="13" t="s">
        <v>21</v>
      </c>
      <c r="S25" s="13" t="s">
        <v>20</v>
      </c>
      <c r="T25" s="13" t="s">
        <v>19</v>
      </c>
      <c r="U25" s="13" t="s">
        <v>18</v>
      </c>
      <c r="V25" s="13" t="s">
        <v>17</v>
      </c>
      <c r="W25" s="13" t="s">
        <v>16</v>
      </c>
      <c r="X25" s="13" t="s">
        <v>15</v>
      </c>
      <c r="Y25" s="13" t="s">
        <v>14</v>
      </c>
      <c r="Z25" s="13" t="s">
        <v>13</v>
      </c>
      <c r="AA25" s="13" t="s">
        <v>2</v>
      </c>
      <c r="AB25" s="13" t="s">
        <v>3</v>
      </c>
      <c r="AC25" s="13" t="s">
        <v>4</v>
      </c>
      <c r="AD25" s="13" t="s">
        <v>5</v>
      </c>
      <c r="AE25" s="13" t="s">
        <v>6</v>
      </c>
      <c r="AF25" s="13" t="s">
        <v>7</v>
      </c>
      <c r="AG25" s="13" t="s">
        <v>8</v>
      </c>
      <c r="AH25" s="13" t="s">
        <v>9</v>
      </c>
    </row>
    <row r="26" spans="2:34" x14ac:dyDescent="0.3">
      <c r="B26" s="12" t="s">
        <v>12</v>
      </c>
      <c r="C26" s="14" t="s">
        <v>60</v>
      </c>
      <c r="D26" s="14" t="s">
        <v>62</v>
      </c>
      <c r="E26" s="14" t="s">
        <v>62</v>
      </c>
      <c r="F26" s="14" t="s">
        <v>62</v>
      </c>
      <c r="G26" s="14" t="s">
        <v>62</v>
      </c>
      <c r="H26" s="14" t="s">
        <v>62</v>
      </c>
      <c r="I26" s="14" t="s">
        <v>62</v>
      </c>
      <c r="J26" s="14" t="s">
        <v>62</v>
      </c>
      <c r="K26" s="14" t="s">
        <v>62</v>
      </c>
      <c r="L26" s="14" t="s">
        <v>62</v>
      </c>
      <c r="M26" s="14" t="s">
        <v>62</v>
      </c>
      <c r="N26" s="14" t="s">
        <v>62</v>
      </c>
      <c r="O26" s="14" t="s">
        <v>62</v>
      </c>
      <c r="P26" s="14" t="s">
        <v>62</v>
      </c>
      <c r="Q26" s="14" t="s">
        <v>62</v>
      </c>
      <c r="R26" s="14" t="s">
        <v>62</v>
      </c>
      <c r="S26" s="14" t="s">
        <v>62</v>
      </c>
      <c r="T26" s="14" t="s">
        <v>62</v>
      </c>
      <c r="U26" s="14" t="s">
        <v>62</v>
      </c>
      <c r="V26" s="14" t="s">
        <v>62</v>
      </c>
      <c r="W26" s="14" t="s">
        <v>62</v>
      </c>
      <c r="X26" s="14" t="s">
        <v>62</v>
      </c>
      <c r="Y26" s="14" t="s">
        <v>62</v>
      </c>
      <c r="Z26" s="14" t="s">
        <v>62</v>
      </c>
      <c r="AA26" s="14" t="s">
        <v>62</v>
      </c>
      <c r="AB26" s="14" t="s">
        <v>62</v>
      </c>
      <c r="AC26" s="14" t="s">
        <v>62</v>
      </c>
      <c r="AD26" s="14" t="s">
        <v>62</v>
      </c>
      <c r="AE26" s="14" t="s">
        <v>62</v>
      </c>
      <c r="AF26" s="14" t="s">
        <v>62</v>
      </c>
      <c r="AG26" s="14" t="s">
        <v>62</v>
      </c>
      <c r="AH26" s="14" t="s">
        <v>62</v>
      </c>
    </row>
    <row r="27" spans="2:34" x14ac:dyDescent="0.3">
      <c r="B27" s="12" t="s">
        <v>11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x14ac:dyDescent="0.3">
      <c r="B28" s="12" t="s">
        <v>10</v>
      </c>
      <c r="C28" s="14" t="s">
        <v>41</v>
      </c>
      <c r="D28" s="14" t="s">
        <v>41</v>
      </c>
      <c r="E28" s="14" t="s">
        <v>41</v>
      </c>
      <c r="F28" s="14" t="s">
        <v>41</v>
      </c>
      <c r="G28" s="14" t="s">
        <v>41</v>
      </c>
      <c r="H28" s="14" t="s">
        <v>41</v>
      </c>
      <c r="I28" s="14" t="s">
        <v>41</v>
      </c>
      <c r="J28" s="14" t="s">
        <v>41</v>
      </c>
      <c r="K28" s="14" t="s">
        <v>41</v>
      </c>
      <c r="L28" s="14" t="s">
        <v>41</v>
      </c>
      <c r="M28" s="14" t="s">
        <v>41</v>
      </c>
      <c r="N28" s="14" t="s">
        <v>41</v>
      </c>
      <c r="O28" s="14" t="s">
        <v>41</v>
      </c>
      <c r="P28" s="14" t="s">
        <v>41</v>
      </c>
      <c r="Q28" s="14" t="s">
        <v>41</v>
      </c>
      <c r="R28" s="14" t="s">
        <v>41</v>
      </c>
      <c r="S28" s="14" t="s">
        <v>41</v>
      </c>
      <c r="T28" s="14" t="s">
        <v>41</v>
      </c>
      <c r="U28" s="14" t="s">
        <v>41</v>
      </c>
      <c r="V28" s="14" t="s">
        <v>41</v>
      </c>
      <c r="W28" s="14" t="s">
        <v>41</v>
      </c>
      <c r="X28" s="14" t="s">
        <v>41</v>
      </c>
      <c r="Y28" s="14" t="s">
        <v>41</v>
      </c>
      <c r="Z28" s="14" t="s">
        <v>41</v>
      </c>
      <c r="AA28" s="14" t="s">
        <v>41</v>
      </c>
      <c r="AB28" s="14" t="s">
        <v>41</v>
      </c>
      <c r="AC28" s="14" t="s">
        <v>41</v>
      </c>
      <c r="AD28" s="14" t="s">
        <v>41</v>
      </c>
      <c r="AE28" s="14" t="s">
        <v>41</v>
      </c>
      <c r="AF28" s="14" t="s">
        <v>41</v>
      </c>
      <c r="AG28" s="14" t="s">
        <v>41</v>
      </c>
      <c r="AH28" s="14" t="s">
        <v>41</v>
      </c>
    </row>
    <row r="30" spans="2:34" x14ac:dyDescent="0.3">
      <c r="B30" s="12" t="s">
        <v>37</v>
      </c>
      <c r="C30" s="29" t="s">
        <v>48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2:34" x14ac:dyDescent="0.3">
      <c r="B31" s="12" t="s">
        <v>132</v>
      </c>
      <c r="C31" s="30" t="str">
        <f>CONCATENATE("0x",DEC2HEX(HEX2DEC(RIGHT(C24,2))+1,2))</f>
        <v>0x44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2"/>
    </row>
    <row r="32" spans="2:34" x14ac:dyDescent="0.3">
      <c r="B32" s="12"/>
      <c r="C32" s="13" t="s">
        <v>36</v>
      </c>
      <c r="D32" s="13" t="s">
        <v>35</v>
      </c>
      <c r="E32" s="13" t="s">
        <v>34</v>
      </c>
      <c r="F32" s="13" t="s">
        <v>33</v>
      </c>
      <c r="G32" s="13" t="s">
        <v>32</v>
      </c>
      <c r="H32" s="13" t="s">
        <v>31</v>
      </c>
      <c r="I32" s="13" t="s">
        <v>30</v>
      </c>
      <c r="J32" s="13" t="s">
        <v>29</v>
      </c>
      <c r="K32" s="13" t="s">
        <v>28</v>
      </c>
      <c r="L32" s="13" t="s">
        <v>27</v>
      </c>
      <c r="M32" s="13" t="s">
        <v>26</v>
      </c>
      <c r="N32" s="13" t="s">
        <v>25</v>
      </c>
      <c r="O32" s="13" t="s">
        <v>24</v>
      </c>
      <c r="P32" s="13" t="s">
        <v>23</v>
      </c>
      <c r="Q32" s="13" t="s">
        <v>22</v>
      </c>
      <c r="R32" s="13" t="s">
        <v>21</v>
      </c>
      <c r="S32" s="13" t="s">
        <v>20</v>
      </c>
      <c r="T32" s="13" t="s">
        <v>19</v>
      </c>
      <c r="U32" s="13" t="s">
        <v>18</v>
      </c>
      <c r="V32" s="13" t="s">
        <v>17</v>
      </c>
      <c r="W32" s="13" t="s">
        <v>16</v>
      </c>
      <c r="X32" s="13" t="s">
        <v>15</v>
      </c>
      <c r="Y32" s="13" t="s">
        <v>14</v>
      </c>
      <c r="Z32" s="13" t="s">
        <v>13</v>
      </c>
      <c r="AA32" s="13" t="s">
        <v>2</v>
      </c>
      <c r="AB32" s="13" t="s">
        <v>3</v>
      </c>
      <c r="AC32" s="13" t="s">
        <v>4</v>
      </c>
      <c r="AD32" s="13" t="s">
        <v>5</v>
      </c>
      <c r="AE32" s="13" t="s">
        <v>6</v>
      </c>
      <c r="AF32" s="13" t="s">
        <v>7</v>
      </c>
      <c r="AG32" s="13" t="s">
        <v>8</v>
      </c>
      <c r="AH32" s="13" t="s">
        <v>9</v>
      </c>
    </row>
    <row r="33" spans="2:34" x14ac:dyDescent="0.3">
      <c r="B33" s="12" t="s">
        <v>12</v>
      </c>
      <c r="C33" s="14" t="s">
        <v>60</v>
      </c>
      <c r="D33" s="14" t="s">
        <v>60</v>
      </c>
      <c r="E33" s="14" t="s">
        <v>60</v>
      </c>
      <c r="F33" s="14" t="s">
        <v>60</v>
      </c>
      <c r="G33" s="14" t="s">
        <v>60</v>
      </c>
      <c r="H33" s="14" t="s">
        <v>60</v>
      </c>
      <c r="I33" s="14" t="s">
        <v>60</v>
      </c>
      <c r="J33" s="14" t="s">
        <v>60</v>
      </c>
      <c r="K33" s="14" t="s">
        <v>60</v>
      </c>
      <c r="L33" s="14" t="s">
        <v>60</v>
      </c>
      <c r="M33" s="14" t="s">
        <v>60</v>
      </c>
      <c r="N33" s="14" t="s">
        <v>60</v>
      </c>
      <c r="O33" s="14" t="s">
        <v>60</v>
      </c>
      <c r="P33" s="14" t="s">
        <v>60</v>
      </c>
      <c r="Q33" s="14" t="s">
        <v>60</v>
      </c>
      <c r="R33" s="14" t="s">
        <v>60</v>
      </c>
      <c r="S33" s="14" t="s">
        <v>60</v>
      </c>
      <c r="T33" s="14" t="s">
        <v>60</v>
      </c>
      <c r="U33" s="14" t="s">
        <v>60</v>
      </c>
      <c r="V33" s="14" t="s">
        <v>60</v>
      </c>
      <c r="W33" s="14" t="s">
        <v>60</v>
      </c>
      <c r="X33" s="14" t="s">
        <v>60</v>
      </c>
      <c r="Y33" s="14" t="s">
        <v>60</v>
      </c>
      <c r="Z33" s="14" t="s">
        <v>60</v>
      </c>
      <c r="AA33" s="14" t="s">
        <v>60</v>
      </c>
      <c r="AB33" s="14" t="s">
        <v>60</v>
      </c>
      <c r="AC33" s="14" t="s">
        <v>60</v>
      </c>
      <c r="AD33" s="14" t="s">
        <v>60</v>
      </c>
      <c r="AE33" s="14" t="s">
        <v>60</v>
      </c>
      <c r="AF33" s="14" t="s">
        <v>60</v>
      </c>
      <c r="AG33" s="14" t="s">
        <v>60</v>
      </c>
      <c r="AH33" s="14" t="s">
        <v>60</v>
      </c>
    </row>
    <row r="34" spans="2:34" x14ac:dyDescent="0.3">
      <c r="B34" s="12" t="s">
        <v>11</v>
      </c>
      <c r="C34" s="30" t="s">
        <v>61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2"/>
    </row>
    <row r="35" spans="2:34" ht="15" customHeight="1" x14ac:dyDescent="0.3">
      <c r="B35" s="12" t="s">
        <v>10</v>
      </c>
      <c r="C35" s="39" t="s">
        <v>106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1"/>
    </row>
    <row r="37" spans="2:34" x14ac:dyDescent="0.3">
      <c r="B37" s="12" t="s">
        <v>37</v>
      </c>
      <c r="C37" s="29" t="s">
        <v>49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2:34" x14ac:dyDescent="0.3">
      <c r="B38" s="12" t="s">
        <v>132</v>
      </c>
      <c r="C38" s="30" t="str">
        <f>CONCATENATE("0x",DEC2HEX(HEX2DEC(RIGHT(C31,2))+1,2))</f>
        <v>0x45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2"/>
    </row>
    <row r="39" spans="2:34" x14ac:dyDescent="0.3">
      <c r="B39" s="12"/>
      <c r="C39" s="13" t="s">
        <v>36</v>
      </c>
      <c r="D39" s="13" t="s">
        <v>35</v>
      </c>
      <c r="E39" s="13" t="s">
        <v>34</v>
      </c>
      <c r="F39" s="13" t="s">
        <v>33</v>
      </c>
      <c r="G39" s="13" t="s">
        <v>32</v>
      </c>
      <c r="H39" s="13" t="s">
        <v>31</v>
      </c>
      <c r="I39" s="13" t="s">
        <v>30</v>
      </c>
      <c r="J39" s="13" t="s">
        <v>29</v>
      </c>
      <c r="K39" s="13" t="s">
        <v>28</v>
      </c>
      <c r="L39" s="13" t="s">
        <v>27</v>
      </c>
      <c r="M39" s="13" t="s">
        <v>26</v>
      </c>
      <c r="N39" s="13" t="s">
        <v>25</v>
      </c>
      <c r="O39" s="13" t="s">
        <v>24</v>
      </c>
      <c r="P39" s="13" t="s">
        <v>23</v>
      </c>
      <c r="Q39" s="13" t="s">
        <v>22</v>
      </c>
      <c r="R39" s="13" t="s">
        <v>21</v>
      </c>
      <c r="S39" s="13" t="s">
        <v>20</v>
      </c>
      <c r="T39" s="13" t="s">
        <v>19</v>
      </c>
      <c r="U39" s="13" t="s">
        <v>18</v>
      </c>
      <c r="V39" s="13" t="s">
        <v>17</v>
      </c>
      <c r="W39" s="13" t="s">
        <v>16</v>
      </c>
      <c r="X39" s="13" t="s">
        <v>15</v>
      </c>
      <c r="Y39" s="13" t="s">
        <v>14</v>
      </c>
      <c r="Z39" s="13" t="s">
        <v>13</v>
      </c>
      <c r="AA39" s="13" t="s">
        <v>2</v>
      </c>
      <c r="AB39" s="13" t="s">
        <v>3</v>
      </c>
      <c r="AC39" s="13" t="s">
        <v>4</v>
      </c>
      <c r="AD39" s="13" t="s">
        <v>5</v>
      </c>
      <c r="AE39" s="13" t="s">
        <v>6</v>
      </c>
      <c r="AF39" s="13" t="s">
        <v>7</v>
      </c>
      <c r="AG39" s="13" t="s">
        <v>8</v>
      </c>
      <c r="AH39" s="13" t="s">
        <v>9</v>
      </c>
    </row>
    <row r="40" spans="2:34" x14ac:dyDescent="0.3">
      <c r="B40" s="12" t="s">
        <v>12</v>
      </c>
      <c r="C40" s="14" t="s">
        <v>60</v>
      </c>
      <c r="D40" s="14" t="s">
        <v>60</v>
      </c>
      <c r="E40" s="14" t="s">
        <v>60</v>
      </c>
      <c r="F40" s="14" t="s">
        <v>60</v>
      </c>
      <c r="G40" s="14" t="s">
        <v>60</v>
      </c>
      <c r="H40" s="14" t="s">
        <v>60</v>
      </c>
      <c r="I40" s="14" t="s">
        <v>60</v>
      </c>
      <c r="J40" s="14" t="s">
        <v>60</v>
      </c>
      <c r="K40" s="14" t="s">
        <v>60</v>
      </c>
      <c r="L40" s="14" t="s">
        <v>60</v>
      </c>
      <c r="M40" s="14" t="s">
        <v>60</v>
      </c>
      <c r="N40" s="14" t="s">
        <v>60</v>
      </c>
      <c r="O40" s="14" t="s">
        <v>60</v>
      </c>
      <c r="P40" s="14" t="s">
        <v>60</v>
      </c>
      <c r="Q40" s="14" t="s">
        <v>60</v>
      </c>
      <c r="R40" s="14" t="s">
        <v>60</v>
      </c>
      <c r="S40" s="14" t="s">
        <v>62</v>
      </c>
      <c r="T40" s="14" t="s">
        <v>62</v>
      </c>
      <c r="U40" s="14" t="s">
        <v>62</v>
      </c>
      <c r="V40" s="14" t="s">
        <v>62</v>
      </c>
      <c r="W40" s="14" t="s">
        <v>60</v>
      </c>
      <c r="X40" s="14" t="s">
        <v>60</v>
      </c>
      <c r="Y40" s="14" t="s">
        <v>60</v>
      </c>
      <c r="Z40" s="14" t="s">
        <v>60</v>
      </c>
      <c r="AA40" s="14" t="s">
        <v>60</v>
      </c>
      <c r="AB40" s="14" t="s">
        <v>60</v>
      </c>
      <c r="AC40" s="14" t="s">
        <v>60</v>
      </c>
      <c r="AD40" s="14" t="s">
        <v>60</v>
      </c>
      <c r="AE40" s="14" t="s">
        <v>60</v>
      </c>
      <c r="AF40" s="14" t="s">
        <v>60</v>
      </c>
      <c r="AG40" s="14" t="s">
        <v>60</v>
      </c>
      <c r="AH40" s="14" t="s">
        <v>60</v>
      </c>
    </row>
    <row r="41" spans="2:34" x14ac:dyDescent="0.3">
      <c r="B41" s="12" t="s">
        <v>11</v>
      </c>
      <c r="C41" s="30" t="s">
        <v>0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2"/>
      <c r="S41" s="16">
        <v>0</v>
      </c>
      <c r="T41" s="16">
        <v>0</v>
      </c>
      <c r="U41" s="16">
        <v>0</v>
      </c>
      <c r="V41" s="16">
        <v>0</v>
      </c>
      <c r="W41" s="30" t="s">
        <v>138</v>
      </c>
      <c r="X41" s="31"/>
      <c r="Y41" s="31"/>
      <c r="Z41" s="31"/>
      <c r="AA41" s="31"/>
      <c r="AB41" s="32"/>
      <c r="AC41" s="30" t="s">
        <v>138</v>
      </c>
      <c r="AD41" s="31"/>
      <c r="AE41" s="31"/>
      <c r="AF41" s="31"/>
      <c r="AG41" s="31"/>
      <c r="AH41" s="32"/>
    </row>
    <row r="42" spans="2:34" ht="15" customHeight="1" x14ac:dyDescent="0.3">
      <c r="B42" s="12" t="s">
        <v>10</v>
      </c>
      <c r="C42" s="39" t="s">
        <v>112</v>
      </c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1"/>
      <c r="S42" s="14" t="s">
        <v>41</v>
      </c>
      <c r="T42" s="14" t="s">
        <v>41</v>
      </c>
      <c r="U42" s="14" t="s">
        <v>41</v>
      </c>
      <c r="V42" s="14" t="s">
        <v>41</v>
      </c>
      <c r="W42" s="36" t="s">
        <v>111</v>
      </c>
      <c r="X42" s="38"/>
      <c r="Y42" s="38"/>
      <c r="Z42" s="38"/>
      <c r="AA42" s="38"/>
      <c r="AB42" s="37"/>
      <c r="AC42" s="36" t="s">
        <v>110</v>
      </c>
      <c r="AD42" s="38"/>
      <c r="AE42" s="38"/>
      <c r="AF42" s="38"/>
      <c r="AG42" s="38"/>
      <c r="AH42" s="37"/>
    </row>
    <row r="44" spans="2:34" x14ac:dyDescent="0.3">
      <c r="B44" s="12" t="s">
        <v>37</v>
      </c>
      <c r="C44" s="29" t="s">
        <v>50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</row>
    <row r="45" spans="2:34" x14ac:dyDescent="0.3">
      <c r="B45" s="12" t="s">
        <v>132</v>
      </c>
      <c r="C45" s="30" t="str">
        <f>CONCATENATE("0x",DEC2HEX(HEX2DEC(RIGHT(C38,2))+1,2))</f>
        <v>0x46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2"/>
    </row>
    <row r="46" spans="2:34" x14ac:dyDescent="0.3">
      <c r="B46" s="12"/>
      <c r="C46" s="13" t="s">
        <v>36</v>
      </c>
      <c r="D46" s="13" t="s">
        <v>35</v>
      </c>
      <c r="E46" s="13" t="s">
        <v>34</v>
      </c>
      <c r="F46" s="13" t="s">
        <v>33</v>
      </c>
      <c r="G46" s="13" t="s">
        <v>32</v>
      </c>
      <c r="H46" s="13" t="s">
        <v>31</v>
      </c>
      <c r="I46" s="13" t="s">
        <v>30</v>
      </c>
      <c r="J46" s="13" t="s">
        <v>29</v>
      </c>
      <c r="K46" s="13" t="s">
        <v>28</v>
      </c>
      <c r="L46" s="13" t="s">
        <v>27</v>
      </c>
      <c r="M46" s="13" t="s">
        <v>26</v>
      </c>
      <c r="N46" s="13" t="s">
        <v>25</v>
      </c>
      <c r="O46" s="13" t="s">
        <v>24</v>
      </c>
      <c r="P46" s="13" t="s">
        <v>23</v>
      </c>
      <c r="Q46" s="13" t="s">
        <v>22</v>
      </c>
      <c r="R46" s="13" t="s">
        <v>21</v>
      </c>
      <c r="S46" s="13" t="s">
        <v>20</v>
      </c>
      <c r="T46" s="13" t="s">
        <v>19</v>
      </c>
      <c r="U46" s="13" t="s">
        <v>18</v>
      </c>
      <c r="V46" s="13" t="s">
        <v>17</v>
      </c>
      <c r="W46" s="13" t="s">
        <v>16</v>
      </c>
      <c r="X46" s="13" t="s">
        <v>15</v>
      </c>
      <c r="Y46" s="13" t="s">
        <v>14</v>
      </c>
      <c r="Z46" s="13" t="s">
        <v>13</v>
      </c>
      <c r="AA46" s="13" t="s">
        <v>2</v>
      </c>
      <c r="AB46" s="13" t="s">
        <v>3</v>
      </c>
      <c r="AC46" s="13" t="s">
        <v>4</v>
      </c>
      <c r="AD46" s="13" t="s">
        <v>5</v>
      </c>
      <c r="AE46" s="13" t="s">
        <v>6</v>
      </c>
      <c r="AF46" s="13" t="s">
        <v>7</v>
      </c>
      <c r="AG46" s="13" t="s">
        <v>8</v>
      </c>
      <c r="AH46" s="13" t="s">
        <v>9</v>
      </c>
    </row>
    <row r="47" spans="2:34" x14ac:dyDescent="0.3">
      <c r="B47" s="12" t="s">
        <v>12</v>
      </c>
      <c r="C47" s="14" t="s">
        <v>60</v>
      </c>
      <c r="D47" s="14" t="s">
        <v>60</v>
      </c>
      <c r="E47" s="14" t="s">
        <v>60</v>
      </c>
      <c r="F47" s="14" t="s">
        <v>60</v>
      </c>
      <c r="G47" s="14" t="s">
        <v>60</v>
      </c>
      <c r="H47" s="14" t="s">
        <v>60</v>
      </c>
      <c r="I47" s="14" t="s">
        <v>60</v>
      </c>
      <c r="J47" s="14" t="s">
        <v>60</v>
      </c>
      <c r="K47" s="14" t="s">
        <v>60</v>
      </c>
      <c r="L47" s="14" t="s">
        <v>60</v>
      </c>
      <c r="M47" s="14" t="s">
        <v>60</v>
      </c>
      <c r="N47" s="14" t="s">
        <v>60</v>
      </c>
      <c r="O47" s="14" t="s">
        <v>60</v>
      </c>
      <c r="P47" s="14" t="s">
        <v>60</v>
      </c>
      <c r="Q47" s="14" t="s">
        <v>60</v>
      </c>
      <c r="R47" s="14" t="s">
        <v>60</v>
      </c>
      <c r="S47" s="14" t="s">
        <v>60</v>
      </c>
      <c r="T47" s="14" t="s">
        <v>60</v>
      </c>
      <c r="U47" s="14" t="s">
        <v>60</v>
      </c>
      <c r="V47" s="14" t="s">
        <v>60</v>
      </c>
      <c r="W47" s="14" t="s">
        <v>60</v>
      </c>
      <c r="X47" s="14" t="s">
        <v>60</v>
      </c>
      <c r="Y47" s="14" t="s">
        <v>60</v>
      </c>
      <c r="Z47" s="14" t="s">
        <v>60</v>
      </c>
      <c r="AA47" s="14" t="s">
        <v>60</v>
      </c>
      <c r="AB47" s="14" t="s">
        <v>60</v>
      </c>
      <c r="AC47" s="14" t="s">
        <v>60</v>
      </c>
      <c r="AD47" s="14" t="s">
        <v>60</v>
      </c>
      <c r="AE47" s="14" t="s">
        <v>60</v>
      </c>
      <c r="AF47" s="14" t="s">
        <v>60</v>
      </c>
      <c r="AG47" s="14" t="s">
        <v>60</v>
      </c>
      <c r="AH47" s="14" t="s">
        <v>60</v>
      </c>
    </row>
    <row r="48" spans="2:34" x14ac:dyDescent="0.3">
      <c r="B48" s="12" t="s">
        <v>11</v>
      </c>
      <c r="C48" s="30" t="s">
        <v>61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2"/>
    </row>
    <row r="49" spans="2:34" ht="15" customHeight="1" x14ac:dyDescent="0.3">
      <c r="B49" s="12" t="s">
        <v>10</v>
      </c>
      <c r="C49" s="39" t="s">
        <v>107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/>
    </row>
    <row r="51" spans="2:34" x14ac:dyDescent="0.3">
      <c r="B51" s="12" t="s">
        <v>37</v>
      </c>
      <c r="C51" s="29" t="s">
        <v>51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</row>
    <row r="52" spans="2:34" x14ac:dyDescent="0.3">
      <c r="B52" s="12" t="s">
        <v>132</v>
      </c>
      <c r="C52" s="30" t="str">
        <f>CONCATENATE("0x",DEC2HEX(HEX2DEC(RIGHT(C45,2))+1,2))</f>
        <v>0x47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2"/>
    </row>
    <row r="53" spans="2:34" x14ac:dyDescent="0.3">
      <c r="B53" s="12"/>
      <c r="C53" s="13" t="s">
        <v>36</v>
      </c>
      <c r="D53" s="13" t="s">
        <v>35</v>
      </c>
      <c r="E53" s="13" t="s">
        <v>34</v>
      </c>
      <c r="F53" s="13" t="s">
        <v>33</v>
      </c>
      <c r="G53" s="13" t="s">
        <v>32</v>
      </c>
      <c r="H53" s="13" t="s">
        <v>31</v>
      </c>
      <c r="I53" s="13" t="s">
        <v>30</v>
      </c>
      <c r="J53" s="13" t="s">
        <v>29</v>
      </c>
      <c r="K53" s="13" t="s">
        <v>28</v>
      </c>
      <c r="L53" s="13" t="s">
        <v>27</v>
      </c>
      <c r="M53" s="13" t="s">
        <v>26</v>
      </c>
      <c r="N53" s="13" t="s">
        <v>25</v>
      </c>
      <c r="O53" s="13" t="s">
        <v>24</v>
      </c>
      <c r="P53" s="13" t="s">
        <v>23</v>
      </c>
      <c r="Q53" s="13" t="s">
        <v>22</v>
      </c>
      <c r="R53" s="13" t="s">
        <v>21</v>
      </c>
      <c r="S53" s="13" t="s">
        <v>20</v>
      </c>
      <c r="T53" s="13" t="s">
        <v>19</v>
      </c>
      <c r="U53" s="13" t="s">
        <v>18</v>
      </c>
      <c r="V53" s="13" t="s">
        <v>17</v>
      </c>
      <c r="W53" s="13" t="s">
        <v>16</v>
      </c>
      <c r="X53" s="13" t="s">
        <v>15</v>
      </c>
      <c r="Y53" s="13" t="s">
        <v>14</v>
      </c>
      <c r="Z53" s="13" t="s">
        <v>13</v>
      </c>
      <c r="AA53" s="13" t="s">
        <v>2</v>
      </c>
      <c r="AB53" s="13" t="s">
        <v>3</v>
      </c>
      <c r="AC53" s="13" t="s">
        <v>4</v>
      </c>
      <c r="AD53" s="13" t="s">
        <v>5</v>
      </c>
      <c r="AE53" s="13" t="s">
        <v>6</v>
      </c>
      <c r="AF53" s="13" t="s">
        <v>7</v>
      </c>
      <c r="AG53" s="13" t="s">
        <v>8</v>
      </c>
      <c r="AH53" s="13" t="s">
        <v>9</v>
      </c>
    </row>
    <row r="54" spans="2:34" x14ac:dyDescent="0.3">
      <c r="B54" s="12" t="s">
        <v>12</v>
      </c>
      <c r="C54" s="14" t="s">
        <v>60</v>
      </c>
      <c r="D54" s="14" t="s">
        <v>60</v>
      </c>
      <c r="E54" s="14" t="s">
        <v>60</v>
      </c>
      <c r="F54" s="14" t="s">
        <v>60</v>
      </c>
      <c r="G54" s="14" t="s">
        <v>60</v>
      </c>
      <c r="H54" s="14" t="s">
        <v>60</v>
      </c>
      <c r="I54" s="14" t="s">
        <v>60</v>
      </c>
      <c r="J54" s="14" t="s">
        <v>60</v>
      </c>
      <c r="K54" s="14" t="s">
        <v>60</v>
      </c>
      <c r="L54" s="14" t="s">
        <v>60</v>
      </c>
      <c r="M54" s="14" t="s">
        <v>60</v>
      </c>
      <c r="N54" s="14" t="s">
        <v>60</v>
      </c>
      <c r="O54" s="14" t="s">
        <v>60</v>
      </c>
      <c r="P54" s="14" t="s">
        <v>60</v>
      </c>
      <c r="Q54" s="14" t="s">
        <v>60</v>
      </c>
      <c r="R54" s="14" t="s">
        <v>60</v>
      </c>
      <c r="S54" s="14" t="s">
        <v>62</v>
      </c>
      <c r="T54" s="14" t="s">
        <v>62</v>
      </c>
      <c r="U54" s="14" t="s">
        <v>62</v>
      </c>
      <c r="V54" s="14" t="s">
        <v>62</v>
      </c>
      <c r="W54" s="14" t="s">
        <v>60</v>
      </c>
      <c r="X54" s="14" t="s">
        <v>60</v>
      </c>
      <c r="Y54" s="14" t="s">
        <v>60</v>
      </c>
      <c r="Z54" s="14" t="s">
        <v>60</v>
      </c>
      <c r="AA54" s="14" t="s">
        <v>60</v>
      </c>
      <c r="AB54" s="14" t="s">
        <v>60</v>
      </c>
      <c r="AC54" s="14" t="s">
        <v>60</v>
      </c>
      <c r="AD54" s="14" t="s">
        <v>60</v>
      </c>
      <c r="AE54" s="14" t="s">
        <v>60</v>
      </c>
      <c r="AF54" s="14" t="s">
        <v>60</v>
      </c>
      <c r="AG54" s="14" t="s">
        <v>60</v>
      </c>
      <c r="AH54" s="14" t="s">
        <v>60</v>
      </c>
    </row>
    <row r="55" spans="2:34" x14ac:dyDescent="0.3">
      <c r="B55" s="12" t="s">
        <v>11</v>
      </c>
      <c r="C55" s="30" t="s">
        <v>0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2"/>
      <c r="S55" s="16">
        <v>0</v>
      </c>
      <c r="T55" s="16">
        <v>0</v>
      </c>
      <c r="U55" s="16">
        <v>0</v>
      </c>
      <c r="V55" s="16">
        <v>0</v>
      </c>
      <c r="W55" s="30" t="s">
        <v>138</v>
      </c>
      <c r="X55" s="31"/>
      <c r="Y55" s="31"/>
      <c r="Z55" s="31"/>
      <c r="AA55" s="31"/>
      <c r="AB55" s="32"/>
      <c r="AC55" s="30" t="s">
        <v>138</v>
      </c>
      <c r="AD55" s="31"/>
      <c r="AE55" s="31"/>
      <c r="AF55" s="31"/>
      <c r="AG55" s="31"/>
      <c r="AH55" s="32"/>
    </row>
    <row r="56" spans="2:34" ht="15" customHeight="1" x14ac:dyDescent="0.3">
      <c r="B56" s="12" t="s">
        <v>10</v>
      </c>
      <c r="C56" s="39" t="s">
        <v>113</v>
      </c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1"/>
      <c r="S56" s="14" t="s">
        <v>41</v>
      </c>
      <c r="T56" s="14" t="s">
        <v>41</v>
      </c>
      <c r="U56" s="14" t="s">
        <v>41</v>
      </c>
      <c r="V56" s="14" t="s">
        <v>41</v>
      </c>
      <c r="W56" s="36" t="s">
        <v>115</v>
      </c>
      <c r="X56" s="38"/>
      <c r="Y56" s="38"/>
      <c r="Z56" s="38"/>
      <c r="AA56" s="38"/>
      <c r="AB56" s="37"/>
      <c r="AC56" s="36" t="s">
        <v>114</v>
      </c>
      <c r="AD56" s="38"/>
      <c r="AE56" s="38"/>
      <c r="AF56" s="38"/>
      <c r="AG56" s="38"/>
      <c r="AH56" s="37"/>
    </row>
    <row r="58" spans="2:34" x14ac:dyDescent="0.3">
      <c r="B58" s="12" t="s">
        <v>37</v>
      </c>
      <c r="C58" s="29" t="s">
        <v>52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</row>
    <row r="59" spans="2:34" x14ac:dyDescent="0.3">
      <c r="B59" s="12" t="s">
        <v>132</v>
      </c>
      <c r="C59" s="30" t="str">
        <f>CONCATENATE("0x",DEC2HEX(HEX2DEC(RIGHT(C52,2))+1,2))</f>
        <v>0x48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2"/>
    </row>
    <row r="60" spans="2:34" x14ac:dyDescent="0.3">
      <c r="B60" s="12"/>
      <c r="C60" s="13" t="s">
        <v>36</v>
      </c>
      <c r="D60" s="13" t="s">
        <v>35</v>
      </c>
      <c r="E60" s="13" t="s">
        <v>34</v>
      </c>
      <c r="F60" s="13" t="s">
        <v>33</v>
      </c>
      <c r="G60" s="13" t="s">
        <v>32</v>
      </c>
      <c r="H60" s="13" t="s">
        <v>31</v>
      </c>
      <c r="I60" s="13" t="s">
        <v>30</v>
      </c>
      <c r="J60" s="13" t="s">
        <v>29</v>
      </c>
      <c r="K60" s="13" t="s">
        <v>28</v>
      </c>
      <c r="L60" s="13" t="s">
        <v>27</v>
      </c>
      <c r="M60" s="13" t="s">
        <v>26</v>
      </c>
      <c r="N60" s="13" t="s">
        <v>25</v>
      </c>
      <c r="O60" s="13" t="s">
        <v>24</v>
      </c>
      <c r="P60" s="13" t="s">
        <v>23</v>
      </c>
      <c r="Q60" s="13" t="s">
        <v>22</v>
      </c>
      <c r="R60" s="13" t="s">
        <v>21</v>
      </c>
      <c r="S60" s="13" t="s">
        <v>20</v>
      </c>
      <c r="T60" s="13" t="s">
        <v>19</v>
      </c>
      <c r="U60" s="13" t="s">
        <v>18</v>
      </c>
      <c r="V60" s="13" t="s">
        <v>17</v>
      </c>
      <c r="W60" s="13" t="s">
        <v>16</v>
      </c>
      <c r="X60" s="13" t="s">
        <v>15</v>
      </c>
      <c r="Y60" s="13" t="s">
        <v>14</v>
      </c>
      <c r="Z60" s="13" t="s">
        <v>13</v>
      </c>
      <c r="AA60" s="13" t="s">
        <v>2</v>
      </c>
      <c r="AB60" s="13" t="s">
        <v>3</v>
      </c>
      <c r="AC60" s="13" t="s">
        <v>4</v>
      </c>
      <c r="AD60" s="13" t="s">
        <v>5</v>
      </c>
      <c r="AE60" s="13" t="s">
        <v>6</v>
      </c>
      <c r="AF60" s="13" t="s">
        <v>7</v>
      </c>
      <c r="AG60" s="13" t="s">
        <v>8</v>
      </c>
      <c r="AH60" s="13" t="s">
        <v>9</v>
      </c>
    </row>
    <row r="61" spans="2:34" x14ac:dyDescent="0.3">
      <c r="B61" s="12" t="s">
        <v>12</v>
      </c>
      <c r="C61" s="14" t="s">
        <v>60</v>
      </c>
      <c r="D61" s="14" t="s">
        <v>60</v>
      </c>
      <c r="E61" s="14" t="s">
        <v>60</v>
      </c>
      <c r="F61" s="14" t="s">
        <v>60</v>
      </c>
      <c r="G61" s="14" t="s">
        <v>60</v>
      </c>
      <c r="H61" s="14" t="s">
        <v>60</v>
      </c>
      <c r="I61" s="14" t="s">
        <v>60</v>
      </c>
      <c r="J61" s="14" t="s">
        <v>60</v>
      </c>
      <c r="K61" s="14" t="s">
        <v>60</v>
      </c>
      <c r="L61" s="14" t="s">
        <v>60</v>
      </c>
      <c r="M61" s="14" t="s">
        <v>60</v>
      </c>
      <c r="N61" s="14" t="s">
        <v>60</v>
      </c>
      <c r="O61" s="14" t="s">
        <v>60</v>
      </c>
      <c r="P61" s="14" t="s">
        <v>60</v>
      </c>
      <c r="Q61" s="14" t="s">
        <v>60</v>
      </c>
      <c r="R61" s="14" t="s">
        <v>60</v>
      </c>
      <c r="S61" s="14" t="s">
        <v>60</v>
      </c>
      <c r="T61" s="14" t="s">
        <v>60</v>
      </c>
      <c r="U61" s="14" t="s">
        <v>60</v>
      </c>
      <c r="V61" s="14" t="s">
        <v>60</v>
      </c>
      <c r="W61" s="14" t="s">
        <v>60</v>
      </c>
      <c r="X61" s="14" t="s">
        <v>60</v>
      </c>
      <c r="Y61" s="14" t="s">
        <v>60</v>
      </c>
      <c r="Z61" s="14" t="s">
        <v>60</v>
      </c>
      <c r="AA61" s="14" t="s">
        <v>60</v>
      </c>
      <c r="AB61" s="14" t="s">
        <v>60</v>
      </c>
      <c r="AC61" s="14" t="s">
        <v>60</v>
      </c>
      <c r="AD61" s="14" t="s">
        <v>60</v>
      </c>
      <c r="AE61" s="14" t="s">
        <v>60</v>
      </c>
      <c r="AF61" s="14" t="s">
        <v>60</v>
      </c>
      <c r="AG61" s="14" t="s">
        <v>60</v>
      </c>
      <c r="AH61" s="14" t="s">
        <v>60</v>
      </c>
    </row>
    <row r="62" spans="2:34" x14ac:dyDescent="0.3">
      <c r="B62" s="12" t="s">
        <v>11</v>
      </c>
      <c r="C62" s="30" t="s">
        <v>61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2"/>
    </row>
    <row r="63" spans="2:34" ht="15" customHeight="1" x14ac:dyDescent="0.3">
      <c r="B63" s="12" t="s">
        <v>10</v>
      </c>
      <c r="C63" s="39" t="s">
        <v>108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1"/>
    </row>
    <row r="65" spans="2:34" x14ac:dyDescent="0.3">
      <c r="B65" s="12" t="s">
        <v>37</v>
      </c>
      <c r="C65" s="29" t="s">
        <v>53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</row>
    <row r="66" spans="2:34" x14ac:dyDescent="0.3">
      <c r="B66" s="12" t="s">
        <v>132</v>
      </c>
      <c r="C66" s="30" t="str">
        <f>CONCATENATE("0x",DEC2HEX(HEX2DEC(RIGHT(C59,2))+1,2))</f>
        <v>0x49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2"/>
    </row>
    <row r="67" spans="2:34" x14ac:dyDescent="0.3">
      <c r="B67" s="12"/>
      <c r="C67" s="13" t="s">
        <v>36</v>
      </c>
      <c r="D67" s="13" t="s">
        <v>35</v>
      </c>
      <c r="E67" s="13" t="s">
        <v>34</v>
      </c>
      <c r="F67" s="13" t="s">
        <v>33</v>
      </c>
      <c r="G67" s="13" t="s">
        <v>32</v>
      </c>
      <c r="H67" s="13" t="s">
        <v>31</v>
      </c>
      <c r="I67" s="13" t="s">
        <v>30</v>
      </c>
      <c r="J67" s="13" t="s">
        <v>29</v>
      </c>
      <c r="K67" s="13" t="s">
        <v>28</v>
      </c>
      <c r="L67" s="13" t="s">
        <v>27</v>
      </c>
      <c r="M67" s="13" t="s">
        <v>26</v>
      </c>
      <c r="N67" s="13" t="s">
        <v>25</v>
      </c>
      <c r="O67" s="13" t="s">
        <v>24</v>
      </c>
      <c r="P67" s="13" t="s">
        <v>23</v>
      </c>
      <c r="Q67" s="13" t="s">
        <v>22</v>
      </c>
      <c r="R67" s="13" t="s">
        <v>21</v>
      </c>
      <c r="S67" s="13" t="s">
        <v>20</v>
      </c>
      <c r="T67" s="13" t="s">
        <v>19</v>
      </c>
      <c r="U67" s="13" t="s">
        <v>18</v>
      </c>
      <c r="V67" s="13" t="s">
        <v>17</v>
      </c>
      <c r="W67" s="13" t="s">
        <v>16</v>
      </c>
      <c r="X67" s="13" t="s">
        <v>15</v>
      </c>
      <c r="Y67" s="13" t="s">
        <v>14</v>
      </c>
      <c r="Z67" s="13" t="s">
        <v>13</v>
      </c>
      <c r="AA67" s="13" t="s">
        <v>2</v>
      </c>
      <c r="AB67" s="13" t="s">
        <v>3</v>
      </c>
      <c r="AC67" s="13" t="s">
        <v>4</v>
      </c>
      <c r="AD67" s="13" t="s">
        <v>5</v>
      </c>
      <c r="AE67" s="13" t="s">
        <v>6</v>
      </c>
      <c r="AF67" s="13" t="s">
        <v>7</v>
      </c>
      <c r="AG67" s="13" t="s">
        <v>8</v>
      </c>
      <c r="AH67" s="13" t="s">
        <v>9</v>
      </c>
    </row>
    <row r="68" spans="2:34" x14ac:dyDescent="0.3">
      <c r="B68" s="12" t="s">
        <v>12</v>
      </c>
      <c r="C68" s="14" t="s">
        <v>60</v>
      </c>
      <c r="D68" s="14" t="s">
        <v>60</v>
      </c>
      <c r="E68" s="14" t="s">
        <v>60</v>
      </c>
      <c r="F68" s="14" t="s">
        <v>60</v>
      </c>
      <c r="G68" s="14" t="s">
        <v>60</v>
      </c>
      <c r="H68" s="14" t="s">
        <v>60</v>
      </c>
      <c r="I68" s="14" t="s">
        <v>60</v>
      </c>
      <c r="J68" s="14" t="s">
        <v>60</v>
      </c>
      <c r="K68" s="14" t="s">
        <v>60</v>
      </c>
      <c r="L68" s="14" t="s">
        <v>60</v>
      </c>
      <c r="M68" s="14" t="s">
        <v>60</v>
      </c>
      <c r="N68" s="14" t="s">
        <v>60</v>
      </c>
      <c r="O68" s="14" t="s">
        <v>60</v>
      </c>
      <c r="P68" s="14" t="s">
        <v>60</v>
      </c>
      <c r="Q68" s="14" t="s">
        <v>60</v>
      </c>
      <c r="R68" s="14" t="s">
        <v>60</v>
      </c>
      <c r="S68" s="14" t="s">
        <v>62</v>
      </c>
      <c r="T68" s="14" t="s">
        <v>62</v>
      </c>
      <c r="U68" s="14" t="s">
        <v>62</v>
      </c>
      <c r="V68" s="14" t="s">
        <v>62</v>
      </c>
      <c r="W68" s="14" t="s">
        <v>60</v>
      </c>
      <c r="X68" s="14" t="s">
        <v>60</v>
      </c>
      <c r="Y68" s="14" t="s">
        <v>60</v>
      </c>
      <c r="Z68" s="14" t="s">
        <v>60</v>
      </c>
      <c r="AA68" s="14" t="s">
        <v>60</v>
      </c>
      <c r="AB68" s="14" t="s">
        <v>60</v>
      </c>
      <c r="AC68" s="14" t="s">
        <v>60</v>
      </c>
      <c r="AD68" s="14" t="s">
        <v>60</v>
      </c>
      <c r="AE68" s="14" t="s">
        <v>60</v>
      </c>
      <c r="AF68" s="14" t="s">
        <v>60</v>
      </c>
      <c r="AG68" s="14" t="s">
        <v>60</v>
      </c>
      <c r="AH68" s="14" t="s">
        <v>60</v>
      </c>
    </row>
    <row r="69" spans="2:34" x14ac:dyDescent="0.3">
      <c r="B69" s="12" t="s">
        <v>11</v>
      </c>
      <c r="C69" s="30" t="s">
        <v>0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2"/>
      <c r="S69" s="16">
        <v>0</v>
      </c>
      <c r="T69" s="16">
        <v>0</v>
      </c>
      <c r="U69" s="16">
        <v>0</v>
      </c>
      <c r="V69" s="16">
        <v>0</v>
      </c>
      <c r="W69" s="30" t="s">
        <v>138</v>
      </c>
      <c r="X69" s="31"/>
      <c r="Y69" s="31"/>
      <c r="Z69" s="31"/>
      <c r="AA69" s="31"/>
      <c r="AB69" s="32"/>
      <c r="AC69" s="30" t="s">
        <v>138</v>
      </c>
      <c r="AD69" s="31"/>
      <c r="AE69" s="31"/>
      <c r="AF69" s="31"/>
      <c r="AG69" s="31"/>
      <c r="AH69" s="32"/>
    </row>
    <row r="70" spans="2:34" ht="15" customHeight="1" x14ac:dyDescent="0.3">
      <c r="B70" s="12" t="s">
        <v>10</v>
      </c>
      <c r="C70" s="39" t="s">
        <v>116</v>
      </c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1"/>
      <c r="S70" s="14" t="s">
        <v>41</v>
      </c>
      <c r="T70" s="14" t="s">
        <v>41</v>
      </c>
      <c r="U70" s="14" t="s">
        <v>41</v>
      </c>
      <c r="V70" s="14" t="s">
        <v>41</v>
      </c>
      <c r="W70" s="36" t="s">
        <v>117</v>
      </c>
      <c r="X70" s="38"/>
      <c r="Y70" s="38"/>
      <c r="Z70" s="38"/>
      <c r="AA70" s="38"/>
      <c r="AB70" s="37"/>
      <c r="AC70" s="36" t="s">
        <v>118</v>
      </c>
      <c r="AD70" s="38"/>
      <c r="AE70" s="38"/>
      <c r="AF70" s="38"/>
      <c r="AG70" s="38"/>
      <c r="AH70" s="37"/>
    </row>
    <row r="72" spans="2:34" x14ac:dyDescent="0.3">
      <c r="B72" s="12" t="s">
        <v>37</v>
      </c>
      <c r="C72" s="29" t="s">
        <v>54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</row>
    <row r="73" spans="2:34" x14ac:dyDescent="0.3">
      <c r="B73" s="12" t="s">
        <v>132</v>
      </c>
      <c r="C73" s="30" t="str">
        <f>CONCATENATE("0x",DEC2HEX(HEX2DEC(RIGHT(C66,2))+1,2))</f>
        <v>0x4A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2"/>
    </row>
    <row r="74" spans="2:34" x14ac:dyDescent="0.3">
      <c r="B74" s="12"/>
      <c r="C74" s="13" t="s">
        <v>36</v>
      </c>
      <c r="D74" s="13" t="s">
        <v>35</v>
      </c>
      <c r="E74" s="13" t="s">
        <v>34</v>
      </c>
      <c r="F74" s="13" t="s">
        <v>33</v>
      </c>
      <c r="G74" s="13" t="s">
        <v>32</v>
      </c>
      <c r="H74" s="13" t="s">
        <v>31</v>
      </c>
      <c r="I74" s="13" t="s">
        <v>30</v>
      </c>
      <c r="J74" s="13" t="s">
        <v>29</v>
      </c>
      <c r="K74" s="13" t="s">
        <v>28</v>
      </c>
      <c r="L74" s="13" t="s">
        <v>27</v>
      </c>
      <c r="M74" s="13" t="s">
        <v>26</v>
      </c>
      <c r="N74" s="13" t="s">
        <v>25</v>
      </c>
      <c r="O74" s="13" t="s">
        <v>24</v>
      </c>
      <c r="P74" s="13" t="s">
        <v>23</v>
      </c>
      <c r="Q74" s="13" t="s">
        <v>22</v>
      </c>
      <c r="R74" s="13" t="s">
        <v>21</v>
      </c>
      <c r="S74" s="13" t="s">
        <v>20</v>
      </c>
      <c r="T74" s="13" t="s">
        <v>19</v>
      </c>
      <c r="U74" s="13" t="s">
        <v>18</v>
      </c>
      <c r="V74" s="13" t="s">
        <v>17</v>
      </c>
      <c r="W74" s="13" t="s">
        <v>16</v>
      </c>
      <c r="X74" s="13" t="s">
        <v>15</v>
      </c>
      <c r="Y74" s="13" t="s">
        <v>14</v>
      </c>
      <c r="Z74" s="13" t="s">
        <v>13</v>
      </c>
      <c r="AA74" s="13" t="s">
        <v>2</v>
      </c>
      <c r="AB74" s="13" t="s">
        <v>3</v>
      </c>
      <c r="AC74" s="13" t="s">
        <v>4</v>
      </c>
      <c r="AD74" s="13" t="s">
        <v>5</v>
      </c>
      <c r="AE74" s="13" t="s">
        <v>6</v>
      </c>
      <c r="AF74" s="13" t="s">
        <v>7</v>
      </c>
      <c r="AG74" s="13" t="s">
        <v>8</v>
      </c>
      <c r="AH74" s="13" t="s">
        <v>9</v>
      </c>
    </row>
    <row r="75" spans="2:34" x14ac:dyDescent="0.3">
      <c r="B75" s="12" t="s">
        <v>12</v>
      </c>
      <c r="C75" s="14" t="s">
        <v>60</v>
      </c>
      <c r="D75" s="14" t="s">
        <v>60</v>
      </c>
      <c r="E75" s="14" t="s">
        <v>60</v>
      </c>
      <c r="F75" s="14" t="s">
        <v>60</v>
      </c>
      <c r="G75" s="14" t="s">
        <v>60</v>
      </c>
      <c r="H75" s="14" t="s">
        <v>60</v>
      </c>
      <c r="I75" s="14" t="s">
        <v>60</v>
      </c>
      <c r="J75" s="14" t="s">
        <v>60</v>
      </c>
      <c r="K75" s="14" t="s">
        <v>60</v>
      </c>
      <c r="L75" s="14" t="s">
        <v>60</v>
      </c>
      <c r="M75" s="14" t="s">
        <v>60</v>
      </c>
      <c r="N75" s="14" t="s">
        <v>60</v>
      </c>
      <c r="O75" s="14" t="s">
        <v>60</v>
      </c>
      <c r="P75" s="14" t="s">
        <v>60</v>
      </c>
      <c r="Q75" s="14" t="s">
        <v>60</v>
      </c>
      <c r="R75" s="14" t="s">
        <v>60</v>
      </c>
      <c r="S75" s="14" t="s">
        <v>60</v>
      </c>
      <c r="T75" s="14" t="s">
        <v>60</v>
      </c>
      <c r="U75" s="14" t="s">
        <v>60</v>
      </c>
      <c r="V75" s="14" t="s">
        <v>60</v>
      </c>
      <c r="W75" s="14" t="s">
        <v>60</v>
      </c>
      <c r="X75" s="14" t="s">
        <v>60</v>
      </c>
      <c r="Y75" s="14" t="s">
        <v>60</v>
      </c>
      <c r="Z75" s="14" t="s">
        <v>60</v>
      </c>
      <c r="AA75" s="14" t="s">
        <v>60</v>
      </c>
      <c r="AB75" s="14" t="s">
        <v>60</v>
      </c>
      <c r="AC75" s="14" t="s">
        <v>60</v>
      </c>
      <c r="AD75" s="14" t="s">
        <v>60</v>
      </c>
      <c r="AE75" s="14" t="s">
        <v>60</v>
      </c>
      <c r="AF75" s="14" t="s">
        <v>60</v>
      </c>
      <c r="AG75" s="14" t="s">
        <v>60</v>
      </c>
      <c r="AH75" s="14" t="s">
        <v>60</v>
      </c>
    </row>
    <row r="76" spans="2:34" x14ac:dyDescent="0.3">
      <c r="B76" s="12" t="s">
        <v>11</v>
      </c>
      <c r="C76" s="30" t="s">
        <v>61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2"/>
    </row>
    <row r="77" spans="2:34" ht="15" customHeight="1" x14ac:dyDescent="0.3">
      <c r="B77" s="12" t="s">
        <v>10</v>
      </c>
      <c r="C77" s="39" t="s">
        <v>109</v>
      </c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1"/>
    </row>
    <row r="79" spans="2:34" x14ac:dyDescent="0.3">
      <c r="B79" s="12" t="s">
        <v>37</v>
      </c>
      <c r="C79" s="29" t="s">
        <v>55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</row>
    <row r="80" spans="2:34" x14ac:dyDescent="0.3">
      <c r="B80" s="12" t="s">
        <v>132</v>
      </c>
      <c r="C80" s="30" t="str">
        <f>CONCATENATE("0x",DEC2HEX(HEX2DEC(RIGHT(C73,2))+1,2))</f>
        <v>0x4B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2"/>
    </row>
    <row r="81" spans="2:34" x14ac:dyDescent="0.3">
      <c r="B81" s="12"/>
      <c r="C81" s="13" t="s">
        <v>36</v>
      </c>
      <c r="D81" s="13" t="s">
        <v>35</v>
      </c>
      <c r="E81" s="13" t="s">
        <v>34</v>
      </c>
      <c r="F81" s="13" t="s">
        <v>33</v>
      </c>
      <c r="G81" s="13" t="s">
        <v>32</v>
      </c>
      <c r="H81" s="13" t="s">
        <v>31</v>
      </c>
      <c r="I81" s="13" t="s">
        <v>30</v>
      </c>
      <c r="J81" s="13" t="s">
        <v>29</v>
      </c>
      <c r="K81" s="13" t="s">
        <v>28</v>
      </c>
      <c r="L81" s="13" t="s">
        <v>27</v>
      </c>
      <c r="M81" s="13" t="s">
        <v>26</v>
      </c>
      <c r="N81" s="13" t="s">
        <v>25</v>
      </c>
      <c r="O81" s="13" t="s">
        <v>24</v>
      </c>
      <c r="P81" s="13" t="s">
        <v>23</v>
      </c>
      <c r="Q81" s="13" t="s">
        <v>22</v>
      </c>
      <c r="R81" s="13" t="s">
        <v>21</v>
      </c>
      <c r="S81" s="13" t="s">
        <v>20</v>
      </c>
      <c r="T81" s="13" t="s">
        <v>19</v>
      </c>
      <c r="U81" s="13" t="s">
        <v>18</v>
      </c>
      <c r="V81" s="13" t="s">
        <v>17</v>
      </c>
      <c r="W81" s="13" t="s">
        <v>16</v>
      </c>
      <c r="X81" s="13" t="s">
        <v>15</v>
      </c>
      <c r="Y81" s="13" t="s">
        <v>14</v>
      </c>
      <c r="Z81" s="13" t="s">
        <v>13</v>
      </c>
      <c r="AA81" s="13" t="s">
        <v>2</v>
      </c>
      <c r="AB81" s="13" t="s">
        <v>3</v>
      </c>
      <c r="AC81" s="13" t="s">
        <v>4</v>
      </c>
      <c r="AD81" s="13" t="s">
        <v>5</v>
      </c>
      <c r="AE81" s="13" t="s">
        <v>6</v>
      </c>
      <c r="AF81" s="13" t="s">
        <v>7</v>
      </c>
      <c r="AG81" s="13" t="s">
        <v>8</v>
      </c>
      <c r="AH81" s="13" t="s">
        <v>9</v>
      </c>
    </row>
    <row r="82" spans="2:34" x14ac:dyDescent="0.3">
      <c r="B82" s="12" t="s">
        <v>12</v>
      </c>
      <c r="C82" s="14" t="s">
        <v>60</v>
      </c>
      <c r="D82" s="14" t="s">
        <v>60</v>
      </c>
      <c r="E82" s="14" t="s">
        <v>60</v>
      </c>
      <c r="F82" s="14" t="s">
        <v>60</v>
      </c>
      <c r="G82" s="14" t="s">
        <v>60</v>
      </c>
      <c r="H82" s="14" t="s">
        <v>60</v>
      </c>
      <c r="I82" s="14" t="s">
        <v>60</v>
      </c>
      <c r="J82" s="14" t="s">
        <v>60</v>
      </c>
      <c r="K82" s="14" t="s">
        <v>60</v>
      </c>
      <c r="L82" s="14" t="s">
        <v>60</v>
      </c>
      <c r="M82" s="14" t="s">
        <v>60</v>
      </c>
      <c r="N82" s="14" t="s">
        <v>60</v>
      </c>
      <c r="O82" s="14" t="s">
        <v>60</v>
      </c>
      <c r="P82" s="14" t="s">
        <v>60</v>
      </c>
      <c r="Q82" s="14" t="s">
        <v>60</v>
      </c>
      <c r="R82" s="14" t="s">
        <v>60</v>
      </c>
      <c r="S82" s="14" t="s">
        <v>62</v>
      </c>
      <c r="T82" s="14" t="s">
        <v>62</v>
      </c>
      <c r="U82" s="14" t="s">
        <v>62</v>
      </c>
      <c r="V82" s="14" t="s">
        <v>62</v>
      </c>
      <c r="W82" s="14" t="s">
        <v>60</v>
      </c>
      <c r="X82" s="14" t="s">
        <v>60</v>
      </c>
      <c r="Y82" s="14" t="s">
        <v>60</v>
      </c>
      <c r="Z82" s="14" t="s">
        <v>60</v>
      </c>
      <c r="AA82" s="14" t="s">
        <v>60</v>
      </c>
      <c r="AB82" s="14" t="s">
        <v>60</v>
      </c>
      <c r="AC82" s="14" t="s">
        <v>60</v>
      </c>
      <c r="AD82" s="14" t="s">
        <v>60</v>
      </c>
      <c r="AE82" s="14" t="s">
        <v>60</v>
      </c>
      <c r="AF82" s="14" t="s">
        <v>60</v>
      </c>
      <c r="AG82" s="14" t="s">
        <v>60</v>
      </c>
      <c r="AH82" s="14" t="s">
        <v>60</v>
      </c>
    </row>
    <row r="83" spans="2:34" x14ac:dyDescent="0.3">
      <c r="B83" s="12" t="s">
        <v>11</v>
      </c>
      <c r="C83" s="30" t="s">
        <v>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2"/>
      <c r="S83" s="16">
        <v>0</v>
      </c>
      <c r="T83" s="16">
        <v>0</v>
      </c>
      <c r="U83" s="16">
        <v>0</v>
      </c>
      <c r="V83" s="16">
        <v>0</v>
      </c>
      <c r="W83" s="30" t="s">
        <v>138</v>
      </c>
      <c r="X83" s="31"/>
      <c r="Y83" s="31"/>
      <c r="Z83" s="31"/>
      <c r="AA83" s="31"/>
      <c r="AB83" s="32"/>
      <c r="AC83" s="30" t="s">
        <v>138</v>
      </c>
      <c r="AD83" s="31"/>
      <c r="AE83" s="31"/>
      <c r="AF83" s="31"/>
      <c r="AG83" s="31"/>
      <c r="AH83" s="32"/>
    </row>
    <row r="84" spans="2:34" ht="15" customHeight="1" x14ac:dyDescent="0.3">
      <c r="B84" s="12" t="s">
        <v>10</v>
      </c>
      <c r="C84" s="39" t="s">
        <v>119</v>
      </c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1"/>
      <c r="S84" s="14" t="s">
        <v>41</v>
      </c>
      <c r="T84" s="14" t="s">
        <v>41</v>
      </c>
      <c r="U84" s="14" t="s">
        <v>41</v>
      </c>
      <c r="V84" s="14" t="s">
        <v>41</v>
      </c>
      <c r="W84" s="36" t="s">
        <v>120</v>
      </c>
      <c r="X84" s="38"/>
      <c r="Y84" s="38"/>
      <c r="Z84" s="38"/>
      <c r="AA84" s="38"/>
      <c r="AB84" s="37"/>
      <c r="AC84" s="36" t="s">
        <v>121</v>
      </c>
      <c r="AD84" s="38"/>
      <c r="AE84" s="38"/>
      <c r="AF84" s="38"/>
      <c r="AG84" s="38"/>
      <c r="AH84" s="37"/>
    </row>
    <row r="86" spans="2:34" x14ac:dyDescent="0.3">
      <c r="B86" s="12" t="s">
        <v>37</v>
      </c>
      <c r="C86" s="29" t="s">
        <v>56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</row>
    <row r="87" spans="2:34" x14ac:dyDescent="0.3">
      <c r="B87" s="12" t="s">
        <v>132</v>
      </c>
      <c r="C87" s="30" t="str">
        <f>CONCATENATE("0x",DEC2HEX(HEX2DEC(RIGHT(C80,2))+1,2))</f>
        <v>0x4C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2"/>
    </row>
    <row r="88" spans="2:34" x14ac:dyDescent="0.3">
      <c r="B88" s="12"/>
      <c r="C88" s="13" t="s">
        <v>36</v>
      </c>
      <c r="D88" s="13" t="s">
        <v>35</v>
      </c>
      <c r="E88" s="13" t="s">
        <v>34</v>
      </c>
      <c r="F88" s="13" t="s">
        <v>33</v>
      </c>
      <c r="G88" s="13" t="s">
        <v>32</v>
      </c>
      <c r="H88" s="13" t="s">
        <v>31</v>
      </c>
      <c r="I88" s="13" t="s">
        <v>30</v>
      </c>
      <c r="J88" s="13" t="s">
        <v>29</v>
      </c>
      <c r="K88" s="13" t="s">
        <v>28</v>
      </c>
      <c r="L88" s="13" t="s">
        <v>27</v>
      </c>
      <c r="M88" s="13" t="s">
        <v>26</v>
      </c>
      <c r="N88" s="13" t="s">
        <v>25</v>
      </c>
      <c r="O88" s="13" t="s">
        <v>24</v>
      </c>
      <c r="P88" s="13" t="s">
        <v>23</v>
      </c>
      <c r="Q88" s="13" t="s">
        <v>22</v>
      </c>
      <c r="R88" s="13" t="s">
        <v>21</v>
      </c>
      <c r="S88" s="13" t="s">
        <v>20</v>
      </c>
      <c r="T88" s="13" t="s">
        <v>19</v>
      </c>
      <c r="U88" s="13" t="s">
        <v>18</v>
      </c>
      <c r="V88" s="13" t="s">
        <v>17</v>
      </c>
      <c r="W88" s="13" t="s">
        <v>16</v>
      </c>
      <c r="X88" s="13" t="s">
        <v>15</v>
      </c>
      <c r="Y88" s="13" t="s">
        <v>14</v>
      </c>
      <c r="Z88" s="13" t="s">
        <v>13</v>
      </c>
      <c r="AA88" s="13" t="s">
        <v>2</v>
      </c>
      <c r="AB88" s="13" t="s">
        <v>3</v>
      </c>
      <c r="AC88" s="13" t="s">
        <v>4</v>
      </c>
      <c r="AD88" s="13" t="s">
        <v>5</v>
      </c>
      <c r="AE88" s="13" t="s">
        <v>6</v>
      </c>
      <c r="AF88" s="13" t="s">
        <v>7</v>
      </c>
      <c r="AG88" s="13" t="s">
        <v>8</v>
      </c>
      <c r="AH88" s="13" t="s">
        <v>9</v>
      </c>
    </row>
    <row r="89" spans="2:34" x14ac:dyDescent="0.3">
      <c r="B89" s="12" t="s">
        <v>12</v>
      </c>
      <c r="C89" s="14" t="s">
        <v>60</v>
      </c>
      <c r="D89" s="14" t="s">
        <v>62</v>
      </c>
      <c r="E89" s="14" t="s">
        <v>62</v>
      </c>
      <c r="F89" s="14" t="s">
        <v>62</v>
      </c>
      <c r="G89" s="14" t="s">
        <v>62</v>
      </c>
      <c r="H89" s="14" t="s">
        <v>62</v>
      </c>
      <c r="I89" s="14" t="s">
        <v>62</v>
      </c>
      <c r="J89" s="14" t="s">
        <v>62</v>
      </c>
      <c r="K89" s="14" t="s">
        <v>62</v>
      </c>
      <c r="L89" s="14" t="s">
        <v>62</v>
      </c>
      <c r="M89" s="14" t="s">
        <v>62</v>
      </c>
      <c r="N89" s="14" t="s">
        <v>62</v>
      </c>
      <c r="O89" s="14" t="s">
        <v>62</v>
      </c>
      <c r="P89" s="14" t="s">
        <v>62</v>
      </c>
      <c r="Q89" s="14" t="s">
        <v>62</v>
      </c>
      <c r="R89" s="14" t="s">
        <v>62</v>
      </c>
      <c r="S89" s="14" t="s">
        <v>62</v>
      </c>
      <c r="T89" s="14" t="s">
        <v>62</v>
      </c>
      <c r="U89" s="14" t="s">
        <v>62</v>
      </c>
      <c r="V89" s="14" t="s">
        <v>62</v>
      </c>
      <c r="W89" s="14" t="s">
        <v>62</v>
      </c>
      <c r="X89" s="14" t="s">
        <v>62</v>
      </c>
      <c r="Y89" s="14" t="s">
        <v>62</v>
      </c>
      <c r="Z89" s="14" t="s">
        <v>62</v>
      </c>
      <c r="AA89" s="14" t="s">
        <v>60</v>
      </c>
      <c r="AB89" s="14" t="s">
        <v>60</v>
      </c>
      <c r="AC89" s="14" t="s">
        <v>60</v>
      </c>
      <c r="AD89" s="14" t="s">
        <v>60</v>
      </c>
      <c r="AE89" s="14" t="s">
        <v>62</v>
      </c>
      <c r="AF89" s="14" t="s">
        <v>62</v>
      </c>
      <c r="AG89" s="14" t="s">
        <v>62</v>
      </c>
      <c r="AH89" s="14" t="s">
        <v>62</v>
      </c>
    </row>
    <row r="90" spans="2:34" x14ac:dyDescent="0.3">
      <c r="B90" s="12" t="s">
        <v>11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30" t="s">
        <v>57</v>
      </c>
      <c r="AB90" s="31"/>
      <c r="AC90" s="31"/>
      <c r="AD90" s="32"/>
      <c r="AE90" s="16">
        <v>0</v>
      </c>
      <c r="AF90" s="16">
        <v>0</v>
      </c>
      <c r="AG90" s="16">
        <v>0</v>
      </c>
      <c r="AH90" s="16">
        <v>0</v>
      </c>
    </row>
    <row r="91" spans="2:34" x14ac:dyDescent="0.3">
      <c r="B91" s="12" t="s">
        <v>10</v>
      </c>
      <c r="C91" s="14" t="s">
        <v>41</v>
      </c>
      <c r="D91" s="14" t="s">
        <v>41</v>
      </c>
      <c r="E91" s="14" t="s">
        <v>41</v>
      </c>
      <c r="F91" s="14" t="s">
        <v>41</v>
      </c>
      <c r="G91" s="14" t="s">
        <v>41</v>
      </c>
      <c r="H91" s="14" t="s">
        <v>41</v>
      </c>
      <c r="I91" s="14" t="s">
        <v>41</v>
      </c>
      <c r="J91" s="14" t="s">
        <v>41</v>
      </c>
      <c r="K91" s="14" t="s">
        <v>41</v>
      </c>
      <c r="L91" s="14" t="s">
        <v>41</v>
      </c>
      <c r="M91" s="14" t="s">
        <v>41</v>
      </c>
      <c r="N91" s="14" t="s">
        <v>41</v>
      </c>
      <c r="O91" s="14" t="s">
        <v>41</v>
      </c>
      <c r="P91" s="14" t="s">
        <v>41</v>
      </c>
      <c r="Q91" s="14" t="s">
        <v>41</v>
      </c>
      <c r="R91" s="14" t="s">
        <v>41</v>
      </c>
      <c r="S91" s="14" t="s">
        <v>41</v>
      </c>
      <c r="T91" s="14" t="s">
        <v>41</v>
      </c>
      <c r="U91" s="14" t="s">
        <v>41</v>
      </c>
      <c r="V91" s="14" t="s">
        <v>41</v>
      </c>
      <c r="W91" s="14" t="s">
        <v>41</v>
      </c>
      <c r="X91" s="14" t="s">
        <v>41</v>
      </c>
      <c r="Y91" s="14" t="s">
        <v>41</v>
      </c>
      <c r="Z91" s="14" t="s">
        <v>41</v>
      </c>
      <c r="AA91" s="36" t="s">
        <v>122</v>
      </c>
      <c r="AB91" s="38"/>
      <c r="AC91" s="38"/>
      <c r="AD91" s="37"/>
      <c r="AE91" s="14" t="s">
        <v>41</v>
      </c>
      <c r="AF91" s="14" t="s">
        <v>41</v>
      </c>
      <c r="AG91" s="14" t="s">
        <v>41</v>
      </c>
      <c r="AH91" s="14" t="s">
        <v>41</v>
      </c>
    </row>
    <row r="93" spans="2:34" x14ac:dyDescent="0.3">
      <c r="B93" s="12" t="s">
        <v>37</v>
      </c>
      <c r="C93" s="29" t="s">
        <v>58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</row>
    <row r="94" spans="2:34" x14ac:dyDescent="0.3">
      <c r="B94" s="12" t="s">
        <v>132</v>
      </c>
      <c r="C94" s="30" t="str">
        <f>CONCATENATE("0x",DEC2HEX(HEX2DEC(RIGHT(C87,2))+1,2))</f>
        <v>0x4D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2"/>
    </row>
    <row r="95" spans="2:34" x14ac:dyDescent="0.3">
      <c r="B95" s="12"/>
      <c r="C95" s="13" t="s">
        <v>36</v>
      </c>
      <c r="D95" s="13" t="s">
        <v>35</v>
      </c>
      <c r="E95" s="13" t="s">
        <v>34</v>
      </c>
      <c r="F95" s="13" t="s">
        <v>33</v>
      </c>
      <c r="G95" s="13" t="s">
        <v>32</v>
      </c>
      <c r="H95" s="13" t="s">
        <v>31</v>
      </c>
      <c r="I95" s="13" t="s">
        <v>30</v>
      </c>
      <c r="J95" s="13" t="s">
        <v>29</v>
      </c>
      <c r="K95" s="13" t="s">
        <v>28</v>
      </c>
      <c r="L95" s="13" t="s">
        <v>27</v>
      </c>
      <c r="M95" s="13" t="s">
        <v>26</v>
      </c>
      <c r="N95" s="13" t="s">
        <v>25</v>
      </c>
      <c r="O95" s="13" t="s">
        <v>24</v>
      </c>
      <c r="P95" s="13" t="s">
        <v>23</v>
      </c>
      <c r="Q95" s="13" t="s">
        <v>22</v>
      </c>
      <c r="R95" s="13" t="s">
        <v>21</v>
      </c>
      <c r="S95" s="13" t="s">
        <v>20</v>
      </c>
      <c r="T95" s="13" t="s">
        <v>19</v>
      </c>
      <c r="U95" s="13" t="s">
        <v>18</v>
      </c>
      <c r="V95" s="13" t="s">
        <v>17</v>
      </c>
      <c r="W95" s="13" t="s">
        <v>16</v>
      </c>
      <c r="X95" s="13" t="s">
        <v>15</v>
      </c>
      <c r="Y95" s="13" t="s">
        <v>14</v>
      </c>
      <c r="Z95" s="13" t="s">
        <v>13</v>
      </c>
      <c r="AA95" s="13" t="s">
        <v>2</v>
      </c>
      <c r="AB95" s="13" t="s">
        <v>3</v>
      </c>
      <c r="AC95" s="13" t="s">
        <v>4</v>
      </c>
      <c r="AD95" s="13" t="s">
        <v>5</v>
      </c>
      <c r="AE95" s="13" t="s">
        <v>6</v>
      </c>
      <c r="AF95" s="13" t="s">
        <v>7</v>
      </c>
      <c r="AG95" s="13" t="s">
        <v>8</v>
      </c>
      <c r="AH95" s="13" t="s">
        <v>9</v>
      </c>
    </row>
    <row r="96" spans="2:34" x14ac:dyDescent="0.3">
      <c r="B96" s="12" t="s">
        <v>12</v>
      </c>
      <c r="C96" s="14" t="s">
        <v>60</v>
      </c>
      <c r="D96" s="14" t="s">
        <v>62</v>
      </c>
      <c r="E96" s="14" t="s">
        <v>62</v>
      </c>
      <c r="F96" s="14" t="s">
        <v>62</v>
      </c>
      <c r="G96" s="14" t="s">
        <v>62</v>
      </c>
      <c r="H96" s="14" t="s">
        <v>62</v>
      </c>
      <c r="I96" s="14" t="s">
        <v>62</v>
      </c>
      <c r="J96" s="14" t="s">
        <v>62</v>
      </c>
      <c r="K96" s="14" t="s">
        <v>62</v>
      </c>
      <c r="L96" s="14" t="s">
        <v>62</v>
      </c>
      <c r="M96" s="14" t="s">
        <v>62</v>
      </c>
      <c r="N96" s="14" t="s">
        <v>62</v>
      </c>
      <c r="O96" s="14" t="s">
        <v>62</v>
      </c>
      <c r="P96" s="14" t="s">
        <v>62</v>
      </c>
      <c r="Q96" s="14" t="s">
        <v>62</v>
      </c>
      <c r="R96" s="14" t="s">
        <v>62</v>
      </c>
      <c r="S96" s="14" t="s">
        <v>62</v>
      </c>
      <c r="T96" s="14" t="s">
        <v>62</v>
      </c>
      <c r="U96" s="14" t="s">
        <v>62</v>
      </c>
      <c r="V96" s="14" t="s">
        <v>62</v>
      </c>
      <c r="W96" s="14" t="s">
        <v>62</v>
      </c>
      <c r="X96" s="14" t="s">
        <v>62</v>
      </c>
      <c r="Y96" s="14" t="s">
        <v>62</v>
      </c>
      <c r="Z96" s="14" t="s">
        <v>62</v>
      </c>
      <c r="AA96" s="14" t="s">
        <v>62</v>
      </c>
      <c r="AB96" s="14" t="s">
        <v>62</v>
      </c>
      <c r="AC96" s="14" t="s">
        <v>62</v>
      </c>
      <c r="AD96" s="14" t="s">
        <v>62</v>
      </c>
      <c r="AE96" s="14" t="s">
        <v>62</v>
      </c>
      <c r="AF96" s="14" t="s">
        <v>60</v>
      </c>
      <c r="AG96" s="14" t="s">
        <v>60</v>
      </c>
      <c r="AH96" s="14" t="s">
        <v>60</v>
      </c>
    </row>
    <row r="97" spans="2:34" x14ac:dyDescent="0.3">
      <c r="B97" s="12" t="s">
        <v>11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5">
        <v>0</v>
      </c>
      <c r="AG97" s="30" t="s">
        <v>59</v>
      </c>
      <c r="AH97" s="32"/>
    </row>
    <row r="98" spans="2:34" x14ac:dyDescent="0.3">
      <c r="B98" s="12" t="s">
        <v>10</v>
      </c>
      <c r="C98" s="14" t="s">
        <v>41</v>
      </c>
      <c r="D98" s="14" t="s">
        <v>41</v>
      </c>
      <c r="E98" s="14" t="s">
        <v>41</v>
      </c>
      <c r="F98" s="14" t="s">
        <v>41</v>
      </c>
      <c r="G98" s="14" t="s">
        <v>41</v>
      </c>
      <c r="H98" s="14" t="s">
        <v>41</v>
      </c>
      <c r="I98" s="14" t="s">
        <v>41</v>
      </c>
      <c r="J98" s="14" t="s">
        <v>41</v>
      </c>
      <c r="K98" s="14" t="s">
        <v>41</v>
      </c>
      <c r="L98" s="14" t="s">
        <v>41</v>
      </c>
      <c r="M98" s="14" t="s">
        <v>41</v>
      </c>
      <c r="N98" s="14" t="s">
        <v>41</v>
      </c>
      <c r="O98" s="14" t="s">
        <v>41</v>
      </c>
      <c r="P98" s="14" t="s">
        <v>41</v>
      </c>
      <c r="Q98" s="14" t="s">
        <v>41</v>
      </c>
      <c r="R98" s="14" t="s">
        <v>41</v>
      </c>
      <c r="S98" s="14" t="s">
        <v>41</v>
      </c>
      <c r="T98" s="14" t="s">
        <v>41</v>
      </c>
      <c r="U98" s="14" t="s">
        <v>41</v>
      </c>
      <c r="V98" s="14" t="s">
        <v>41</v>
      </c>
      <c r="W98" s="14" t="s">
        <v>41</v>
      </c>
      <c r="X98" s="14" t="s">
        <v>41</v>
      </c>
      <c r="Y98" s="14" t="s">
        <v>41</v>
      </c>
      <c r="Z98" s="14" t="s">
        <v>41</v>
      </c>
      <c r="AA98" s="14" t="s">
        <v>41</v>
      </c>
      <c r="AB98" s="14" t="s">
        <v>41</v>
      </c>
      <c r="AC98" s="14" t="s">
        <v>41</v>
      </c>
      <c r="AD98" s="14" t="s">
        <v>41</v>
      </c>
      <c r="AE98" s="14" t="s">
        <v>41</v>
      </c>
      <c r="AF98" s="14" t="s">
        <v>123</v>
      </c>
      <c r="AG98" s="36" t="s">
        <v>124</v>
      </c>
      <c r="AH98" s="37"/>
    </row>
    <row r="100" spans="2:34" x14ac:dyDescent="0.3">
      <c r="B100" s="12" t="s">
        <v>37</v>
      </c>
      <c r="C100" s="29" t="s">
        <v>76</v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</row>
    <row r="101" spans="2:34" x14ac:dyDescent="0.3">
      <c r="B101" s="12" t="s">
        <v>132</v>
      </c>
      <c r="C101" s="30" t="str">
        <f>CONCATENATE("0x",DEC2HEX(HEX2DEC(RIGHT(C94,2))+1,2))</f>
        <v>0x4E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2"/>
    </row>
    <row r="102" spans="2:34" x14ac:dyDescent="0.3">
      <c r="B102" s="12"/>
      <c r="C102" s="13" t="s">
        <v>36</v>
      </c>
      <c r="D102" s="13" t="s">
        <v>35</v>
      </c>
      <c r="E102" s="13" t="s">
        <v>34</v>
      </c>
      <c r="F102" s="13" t="s">
        <v>33</v>
      </c>
      <c r="G102" s="13" t="s">
        <v>32</v>
      </c>
      <c r="H102" s="13" t="s">
        <v>31</v>
      </c>
      <c r="I102" s="13" t="s">
        <v>30</v>
      </c>
      <c r="J102" s="13" t="s">
        <v>29</v>
      </c>
      <c r="K102" s="13" t="s">
        <v>28</v>
      </c>
      <c r="L102" s="13" t="s">
        <v>27</v>
      </c>
      <c r="M102" s="13" t="s">
        <v>26</v>
      </c>
      <c r="N102" s="13" t="s">
        <v>25</v>
      </c>
      <c r="O102" s="13" t="s">
        <v>24</v>
      </c>
      <c r="P102" s="13" t="s">
        <v>23</v>
      </c>
      <c r="Q102" s="13" t="s">
        <v>22</v>
      </c>
      <c r="R102" s="13" t="s">
        <v>21</v>
      </c>
      <c r="S102" s="13" t="s">
        <v>20</v>
      </c>
      <c r="T102" s="13" t="s">
        <v>19</v>
      </c>
      <c r="U102" s="13" t="s">
        <v>18</v>
      </c>
      <c r="V102" s="13" t="s">
        <v>17</v>
      </c>
      <c r="W102" s="13" t="s">
        <v>16</v>
      </c>
      <c r="X102" s="13" t="s">
        <v>15</v>
      </c>
      <c r="Y102" s="13" t="s">
        <v>14</v>
      </c>
      <c r="Z102" s="13" t="s">
        <v>13</v>
      </c>
      <c r="AA102" s="13" t="s">
        <v>2</v>
      </c>
      <c r="AB102" s="13" t="s">
        <v>3</v>
      </c>
      <c r="AC102" s="13" t="s">
        <v>4</v>
      </c>
      <c r="AD102" s="13" t="s">
        <v>5</v>
      </c>
      <c r="AE102" s="13" t="s">
        <v>6</v>
      </c>
      <c r="AF102" s="13" t="s">
        <v>7</v>
      </c>
      <c r="AG102" s="13" t="s">
        <v>8</v>
      </c>
      <c r="AH102" s="13" t="s">
        <v>9</v>
      </c>
    </row>
    <row r="103" spans="2:34" x14ac:dyDescent="0.3">
      <c r="B103" s="12" t="s">
        <v>12</v>
      </c>
      <c r="C103" s="14" t="s">
        <v>62</v>
      </c>
      <c r="D103" s="14" t="s">
        <v>62</v>
      </c>
      <c r="E103" s="14" t="s">
        <v>62</v>
      </c>
      <c r="F103" s="14" t="s">
        <v>62</v>
      </c>
      <c r="G103" s="14" t="s">
        <v>62</v>
      </c>
      <c r="H103" s="14" t="s">
        <v>62</v>
      </c>
      <c r="I103" s="14" t="s">
        <v>62</v>
      </c>
      <c r="J103" s="14" t="s">
        <v>62</v>
      </c>
      <c r="K103" s="14" t="s">
        <v>62</v>
      </c>
      <c r="L103" s="14" t="s">
        <v>62</v>
      </c>
      <c r="M103" s="14" t="s">
        <v>62</v>
      </c>
      <c r="N103" s="14" t="s">
        <v>62</v>
      </c>
      <c r="O103" s="14" t="s">
        <v>62</v>
      </c>
      <c r="P103" s="14" t="s">
        <v>62</v>
      </c>
      <c r="Q103" s="14" t="s">
        <v>62</v>
      </c>
      <c r="R103" s="14" t="s">
        <v>62</v>
      </c>
      <c r="S103" s="14" t="s">
        <v>62</v>
      </c>
      <c r="T103" s="14" t="s">
        <v>62</v>
      </c>
      <c r="U103" s="14" t="s">
        <v>62</v>
      </c>
      <c r="V103" s="14" t="s">
        <v>62</v>
      </c>
      <c r="W103" s="14" t="s">
        <v>62</v>
      </c>
      <c r="X103" s="14" t="s">
        <v>62</v>
      </c>
      <c r="Y103" s="14" t="s">
        <v>62</v>
      </c>
      <c r="Z103" s="14" t="s">
        <v>62</v>
      </c>
      <c r="AA103" s="14" t="s">
        <v>62</v>
      </c>
      <c r="AB103" s="14" t="s">
        <v>62</v>
      </c>
      <c r="AC103" s="14" t="s">
        <v>62</v>
      </c>
      <c r="AD103" s="14" t="s">
        <v>62</v>
      </c>
      <c r="AE103" s="14" t="s">
        <v>62</v>
      </c>
      <c r="AF103" s="14" t="s">
        <v>62</v>
      </c>
      <c r="AG103" s="14" t="s">
        <v>62</v>
      </c>
      <c r="AH103" s="14" t="s">
        <v>62</v>
      </c>
    </row>
    <row r="104" spans="2:34" x14ac:dyDescent="0.3">
      <c r="B104" s="12" t="s">
        <v>11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x14ac:dyDescent="0.3">
      <c r="B105" s="12" t="s">
        <v>10</v>
      </c>
      <c r="C105" s="14" t="s">
        <v>41</v>
      </c>
      <c r="D105" s="14" t="s">
        <v>41</v>
      </c>
      <c r="E105" s="14" t="s">
        <v>41</v>
      </c>
      <c r="F105" s="14" t="s">
        <v>41</v>
      </c>
      <c r="G105" s="14" t="s">
        <v>41</v>
      </c>
      <c r="H105" s="14" t="s">
        <v>41</v>
      </c>
      <c r="I105" s="14" t="s">
        <v>41</v>
      </c>
      <c r="J105" s="14" t="s">
        <v>41</v>
      </c>
      <c r="K105" s="14" t="s">
        <v>41</v>
      </c>
      <c r="L105" s="14" t="s">
        <v>41</v>
      </c>
      <c r="M105" s="14" t="s">
        <v>41</v>
      </c>
      <c r="N105" s="14" t="s">
        <v>41</v>
      </c>
      <c r="O105" s="14" t="s">
        <v>41</v>
      </c>
      <c r="P105" s="14" t="s">
        <v>41</v>
      </c>
      <c r="Q105" s="14" t="s">
        <v>41</v>
      </c>
      <c r="R105" s="14" t="s">
        <v>41</v>
      </c>
      <c r="S105" s="14" t="s">
        <v>41</v>
      </c>
      <c r="T105" s="14" t="s">
        <v>41</v>
      </c>
      <c r="U105" s="14" t="s">
        <v>41</v>
      </c>
      <c r="V105" s="14" t="s">
        <v>41</v>
      </c>
      <c r="W105" s="14" t="s">
        <v>41</v>
      </c>
      <c r="X105" s="14" t="s">
        <v>41</v>
      </c>
      <c r="Y105" s="14" t="s">
        <v>41</v>
      </c>
      <c r="Z105" s="14" t="s">
        <v>41</v>
      </c>
      <c r="AA105" s="14" t="s">
        <v>41</v>
      </c>
      <c r="AB105" s="14" t="s">
        <v>41</v>
      </c>
      <c r="AC105" s="14" t="s">
        <v>41</v>
      </c>
      <c r="AD105" s="14" t="s">
        <v>41</v>
      </c>
      <c r="AE105" s="14" t="s">
        <v>41</v>
      </c>
      <c r="AF105" s="14" t="s">
        <v>41</v>
      </c>
      <c r="AG105" s="14" t="s">
        <v>41</v>
      </c>
      <c r="AH105" s="14" t="s">
        <v>41</v>
      </c>
    </row>
    <row r="107" spans="2:34" x14ac:dyDescent="0.3">
      <c r="B107" s="12" t="s">
        <v>37</v>
      </c>
      <c r="C107" s="29" t="s">
        <v>77</v>
      </c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</row>
    <row r="108" spans="2:34" x14ac:dyDescent="0.3">
      <c r="B108" s="12" t="s">
        <v>132</v>
      </c>
      <c r="C108" s="30" t="str">
        <f>CONCATENATE("0x",DEC2HEX(HEX2DEC(RIGHT(C101,2))+1,2))</f>
        <v>0x4F</v>
      </c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2"/>
    </row>
    <row r="109" spans="2:34" x14ac:dyDescent="0.3">
      <c r="B109" s="12"/>
      <c r="C109" s="13" t="s">
        <v>36</v>
      </c>
      <c r="D109" s="13" t="s">
        <v>35</v>
      </c>
      <c r="E109" s="13" t="s">
        <v>34</v>
      </c>
      <c r="F109" s="13" t="s">
        <v>33</v>
      </c>
      <c r="G109" s="13" t="s">
        <v>32</v>
      </c>
      <c r="H109" s="13" t="s">
        <v>31</v>
      </c>
      <c r="I109" s="13" t="s">
        <v>30</v>
      </c>
      <c r="J109" s="13" t="s">
        <v>29</v>
      </c>
      <c r="K109" s="13" t="s">
        <v>28</v>
      </c>
      <c r="L109" s="13" t="s">
        <v>27</v>
      </c>
      <c r="M109" s="13" t="s">
        <v>26</v>
      </c>
      <c r="N109" s="13" t="s">
        <v>25</v>
      </c>
      <c r="O109" s="13" t="s">
        <v>24</v>
      </c>
      <c r="P109" s="13" t="s">
        <v>23</v>
      </c>
      <c r="Q109" s="13" t="s">
        <v>22</v>
      </c>
      <c r="R109" s="13" t="s">
        <v>21</v>
      </c>
      <c r="S109" s="13" t="s">
        <v>20</v>
      </c>
      <c r="T109" s="13" t="s">
        <v>19</v>
      </c>
      <c r="U109" s="13" t="s">
        <v>18</v>
      </c>
      <c r="V109" s="13" t="s">
        <v>17</v>
      </c>
      <c r="W109" s="13" t="s">
        <v>16</v>
      </c>
      <c r="X109" s="13" t="s">
        <v>15</v>
      </c>
      <c r="Y109" s="13" t="s">
        <v>14</v>
      </c>
      <c r="Z109" s="13" t="s">
        <v>13</v>
      </c>
      <c r="AA109" s="13" t="s">
        <v>2</v>
      </c>
      <c r="AB109" s="13" t="s">
        <v>3</v>
      </c>
      <c r="AC109" s="13" t="s">
        <v>4</v>
      </c>
      <c r="AD109" s="13" t="s">
        <v>5</v>
      </c>
      <c r="AE109" s="13" t="s">
        <v>6</v>
      </c>
      <c r="AF109" s="13" t="s">
        <v>7</v>
      </c>
      <c r="AG109" s="13" t="s">
        <v>8</v>
      </c>
      <c r="AH109" s="13" t="s">
        <v>9</v>
      </c>
    </row>
    <row r="110" spans="2:34" x14ac:dyDescent="0.3">
      <c r="B110" s="12" t="s">
        <v>12</v>
      </c>
      <c r="C110" s="14" t="s">
        <v>62</v>
      </c>
      <c r="D110" s="14" t="s">
        <v>62</v>
      </c>
      <c r="E110" s="14" t="s">
        <v>62</v>
      </c>
      <c r="F110" s="14" t="s">
        <v>62</v>
      </c>
      <c r="G110" s="14" t="s">
        <v>62</v>
      </c>
      <c r="H110" s="14" t="s">
        <v>62</v>
      </c>
      <c r="I110" s="14" t="s">
        <v>62</v>
      </c>
      <c r="J110" s="14" t="s">
        <v>62</v>
      </c>
      <c r="K110" s="14" t="s">
        <v>62</v>
      </c>
      <c r="L110" s="14" t="s">
        <v>62</v>
      </c>
      <c r="M110" s="14" t="s">
        <v>62</v>
      </c>
      <c r="N110" s="14" t="s">
        <v>62</v>
      </c>
      <c r="O110" s="14" t="s">
        <v>62</v>
      </c>
      <c r="P110" s="14" t="s">
        <v>62</v>
      </c>
      <c r="Q110" s="14" t="s">
        <v>62</v>
      </c>
      <c r="R110" s="14" t="s">
        <v>62</v>
      </c>
      <c r="S110" s="14" t="s">
        <v>62</v>
      </c>
      <c r="T110" s="14" t="s">
        <v>62</v>
      </c>
      <c r="U110" s="14" t="s">
        <v>62</v>
      </c>
      <c r="V110" s="14" t="s">
        <v>62</v>
      </c>
      <c r="W110" s="14" t="s">
        <v>62</v>
      </c>
      <c r="X110" s="14" t="s">
        <v>62</v>
      </c>
      <c r="Y110" s="14" t="s">
        <v>62</v>
      </c>
      <c r="Z110" s="14" t="s">
        <v>62</v>
      </c>
      <c r="AA110" s="14" t="s">
        <v>62</v>
      </c>
      <c r="AB110" s="14" t="s">
        <v>62</v>
      </c>
      <c r="AC110" s="14" t="s">
        <v>62</v>
      </c>
      <c r="AD110" s="14" t="s">
        <v>62</v>
      </c>
      <c r="AE110" s="14" t="s">
        <v>62</v>
      </c>
      <c r="AF110" s="14" t="s">
        <v>62</v>
      </c>
      <c r="AG110" s="14" t="s">
        <v>62</v>
      </c>
      <c r="AH110" s="14" t="s">
        <v>62</v>
      </c>
    </row>
    <row r="111" spans="2:34" x14ac:dyDescent="0.3">
      <c r="B111" s="12" t="s">
        <v>11</v>
      </c>
      <c r="C111" s="16">
        <v>0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x14ac:dyDescent="0.3">
      <c r="B112" s="12" t="s">
        <v>10</v>
      </c>
      <c r="C112" s="14" t="s">
        <v>41</v>
      </c>
      <c r="D112" s="14" t="s">
        <v>41</v>
      </c>
      <c r="E112" s="14" t="s">
        <v>41</v>
      </c>
      <c r="F112" s="14" t="s">
        <v>41</v>
      </c>
      <c r="G112" s="14" t="s">
        <v>41</v>
      </c>
      <c r="H112" s="14" t="s">
        <v>41</v>
      </c>
      <c r="I112" s="14" t="s">
        <v>41</v>
      </c>
      <c r="J112" s="14" t="s">
        <v>41</v>
      </c>
      <c r="K112" s="14" t="s">
        <v>41</v>
      </c>
      <c r="L112" s="14" t="s">
        <v>41</v>
      </c>
      <c r="M112" s="14" t="s">
        <v>41</v>
      </c>
      <c r="N112" s="14" t="s">
        <v>41</v>
      </c>
      <c r="O112" s="14" t="s">
        <v>41</v>
      </c>
      <c r="P112" s="14" t="s">
        <v>41</v>
      </c>
      <c r="Q112" s="14" t="s">
        <v>41</v>
      </c>
      <c r="R112" s="14" t="s">
        <v>41</v>
      </c>
      <c r="S112" s="14" t="s">
        <v>41</v>
      </c>
      <c r="T112" s="14" t="s">
        <v>41</v>
      </c>
      <c r="U112" s="14" t="s">
        <v>41</v>
      </c>
      <c r="V112" s="14" t="s">
        <v>41</v>
      </c>
      <c r="W112" s="14" t="s">
        <v>41</v>
      </c>
      <c r="X112" s="14" t="s">
        <v>41</v>
      </c>
      <c r="Y112" s="14" t="s">
        <v>41</v>
      </c>
      <c r="Z112" s="14" t="s">
        <v>41</v>
      </c>
      <c r="AA112" s="14" t="s">
        <v>41</v>
      </c>
      <c r="AB112" s="14" t="s">
        <v>41</v>
      </c>
      <c r="AC112" s="14" t="s">
        <v>41</v>
      </c>
      <c r="AD112" s="14" t="s">
        <v>41</v>
      </c>
      <c r="AE112" s="14" t="s">
        <v>41</v>
      </c>
      <c r="AF112" s="14" t="s">
        <v>41</v>
      </c>
      <c r="AG112" s="14" t="s">
        <v>41</v>
      </c>
      <c r="AH112" s="14" t="s">
        <v>41</v>
      </c>
    </row>
    <row r="114" spans="2:34" x14ac:dyDescent="0.3">
      <c r="B114" s="18" t="s">
        <v>37</v>
      </c>
      <c r="C114" s="33" t="s">
        <v>73</v>
      </c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</row>
    <row r="115" spans="2:34" x14ac:dyDescent="0.3">
      <c r="B115" s="18" t="s">
        <v>132</v>
      </c>
      <c r="C115" s="23" t="str">
        <f>CONCATENATE("0x",DEC2HEX(HEX2DEC(RIGHT(C108,2))+1,2))</f>
        <v>0x50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5"/>
    </row>
    <row r="116" spans="2:34" x14ac:dyDescent="0.3">
      <c r="B116" s="18"/>
      <c r="C116" s="19" t="s">
        <v>36</v>
      </c>
      <c r="D116" s="19" t="s">
        <v>35</v>
      </c>
      <c r="E116" s="19" t="s">
        <v>34</v>
      </c>
      <c r="F116" s="19" t="s">
        <v>33</v>
      </c>
      <c r="G116" s="19" t="s">
        <v>32</v>
      </c>
      <c r="H116" s="19" t="s">
        <v>31</v>
      </c>
      <c r="I116" s="19" t="s">
        <v>30</v>
      </c>
      <c r="J116" s="19" t="s">
        <v>29</v>
      </c>
      <c r="K116" s="19" t="s">
        <v>28</v>
      </c>
      <c r="L116" s="19" t="s">
        <v>27</v>
      </c>
      <c r="M116" s="19" t="s">
        <v>26</v>
      </c>
      <c r="N116" s="19" t="s">
        <v>25</v>
      </c>
      <c r="O116" s="19" t="s">
        <v>24</v>
      </c>
      <c r="P116" s="19" t="s">
        <v>23</v>
      </c>
      <c r="Q116" s="19" t="s">
        <v>22</v>
      </c>
      <c r="R116" s="19" t="s">
        <v>21</v>
      </c>
      <c r="S116" s="19" t="s">
        <v>20</v>
      </c>
      <c r="T116" s="19" t="s">
        <v>19</v>
      </c>
      <c r="U116" s="19" t="s">
        <v>18</v>
      </c>
      <c r="V116" s="19" t="s">
        <v>17</v>
      </c>
      <c r="W116" s="19" t="s">
        <v>16</v>
      </c>
      <c r="X116" s="19" t="s">
        <v>15</v>
      </c>
      <c r="Y116" s="19" t="s">
        <v>14</v>
      </c>
      <c r="Z116" s="19" t="s">
        <v>13</v>
      </c>
      <c r="AA116" s="19" t="s">
        <v>2</v>
      </c>
      <c r="AB116" s="19" t="s">
        <v>3</v>
      </c>
      <c r="AC116" s="19" t="s">
        <v>4</v>
      </c>
      <c r="AD116" s="19" t="s">
        <v>5</v>
      </c>
      <c r="AE116" s="19" t="s">
        <v>6</v>
      </c>
      <c r="AF116" s="19" t="s">
        <v>7</v>
      </c>
      <c r="AG116" s="19" t="s">
        <v>8</v>
      </c>
      <c r="AH116" s="19" t="s">
        <v>9</v>
      </c>
    </row>
    <row r="117" spans="2:34" x14ac:dyDescent="0.3">
      <c r="B117" s="18" t="s">
        <v>12</v>
      </c>
      <c r="C117" s="20" t="s">
        <v>62</v>
      </c>
      <c r="D117" s="20" t="s">
        <v>62</v>
      </c>
      <c r="E117" s="20" t="s">
        <v>62</v>
      </c>
      <c r="F117" s="20" t="s">
        <v>62</v>
      </c>
      <c r="G117" s="20" t="s">
        <v>62</v>
      </c>
      <c r="H117" s="20" t="s">
        <v>62</v>
      </c>
      <c r="I117" s="20" t="s">
        <v>62</v>
      </c>
      <c r="J117" s="20" t="s">
        <v>62</v>
      </c>
      <c r="K117" s="20" t="s">
        <v>62</v>
      </c>
      <c r="L117" s="20" t="s">
        <v>62</v>
      </c>
      <c r="M117" s="20" t="s">
        <v>62</v>
      </c>
      <c r="N117" s="20" t="s">
        <v>62</v>
      </c>
      <c r="O117" s="20" t="s">
        <v>62</v>
      </c>
      <c r="P117" s="20" t="s">
        <v>62</v>
      </c>
      <c r="Q117" s="20" t="s">
        <v>62</v>
      </c>
      <c r="R117" s="20" t="s">
        <v>62</v>
      </c>
      <c r="S117" s="20" t="s">
        <v>62</v>
      </c>
      <c r="T117" s="20" t="s">
        <v>62</v>
      </c>
      <c r="U117" s="20" t="s">
        <v>62</v>
      </c>
      <c r="V117" s="20" t="s">
        <v>62</v>
      </c>
      <c r="W117" s="20" t="s">
        <v>62</v>
      </c>
      <c r="X117" s="20" t="s">
        <v>62</v>
      </c>
      <c r="Y117" s="20" t="s">
        <v>62</v>
      </c>
      <c r="Z117" s="20" t="s">
        <v>62</v>
      </c>
      <c r="AA117" s="20" t="s">
        <v>62</v>
      </c>
      <c r="AB117" s="20" t="s">
        <v>62</v>
      </c>
      <c r="AC117" s="20" t="s">
        <v>62</v>
      </c>
      <c r="AD117" s="20" t="s">
        <v>62</v>
      </c>
      <c r="AE117" s="20" t="s">
        <v>62</v>
      </c>
      <c r="AF117" s="20" t="s">
        <v>62</v>
      </c>
      <c r="AG117" s="20" t="s">
        <v>62</v>
      </c>
      <c r="AH117" s="20" t="s">
        <v>62</v>
      </c>
    </row>
    <row r="118" spans="2:34" x14ac:dyDescent="0.3">
      <c r="B118" s="18" t="s">
        <v>11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3" t="s">
        <v>59</v>
      </c>
      <c r="AH118" s="25"/>
    </row>
    <row r="119" spans="2:34" x14ac:dyDescent="0.3">
      <c r="B119" s="18" t="s">
        <v>10</v>
      </c>
      <c r="C119" s="20" t="s">
        <v>41</v>
      </c>
      <c r="D119" s="20" t="s">
        <v>41</v>
      </c>
      <c r="E119" s="20" t="s">
        <v>41</v>
      </c>
      <c r="F119" s="20" t="s">
        <v>41</v>
      </c>
      <c r="G119" s="20" t="s">
        <v>41</v>
      </c>
      <c r="H119" s="20" t="s">
        <v>41</v>
      </c>
      <c r="I119" s="20" t="s">
        <v>41</v>
      </c>
      <c r="J119" s="20" t="s">
        <v>41</v>
      </c>
      <c r="K119" s="20" t="s">
        <v>41</v>
      </c>
      <c r="L119" s="20" t="s">
        <v>41</v>
      </c>
      <c r="M119" s="20" t="s">
        <v>41</v>
      </c>
      <c r="N119" s="20" t="s">
        <v>41</v>
      </c>
      <c r="O119" s="20" t="s">
        <v>41</v>
      </c>
      <c r="P119" s="20" t="s">
        <v>41</v>
      </c>
      <c r="Q119" s="20" t="s">
        <v>41</v>
      </c>
      <c r="R119" s="20" t="s">
        <v>41</v>
      </c>
      <c r="S119" s="20" t="s">
        <v>41</v>
      </c>
      <c r="T119" s="20" t="s">
        <v>41</v>
      </c>
      <c r="U119" s="20" t="s">
        <v>41</v>
      </c>
      <c r="V119" s="20" t="s">
        <v>41</v>
      </c>
      <c r="W119" s="20" t="s">
        <v>41</v>
      </c>
      <c r="X119" s="20" t="s">
        <v>41</v>
      </c>
      <c r="Y119" s="20" t="s">
        <v>41</v>
      </c>
      <c r="Z119" s="20" t="s">
        <v>41</v>
      </c>
      <c r="AA119" s="20" t="s">
        <v>41</v>
      </c>
      <c r="AB119" s="20" t="s">
        <v>41</v>
      </c>
      <c r="AC119" s="20" t="s">
        <v>41</v>
      </c>
      <c r="AD119" s="20" t="s">
        <v>41</v>
      </c>
      <c r="AE119" s="20" t="s">
        <v>41</v>
      </c>
      <c r="AF119" s="20" t="s">
        <v>41</v>
      </c>
      <c r="AG119" s="26" t="s">
        <v>73</v>
      </c>
      <c r="AH119" s="28"/>
    </row>
    <row r="121" spans="2:34" x14ac:dyDescent="0.3">
      <c r="B121" s="18" t="s">
        <v>37</v>
      </c>
      <c r="C121" s="33" t="s">
        <v>74</v>
      </c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</row>
    <row r="122" spans="2:34" x14ac:dyDescent="0.3">
      <c r="B122" s="18" t="s">
        <v>132</v>
      </c>
      <c r="C122" s="23" t="str">
        <f>CONCATENATE("0x",DEC2HEX(HEX2DEC(RIGHT(C115,2))+1,2))</f>
        <v>0x51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5"/>
    </row>
    <row r="123" spans="2:34" x14ac:dyDescent="0.3">
      <c r="B123" s="18"/>
      <c r="C123" s="19" t="s">
        <v>36</v>
      </c>
      <c r="D123" s="19" t="s">
        <v>35</v>
      </c>
      <c r="E123" s="19" t="s">
        <v>34</v>
      </c>
      <c r="F123" s="19" t="s">
        <v>33</v>
      </c>
      <c r="G123" s="19" t="s">
        <v>32</v>
      </c>
      <c r="H123" s="19" t="s">
        <v>31</v>
      </c>
      <c r="I123" s="19" t="s">
        <v>30</v>
      </c>
      <c r="J123" s="19" t="s">
        <v>29</v>
      </c>
      <c r="K123" s="19" t="s">
        <v>28</v>
      </c>
      <c r="L123" s="19" t="s">
        <v>27</v>
      </c>
      <c r="M123" s="19" t="s">
        <v>26</v>
      </c>
      <c r="N123" s="19" t="s">
        <v>25</v>
      </c>
      <c r="O123" s="19" t="s">
        <v>24</v>
      </c>
      <c r="P123" s="19" t="s">
        <v>23</v>
      </c>
      <c r="Q123" s="19" t="s">
        <v>22</v>
      </c>
      <c r="R123" s="19" t="s">
        <v>21</v>
      </c>
      <c r="S123" s="19" t="s">
        <v>20</v>
      </c>
      <c r="T123" s="19" t="s">
        <v>19</v>
      </c>
      <c r="U123" s="19" t="s">
        <v>18</v>
      </c>
      <c r="V123" s="19" t="s">
        <v>17</v>
      </c>
      <c r="W123" s="19" t="s">
        <v>16</v>
      </c>
      <c r="X123" s="19" t="s">
        <v>15</v>
      </c>
      <c r="Y123" s="19" t="s">
        <v>14</v>
      </c>
      <c r="Z123" s="19" t="s">
        <v>13</v>
      </c>
      <c r="AA123" s="19" t="s">
        <v>2</v>
      </c>
      <c r="AB123" s="19" t="s">
        <v>3</v>
      </c>
      <c r="AC123" s="19" t="s">
        <v>4</v>
      </c>
      <c r="AD123" s="19" t="s">
        <v>5</v>
      </c>
      <c r="AE123" s="19" t="s">
        <v>6</v>
      </c>
      <c r="AF123" s="19" t="s">
        <v>7</v>
      </c>
      <c r="AG123" s="19" t="s">
        <v>8</v>
      </c>
      <c r="AH123" s="19" t="s">
        <v>9</v>
      </c>
    </row>
    <row r="124" spans="2:34" x14ac:dyDescent="0.3">
      <c r="B124" s="18" t="s">
        <v>12</v>
      </c>
      <c r="C124" s="20" t="s">
        <v>62</v>
      </c>
      <c r="D124" s="20" t="s">
        <v>62</v>
      </c>
      <c r="E124" s="20" t="s">
        <v>62</v>
      </c>
      <c r="F124" s="20" t="s">
        <v>62</v>
      </c>
      <c r="G124" s="20" t="s">
        <v>62</v>
      </c>
      <c r="H124" s="20" t="s">
        <v>62</v>
      </c>
      <c r="I124" s="20" t="s">
        <v>62</v>
      </c>
      <c r="J124" s="20" t="s">
        <v>62</v>
      </c>
      <c r="K124" s="20" t="s">
        <v>62</v>
      </c>
      <c r="L124" s="20" t="s">
        <v>62</v>
      </c>
      <c r="M124" s="20" t="s">
        <v>62</v>
      </c>
      <c r="N124" s="20" t="s">
        <v>62</v>
      </c>
      <c r="O124" s="20" t="s">
        <v>62</v>
      </c>
      <c r="P124" s="20" t="s">
        <v>62</v>
      </c>
      <c r="Q124" s="20" t="s">
        <v>62</v>
      </c>
      <c r="R124" s="20" t="s">
        <v>62</v>
      </c>
      <c r="S124" s="20" t="s">
        <v>62</v>
      </c>
      <c r="T124" s="20" t="s">
        <v>62</v>
      </c>
      <c r="U124" s="20" t="s">
        <v>62</v>
      </c>
      <c r="V124" s="20" t="s">
        <v>62</v>
      </c>
      <c r="W124" s="20" t="s">
        <v>62</v>
      </c>
      <c r="X124" s="20" t="s">
        <v>62</v>
      </c>
      <c r="Y124" s="20" t="s">
        <v>62</v>
      </c>
      <c r="Z124" s="20" t="s">
        <v>62</v>
      </c>
      <c r="AA124" s="20" t="s">
        <v>62</v>
      </c>
      <c r="AB124" s="20" t="s">
        <v>62</v>
      </c>
      <c r="AC124" s="20" t="s">
        <v>62</v>
      </c>
      <c r="AD124" s="20" t="s">
        <v>62</v>
      </c>
      <c r="AE124" s="20" t="s">
        <v>62</v>
      </c>
      <c r="AF124" s="20" t="s">
        <v>62</v>
      </c>
      <c r="AG124" s="20" t="s">
        <v>62</v>
      </c>
      <c r="AH124" s="20" t="s">
        <v>62</v>
      </c>
    </row>
    <row r="125" spans="2:34" x14ac:dyDescent="0.3">
      <c r="B125" s="18" t="s">
        <v>11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3" t="s">
        <v>75</v>
      </c>
      <c r="AF125" s="24"/>
      <c r="AG125" s="24"/>
      <c r="AH125" s="25"/>
    </row>
    <row r="126" spans="2:34" x14ac:dyDescent="0.3">
      <c r="B126" s="18" t="s">
        <v>10</v>
      </c>
      <c r="C126" s="20" t="s">
        <v>41</v>
      </c>
      <c r="D126" s="20" t="s">
        <v>41</v>
      </c>
      <c r="E126" s="20" t="s">
        <v>41</v>
      </c>
      <c r="F126" s="20" t="s">
        <v>41</v>
      </c>
      <c r="G126" s="20" t="s">
        <v>41</v>
      </c>
      <c r="H126" s="20" t="s">
        <v>41</v>
      </c>
      <c r="I126" s="20" t="s">
        <v>41</v>
      </c>
      <c r="J126" s="20" t="s">
        <v>41</v>
      </c>
      <c r="K126" s="20" t="s">
        <v>41</v>
      </c>
      <c r="L126" s="20" t="s">
        <v>41</v>
      </c>
      <c r="M126" s="20" t="s">
        <v>41</v>
      </c>
      <c r="N126" s="20" t="s">
        <v>41</v>
      </c>
      <c r="O126" s="20" t="s">
        <v>41</v>
      </c>
      <c r="P126" s="20" t="s">
        <v>41</v>
      </c>
      <c r="Q126" s="20" t="s">
        <v>41</v>
      </c>
      <c r="R126" s="20" t="s">
        <v>41</v>
      </c>
      <c r="S126" s="20" t="s">
        <v>41</v>
      </c>
      <c r="T126" s="20" t="s">
        <v>41</v>
      </c>
      <c r="U126" s="20" t="s">
        <v>41</v>
      </c>
      <c r="V126" s="20" t="s">
        <v>41</v>
      </c>
      <c r="W126" s="20" t="s">
        <v>41</v>
      </c>
      <c r="X126" s="20" t="s">
        <v>41</v>
      </c>
      <c r="Y126" s="20" t="s">
        <v>41</v>
      </c>
      <c r="Z126" s="20" t="s">
        <v>41</v>
      </c>
      <c r="AA126" s="20" t="s">
        <v>41</v>
      </c>
      <c r="AB126" s="20" t="s">
        <v>41</v>
      </c>
      <c r="AC126" s="20" t="s">
        <v>41</v>
      </c>
      <c r="AD126" s="20" t="s">
        <v>41</v>
      </c>
      <c r="AE126" s="26" t="s">
        <v>74</v>
      </c>
      <c r="AF126" s="27"/>
      <c r="AG126" s="27"/>
      <c r="AH126" s="28"/>
    </row>
  </sheetData>
  <mergeCells count="86">
    <mergeCell ref="W84:AB84"/>
    <mergeCell ref="C79:AH79"/>
    <mergeCell ref="C72:AH72"/>
    <mergeCell ref="C84:R84"/>
    <mergeCell ref="C70:R70"/>
    <mergeCell ref="W70:AB70"/>
    <mergeCell ref="AC84:AH84"/>
    <mergeCell ref="C73:AH73"/>
    <mergeCell ref="C80:AH80"/>
    <mergeCell ref="AC70:AH70"/>
    <mergeCell ref="C76:AH76"/>
    <mergeCell ref="C77:AH77"/>
    <mergeCell ref="C83:R83"/>
    <mergeCell ref="W83:AB83"/>
    <mergeCell ref="AC83:AH83"/>
    <mergeCell ref="C63:AH63"/>
    <mergeCell ref="C69:R69"/>
    <mergeCell ref="W69:AB69"/>
    <mergeCell ref="AC69:AH69"/>
    <mergeCell ref="W42:AB42"/>
    <mergeCell ref="W56:AB56"/>
    <mergeCell ref="C55:R55"/>
    <mergeCell ref="W55:AB55"/>
    <mergeCell ref="AC55:AH55"/>
    <mergeCell ref="AC56:AH56"/>
    <mergeCell ref="C62:AH62"/>
    <mergeCell ref="C41:R41"/>
    <mergeCell ref="W41:AB41"/>
    <mergeCell ref="AC41:AH41"/>
    <mergeCell ref="C48:AH48"/>
    <mergeCell ref="C66:AH66"/>
    <mergeCell ref="C59:AH59"/>
    <mergeCell ref="C45:AH45"/>
    <mergeCell ref="C51:AH51"/>
    <mergeCell ref="C49:AH49"/>
    <mergeCell ref="C44:AH44"/>
    <mergeCell ref="C42:R42"/>
    <mergeCell ref="AC42:AH42"/>
    <mergeCell ref="C65:AH65"/>
    <mergeCell ref="C52:AH52"/>
    <mergeCell ref="C58:AH58"/>
    <mergeCell ref="C56:R56"/>
    <mergeCell ref="O14:AH14"/>
    <mergeCell ref="O13:AH13"/>
    <mergeCell ref="AE21:AF21"/>
    <mergeCell ref="AE20:AF20"/>
    <mergeCell ref="C35:AH35"/>
    <mergeCell ref="O20:AD20"/>
    <mergeCell ref="O21:AD21"/>
    <mergeCell ref="C23:AH23"/>
    <mergeCell ref="C24:AH24"/>
    <mergeCell ref="C16:AH16"/>
    <mergeCell ref="C17:AH17"/>
    <mergeCell ref="C100:AH100"/>
    <mergeCell ref="C101:AH101"/>
    <mergeCell ref="C93:AH93"/>
    <mergeCell ref="C94:AH94"/>
    <mergeCell ref="C86:AH86"/>
    <mergeCell ref="C87:AH87"/>
    <mergeCell ref="AG98:AH98"/>
    <mergeCell ref="AG97:AH97"/>
    <mergeCell ref="AA91:AD91"/>
    <mergeCell ref="AA90:AD90"/>
    <mergeCell ref="C37:AH37"/>
    <mergeCell ref="C38:AH38"/>
    <mergeCell ref="C34:AH34"/>
    <mergeCell ref="C30:AH30"/>
    <mergeCell ref="C31:AH31"/>
    <mergeCell ref="C10:AH10"/>
    <mergeCell ref="C2:AH2"/>
    <mergeCell ref="O7:AD7"/>
    <mergeCell ref="C7:N7"/>
    <mergeCell ref="C6:N6"/>
    <mergeCell ref="O6:AD6"/>
    <mergeCell ref="C9:AH9"/>
    <mergeCell ref="C3:AH3"/>
    <mergeCell ref="C122:AH122"/>
    <mergeCell ref="AE125:AH125"/>
    <mergeCell ref="AE126:AH126"/>
    <mergeCell ref="C107:AH107"/>
    <mergeCell ref="C108:AH108"/>
    <mergeCell ref="C114:AH114"/>
    <mergeCell ref="C115:AH115"/>
    <mergeCell ref="AG118:AH118"/>
    <mergeCell ref="AG119:AH119"/>
    <mergeCell ref="C121:AH1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zoomScaleNormal="100" workbookViewId="0">
      <pane xSplit="1" topLeftCell="B1" activePane="topRight" state="frozen"/>
      <selection pane="topRight" activeCell="E8" sqref="E3:E8"/>
    </sheetView>
  </sheetViews>
  <sheetFormatPr defaultRowHeight="14.4" x14ac:dyDescent="0.3"/>
  <cols>
    <col min="1" max="1" width="5.44140625" customWidth="1"/>
    <col min="2" max="3" width="17.88671875" customWidth="1"/>
    <col min="4" max="4" width="26.44140625" bestFit="1" customWidth="1"/>
    <col min="5" max="5" width="43.33203125" bestFit="1" customWidth="1"/>
    <col min="6" max="7" width="20.109375" customWidth="1"/>
    <col min="8" max="8" width="20.5546875" customWidth="1"/>
    <col min="9" max="10" width="21.44140625" customWidth="1"/>
    <col min="11" max="11" width="9.44140625" customWidth="1"/>
    <col min="12" max="12" width="9.33203125" customWidth="1"/>
  </cols>
  <sheetData>
    <row r="1" spans="1:12" x14ac:dyDescent="0.3">
      <c r="A1" s="1"/>
    </row>
    <row r="2" spans="1:12" x14ac:dyDescent="0.3">
      <c r="B2" s="9" t="s">
        <v>1</v>
      </c>
      <c r="C2" s="9" t="s">
        <v>137</v>
      </c>
      <c r="D2" s="9" t="s">
        <v>37</v>
      </c>
      <c r="E2" s="9" t="s">
        <v>63</v>
      </c>
      <c r="F2" s="9" t="s">
        <v>11</v>
      </c>
      <c r="G2" s="9" t="s">
        <v>136</v>
      </c>
      <c r="H2" s="9" t="s">
        <v>133</v>
      </c>
      <c r="I2" s="9" t="s">
        <v>134</v>
      </c>
      <c r="J2" s="9" t="s">
        <v>135</v>
      </c>
      <c r="K2" s="9" t="s">
        <v>101</v>
      </c>
      <c r="L2" s="9" t="s">
        <v>12</v>
      </c>
    </row>
    <row r="3" spans="1:12" x14ac:dyDescent="0.3">
      <c r="B3" s="42" t="str">
        <f>'AVS RMAP Config Registers'!C3</f>
        <v>0x40</v>
      </c>
      <c r="C3" s="42" t="str">
        <f>CONCATENATE("x""",RIGHT(B3,LEN(B3)-2),"""")</f>
        <v>x"40"</v>
      </c>
      <c r="D3" s="47" t="str">
        <f>'AVS RMAP Config Registers'!C2</f>
        <v>ccd_seq_1_config</v>
      </c>
      <c r="E3" s="8" t="s">
        <v>41</v>
      </c>
      <c r="F3" s="8">
        <v>0</v>
      </c>
      <c r="G3" s="8" t="str">
        <f>IF(MID(F3,2,1)="x",CONCATENATE("x""",RIGHT(F3,LEN(F3)-2),""""),IF(MID(F3,2,1)="b",CONCATENATE("""",RIGHT(F3,LEN(F3)-2),""""),IF(I3="-",CONCATENATE("'",F3,"'"),CONCATENATE("(others =&gt; '",F3,"')"))))</f>
        <v>'0'</v>
      </c>
      <c r="H3" s="8" t="str">
        <f>'AVS RMAP Config Registers'!AH4</f>
        <v>Bit 0</v>
      </c>
      <c r="I3" s="8" t="s">
        <v>41</v>
      </c>
      <c r="J3" s="8" t="str">
        <f>IF(I3="-",RIGHT(H3,1),CONCATENATE(RIGHT(H3,LEN(H3)-4), " downto ", RIGHT(I3,LEN(I3)-4)))</f>
        <v>0</v>
      </c>
      <c r="K3" s="8" t="str">
        <f>IF(E3="-","-",IF(I3="-",1,VALUE(RIGHT(H3,LEN(H3)-4))-VALUE(RIGHT(I3,LEN(I3)-4))+1))</f>
        <v>-</v>
      </c>
      <c r="L3" s="8" t="s">
        <v>62</v>
      </c>
    </row>
    <row r="4" spans="1:12" x14ac:dyDescent="0.3">
      <c r="B4" s="43"/>
      <c r="C4" s="43"/>
      <c r="D4" s="47"/>
      <c r="E4" s="8" t="str">
        <f>'AVS RMAP Config Registers'!AG7</f>
        <v>tri_level_clock_control</v>
      </c>
      <c r="F4" s="8">
        <f>'AVS RMAP Config Registers'!AG6</f>
        <v>0</v>
      </c>
      <c r="G4" s="8" t="str">
        <f t="shared" ref="G4:G48" si="0">IF(MID(F4,2,1)="x",CONCATENATE("x""",RIGHT(F4,LEN(F4)-2),""""),IF(MID(F4,2,1)="b",CONCATENATE("""",RIGHT(F4,LEN(F4)-2),""""),IF(I4="-",CONCATENATE("'",F4,"'"),CONCATENATE("(others =&gt; '",F4,"')"))))</f>
        <v>'0'</v>
      </c>
      <c r="H4" s="8" t="str">
        <f>'AVS RMAP Config Registers'!AG4</f>
        <v>Bit 1</v>
      </c>
      <c r="I4" s="8" t="s">
        <v>41</v>
      </c>
      <c r="J4" s="22" t="str">
        <f t="shared" ref="J4:J48" si="1">IF(I4="-",RIGHT(H4,1),CONCATENATE(RIGHT(H4,LEN(H4)-4), " downto ", RIGHT(I4,LEN(I4)-4)))</f>
        <v>1</v>
      </c>
      <c r="K4" s="8">
        <f t="shared" ref="K4:K48" si="2">IF(E4="-","-",IF(I4="-",1,VALUE(RIGHT(H4,LEN(H4)-4))-VALUE(RIGHT(I4,LEN(I4)-4))+1))</f>
        <v>1</v>
      </c>
      <c r="L4" s="8" t="s">
        <v>60</v>
      </c>
    </row>
    <row r="5" spans="1:12" x14ac:dyDescent="0.3">
      <c r="B5" s="43"/>
      <c r="C5" s="43"/>
      <c r="D5" s="47"/>
      <c r="E5" s="8" t="str">
        <f>'AVS RMAP Config Registers'!AF7</f>
        <v>image_clock_direction_control</v>
      </c>
      <c r="F5" s="8">
        <f>'AVS RMAP Config Registers'!AF6</f>
        <v>0</v>
      </c>
      <c r="G5" s="8" t="str">
        <f t="shared" si="0"/>
        <v>'0'</v>
      </c>
      <c r="H5" s="8" t="str">
        <f>'AVS RMAP Config Registers'!AF4</f>
        <v>Bit 2</v>
      </c>
      <c r="I5" s="8" t="s">
        <v>41</v>
      </c>
      <c r="J5" s="22" t="str">
        <f t="shared" si="1"/>
        <v>2</v>
      </c>
      <c r="K5" s="8">
        <f t="shared" si="2"/>
        <v>1</v>
      </c>
      <c r="L5" s="8" t="s">
        <v>60</v>
      </c>
    </row>
    <row r="6" spans="1:12" x14ac:dyDescent="0.3">
      <c r="B6" s="43"/>
      <c r="C6" s="43"/>
      <c r="D6" s="47"/>
      <c r="E6" s="8" t="str">
        <f>'AVS RMAP Config Registers'!AE7</f>
        <v>register_clock_direction_control</v>
      </c>
      <c r="F6" s="8">
        <f>'AVS RMAP Config Registers'!AE6</f>
        <v>0</v>
      </c>
      <c r="G6" s="8" t="str">
        <f t="shared" si="0"/>
        <v>'0'</v>
      </c>
      <c r="H6" s="8" t="str">
        <f>'AVS RMAP Config Registers'!AE4</f>
        <v>Bit 3</v>
      </c>
      <c r="I6" s="8" t="s">
        <v>41</v>
      </c>
      <c r="J6" s="22" t="str">
        <f t="shared" si="1"/>
        <v>3</v>
      </c>
      <c r="K6" s="8">
        <f t="shared" si="2"/>
        <v>1</v>
      </c>
      <c r="L6" s="8" t="s">
        <v>60</v>
      </c>
    </row>
    <row r="7" spans="1:12" x14ac:dyDescent="0.3">
      <c r="B7" s="43"/>
      <c r="C7" s="43"/>
      <c r="D7" s="47"/>
      <c r="E7" s="8" t="str">
        <f>'AVS RMAP Config Registers'!O7</f>
        <v>image_clock_transfer_count_control</v>
      </c>
      <c r="F7" s="8" t="str">
        <f>'AVS RMAP Config Registers'!O6</f>
        <v>0x119E</v>
      </c>
      <c r="G7" s="8" t="str">
        <f t="shared" si="0"/>
        <v>x"119E"</v>
      </c>
      <c r="H7" s="8" t="str">
        <f>'AVS RMAP Config Registers'!O4</f>
        <v>Bit 19</v>
      </c>
      <c r="I7" s="8" t="str">
        <f>'AVS RMAP Config Registers'!AD4</f>
        <v>Bit 4</v>
      </c>
      <c r="J7" s="22" t="str">
        <f t="shared" si="1"/>
        <v>19 downto 4</v>
      </c>
      <c r="K7" s="8">
        <f t="shared" si="2"/>
        <v>16</v>
      </c>
      <c r="L7" s="8" t="s">
        <v>60</v>
      </c>
    </row>
    <row r="8" spans="1:12" x14ac:dyDescent="0.3">
      <c r="B8" s="43"/>
      <c r="C8" s="43"/>
      <c r="D8" s="47"/>
      <c r="E8" s="8" t="str">
        <f>'AVS RMAP Config Registers'!C7</f>
        <v>register_clock_transfer_count_control</v>
      </c>
      <c r="F8" s="8" t="str">
        <f>'AVS RMAP Config Registers'!C6</f>
        <v>0x8F7</v>
      </c>
      <c r="G8" s="8" t="str">
        <f t="shared" si="0"/>
        <v>x"8F7"</v>
      </c>
      <c r="H8" s="8" t="str">
        <f>'AVS RMAP Config Registers'!C4</f>
        <v>Bit 31</v>
      </c>
      <c r="I8" s="8" t="str">
        <f>'AVS RMAP Config Registers'!N4</f>
        <v>Bit 20</v>
      </c>
      <c r="J8" s="22" t="str">
        <f t="shared" si="1"/>
        <v>31 downto 20</v>
      </c>
      <c r="K8" s="8">
        <f t="shared" si="2"/>
        <v>12</v>
      </c>
      <c r="L8" s="8" t="s">
        <v>60</v>
      </c>
    </row>
    <row r="9" spans="1:12" x14ac:dyDescent="0.3">
      <c r="B9" s="45" t="str">
        <f>'AVS RMAP Config Registers'!C10</f>
        <v>0x41</v>
      </c>
      <c r="C9" s="45" t="str">
        <f>CONCATENATE("x""",RIGHT(B9,LEN(B9)-2),"""")</f>
        <v>x"41"</v>
      </c>
      <c r="D9" s="47" t="str">
        <f>'AVS RMAP Config Registers'!C9</f>
        <v>ccd_seq_2_config</v>
      </c>
      <c r="E9" s="8" t="str">
        <f>'AVS RMAP Config Registers'!O14</f>
        <v>slow_read_out_pause_count</v>
      </c>
      <c r="F9" s="8" t="str">
        <f>'AVS RMAP Config Registers'!O13</f>
        <v>0x001F4</v>
      </c>
      <c r="G9" s="8" t="str">
        <f t="shared" si="0"/>
        <v>x"001F4"</v>
      </c>
      <c r="H9" s="8" t="str">
        <f>'AVS RMAP Config Registers'!O11</f>
        <v>Bit 19</v>
      </c>
      <c r="I9" s="8" t="str">
        <f>'AVS RMAP Config Registers'!AH11</f>
        <v>Bit 0</v>
      </c>
      <c r="J9" s="22" t="str">
        <f t="shared" si="1"/>
        <v>19 downto 0</v>
      </c>
      <c r="K9" s="8">
        <f t="shared" si="2"/>
        <v>20</v>
      </c>
      <c r="L9" s="8" t="s">
        <v>60</v>
      </c>
    </row>
    <row r="10" spans="1:12" x14ac:dyDescent="0.3">
      <c r="B10" s="46"/>
      <c r="C10" s="46"/>
      <c r="D10" s="47"/>
      <c r="E10" s="8" t="s">
        <v>41</v>
      </c>
      <c r="F10" s="8">
        <v>0</v>
      </c>
      <c r="G10" s="8" t="str">
        <f t="shared" si="0"/>
        <v>(others =&gt; '0')</v>
      </c>
      <c r="H10" s="8" t="str">
        <f>'AVS RMAP Config Registers'!C11</f>
        <v>Bit 31</v>
      </c>
      <c r="I10" s="8" t="str">
        <f>'AVS RMAP Config Registers'!N11</f>
        <v>Bit 20</v>
      </c>
      <c r="J10" s="22" t="str">
        <f t="shared" si="1"/>
        <v>31 downto 20</v>
      </c>
      <c r="K10" s="8" t="str">
        <f t="shared" si="2"/>
        <v>-</v>
      </c>
      <c r="L10" s="8" t="s">
        <v>62</v>
      </c>
    </row>
    <row r="11" spans="1:12" x14ac:dyDescent="0.3">
      <c r="B11" s="42" t="str">
        <f>'AVS RMAP Config Registers'!C17</f>
        <v>0x42</v>
      </c>
      <c r="C11" s="42" t="str">
        <f>CONCATENATE("x""",RIGHT(B11,LEN(B11)-2),"""")</f>
        <v>x"42"</v>
      </c>
      <c r="D11" s="44" t="str">
        <f>'AVS RMAP Config Registers'!C16</f>
        <v>spw_packet_1_config</v>
      </c>
      <c r="E11" s="8" t="s">
        <v>41</v>
      </c>
      <c r="F11" s="8">
        <v>0</v>
      </c>
      <c r="G11" s="8" t="str">
        <f t="shared" si="0"/>
        <v>'0'</v>
      </c>
      <c r="H11" s="8" t="str">
        <f>'AVS RMAP Config Registers'!AH18</f>
        <v>Bit 0</v>
      </c>
      <c r="I11" s="8" t="s">
        <v>41</v>
      </c>
      <c r="J11" s="22" t="str">
        <f t="shared" si="1"/>
        <v>0</v>
      </c>
      <c r="K11" s="8" t="str">
        <f t="shared" si="2"/>
        <v>-</v>
      </c>
      <c r="L11" s="8" t="s">
        <v>62</v>
      </c>
    </row>
    <row r="12" spans="1:12" x14ac:dyDescent="0.3">
      <c r="B12" s="43"/>
      <c r="C12" s="43"/>
      <c r="D12" s="44"/>
      <c r="E12" s="8" t="str">
        <f>'AVS RMAP Config Registers'!AG21</f>
        <v>digitise_control</v>
      </c>
      <c r="F12" s="8">
        <f>'AVS RMAP Config Registers'!AG20</f>
        <v>0</v>
      </c>
      <c r="G12" s="8" t="str">
        <f t="shared" si="0"/>
        <v>'0'</v>
      </c>
      <c r="H12" s="8" t="str">
        <f>'AVS RMAP Config Registers'!AG18</f>
        <v>Bit 1</v>
      </c>
      <c r="I12" s="8" t="s">
        <v>41</v>
      </c>
      <c r="J12" s="22" t="str">
        <f t="shared" si="1"/>
        <v>1</v>
      </c>
      <c r="K12" s="8">
        <f t="shared" si="2"/>
        <v>1</v>
      </c>
      <c r="L12" s="8" t="s">
        <v>60</v>
      </c>
    </row>
    <row r="13" spans="1:12" x14ac:dyDescent="0.3">
      <c r="B13" s="43"/>
      <c r="C13" s="43"/>
      <c r="D13" s="44"/>
      <c r="E13" s="8" t="str">
        <f>'AVS RMAP Config Registers'!AE21</f>
        <v>ccd_port_data_transmission_selection_control</v>
      </c>
      <c r="F13" s="8" t="str">
        <f>'AVS RMAP Config Registers'!AE20</f>
        <v>0b11</v>
      </c>
      <c r="G13" s="8" t="str">
        <f t="shared" si="0"/>
        <v>"11"</v>
      </c>
      <c r="H13" s="8" t="str">
        <f>'AVS RMAP Config Registers'!AE18</f>
        <v>Bit 3</v>
      </c>
      <c r="I13" s="8" t="str">
        <f>'AVS RMAP Config Registers'!AF18</f>
        <v>Bit 2</v>
      </c>
      <c r="J13" s="22" t="str">
        <f t="shared" si="1"/>
        <v>3 downto 2</v>
      </c>
      <c r="K13" s="8">
        <f t="shared" si="2"/>
        <v>2</v>
      </c>
      <c r="L13" s="8" t="s">
        <v>60</v>
      </c>
    </row>
    <row r="14" spans="1:12" x14ac:dyDescent="0.3">
      <c r="B14" s="43"/>
      <c r="C14" s="43"/>
      <c r="D14" s="44"/>
      <c r="E14" s="8" t="str">
        <f>'AVS RMAP Config Registers'!O21</f>
        <v>packet_size_control</v>
      </c>
      <c r="F14" s="8" t="str">
        <f>'AVS RMAP Config Registers'!O20</f>
        <v>0x11F8</v>
      </c>
      <c r="G14" s="8" t="str">
        <f t="shared" si="0"/>
        <v>x"11F8"</v>
      </c>
      <c r="H14" s="8" t="str">
        <f>'AVS RMAP Config Registers'!O18</f>
        <v>Bit 19</v>
      </c>
      <c r="I14" s="8" t="str">
        <f>'AVS RMAP Config Registers'!AD18</f>
        <v>Bit 4</v>
      </c>
      <c r="J14" s="22" t="str">
        <f t="shared" si="1"/>
        <v>19 downto 4</v>
      </c>
      <c r="K14" s="8">
        <f t="shared" si="2"/>
        <v>16</v>
      </c>
      <c r="L14" s="8" t="s">
        <v>60</v>
      </c>
    </row>
    <row r="15" spans="1:12" x14ac:dyDescent="0.3">
      <c r="B15" s="43"/>
      <c r="C15" s="43"/>
      <c r="D15" s="44"/>
      <c r="E15" s="8" t="s">
        <v>41</v>
      </c>
      <c r="F15" s="8">
        <v>0</v>
      </c>
      <c r="G15" s="8" t="str">
        <f t="shared" si="0"/>
        <v>(others =&gt; '0')</v>
      </c>
      <c r="H15" s="8" t="str">
        <f>'AVS RMAP Config Registers'!C18</f>
        <v>Bit 31</v>
      </c>
      <c r="I15" s="8" t="str">
        <f>'AVS RMAP Config Registers'!N18</f>
        <v>Bit 20</v>
      </c>
      <c r="J15" s="22" t="str">
        <f t="shared" si="1"/>
        <v>31 downto 20</v>
      </c>
      <c r="K15" s="8" t="str">
        <f t="shared" si="2"/>
        <v>-</v>
      </c>
      <c r="L15" s="8" t="s">
        <v>62</v>
      </c>
    </row>
    <row r="16" spans="1:12" x14ac:dyDescent="0.3">
      <c r="B16" s="10" t="str">
        <f>'AVS RMAP Config Registers'!C24</f>
        <v>0x43</v>
      </c>
      <c r="C16" s="10" t="str">
        <f>CONCATENATE("x""",RIGHT(B16,LEN(B16)-2),"""")</f>
        <v>x"43"</v>
      </c>
      <c r="D16" s="8" t="str">
        <f>'AVS RMAP Config Registers'!C23</f>
        <v>spw_packet_2_config</v>
      </c>
      <c r="E16" s="8" t="s">
        <v>41</v>
      </c>
      <c r="F16" s="8">
        <v>0</v>
      </c>
      <c r="G16" s="8" t="str">
        <f t="shared" si="0"/>
        <v>(others =&gt; '0')</v>
      </c>
      <c r="H16" s="8" t="str">
        <f>'AVS RMAP Config Registers'!C25</f>
        <v>Bit 31</v>
      </c>
      <c r="I16" s="8" t="str">
        <f>'AVS RMAP Config Registers'!AH25</f>
        <v>Bit 0</v>
      </c>
      <c r="J16" s="22" t="str">
        <f t="shared" si="1"/>
        <v>31 downto 0</v>
      </c>
      <c r="K16" s="8" t="str">
        <f t="shared" si="2"/>
        <v>-</v>
      </c>
      <c r="L16" s="8" t="s">
        <v>62</v>
      </c>
    </row>
    <row r="17" spans="2:12" x14ac:dyDescent="0.3">
      <c r="B17" s="10" t="str">
        <f>'AVS RMAP Config Registers'!C31</f>
        <v>0x44</v>
      </c>
      <c r="C17" s="10" t="str">
        <f>CONCATENATE("x""",RIGHT(B17,LEN(B17)-2),"""")</f>
        <v>x"44"</v>
      </c>
      <c r="D17" s="8" t="str">
        <f>'AVS RMAP Config Registers'!C30</f>
        <v>CCD_1_windowing_1_config</v>
      </c>
      <c r="E17" s="8" t="str">
        <f>'AVS RMAP Config Registers'!C35</f>
        <v>window_list_pointer_initial_address_ccd1</v>
      </c>
      <c r="F17" s="8" t="str">
        <f>'AVS RMAP Config Registers'!C34</f>
        <v>0x00000000</v>
      </c>
      <c r="G17" s="8" t="str">
        <f t="shared" si="0"/>
        <v>x"00000000"</v>
      </c>
      <c r="H17" s="8" t="str">
        <f>'AVS RMAP Config Registers'!C32</f>
        <v>Bit 31</v>
      </c>
      <c r="I17" s="8" t="str">
        <f>'AVS RMAP Config Registers'!AH32</f>
        <v>Bit 0</v>
      </c>
      <c r="J17" s="22" t="str">
        <f t="shared" si="1"/>
        <v>31 downto 0</v>
      </c>
      <c r="K17" s="8">
        <f t="shared" si="2"/>
        <v>32</v>
      </c>
      <c r="L17" s="8" t="s">
        <v>60</v>
      </c>
    </row>
    <row r="18" spans="2:12" ht="15" customHeight="1" x14ac:dyDescent="0.3">
      <c r="B18" s="45" t="str">
        <f>'AVS RMAP Config Registers'!C38</f>
        <v>0x45</v>
      </c>
      <c r="C18" s="45" t="str">
        <f>CONCATENATE("x""",RIGHT(B18,LEN(B18)-2),"""")</f>
        <v>x"45"</v>
      </c>
      <c r="D18" s="47" t="str">
        <f>'AVS RMAP Config Registers'!C37</f>
        <v>CCD_1_windowing_2_config</v>
      </c>
      <c r="E18" s="8" t="str">
        <f>'AVS RMAP Config Registers'!AC42</f>
        <v>window_width_ccd1</v>
      </c>
      <c r="F18" s="8" t="str">
        <f>'AVS RMAP Config Registers'!AC41</f>
        <v>0b000000</v>
      </c>
      <c r="G18" s="8" t="str">
        <f t="shared" si="0"/>
        <v>"000000"</v>
      </c>
      <c r="H18" s="8" t="str">
        <f>'AVS RMAP Config Registers'!AC39</f>
        <v>Bit 5</v>
      </c>
      <c r="I18" s="8" t="str">
        <f>'AVS RMAP Config Registers'!AH39</f>
        <v>Bit 0</v>
      </c>
      <c r="J18" s="22" t="str">
        <f t="shared" si="1"/>
        <v>5 downto 0</v>
      </c>
      <c r="K18" s="8">
        <f t="shared" si="2"/>
        <v>6</v>
      </c>
      <c r="L18" s="8" t="s">
        <v>60</v>
      </c>
    </row>
    <row r="19" spans="2:12" x14ac:dyDescent="0.3">
      <c r="B19" s="46"/>
      <c r="C19" s="46"/>
      <c r="D19" s="47"/>
      <c r="E19" s="8" t="str">
        <f>'AVS RMAP Config Registers'!W42</f>
        <v>window_height_ccd1</v>
      </c>
      <c r="F19" s="8" t="str">
        <f>'AVS RMAP Config Registers'!W41</f>
        <v>0b000000</v>
      </c>
      <c r="G19" s="8" t="str">
        <f t="shared" si="0"/>
        <v>"000000"</v>
      </c>
      <c r="H19" s="8" t="str">
        <f>'AVS RMAP Config Registers'!W39</f>
        <v>Bit 11</v>
      </c>
      <c r="I19" s="8" t="str">
        <f>'AVS RMAP Config Registers'!AB39</f>
        <v>Bit 6</v>
      </c>
      <c r="J19" s="22" t="str">
        <f t="shared" si="1"/>
        <v>11 downto 6</v>
      </c>
      <c r="K19" s="8">
        <f t="shared" si="2"/>
        <v>6</v>
      </c>
      <c r="L19" s="8" t="s">
        <v>60</v>
      </c>
    </row>
    <row r="20" spans="2:12" x14ac:dyDescent="0.3">
      <c r="B20" s="46"/>
      <c r="C20" s="46"/>
      <c r="D20" s="47"/>
      <c r="E20" s="8" t="s">
        <v>41</v>
      </c>
      <c r="F20" s="8">
        <v>0</v>
      </c>
      <c r="G20" s="8" t="str">
        <f t="shared" si="0"/>
        <v>(others =&gt; '0')</v>
      </c>
      <c r="H20" s="8" t="str">
        <f>'AVS RMAP Config Registers'!S39</f>
        <v>Bit 15</v>
      </c>
      <c r="I20" s="8" t="str">
        <f>'AVS RMAP Config Registers'!V39</f>
        <v>Bit 12</v>
      </c>
      <c r="J20" s="22" t="str">
        <f t="shared" si="1"/>
        <v>15 downto 12</v>
      </c>
      <c r="K20" s="8" t="str">
        <f t="shared" si="2"/>
        <v>-</v>
      </c>
      <c r="L20" s="8" t="s">
        <v>62</v>
      </c>
    </row>
    <row r="21" spans="2:12" x14ac:dyDescent="0.3">
      <c r="B21" s="46"/>
      <c r="C21" s="46"/>
      <c r="D21" s="47"/>
      <c r="E21" s="8" t="str">
        <f>'AVS RMAP Config Registers'!C42</f>
        <v>window_list_length_ccd1</v>
      </c>
      <c r="F21" s="8" t="str">
        <f>'AVS RMAP Config Registers'!C41</f>
        <v>0x0000</v>
      </c>
      <c r="G21" s="8" t="str">
        <f t="shared" si="0"/>
        <v>x"0000"</v>
      </c>
      <c r="H21" s="8" t="str">
        <f>'AVS RMAP Config Registers'!C39</f>
        <v>Bit 31</v>
      </c>
      <c r="I21" s="8" t="str">
        <f>'AVS RMAP Config Registers'!R39</f>
        <v>Bit 16</v>
      </c>
      <c r="J21" s="22" t="str">
        <f t="shared" si="1"/>
        <v>31 downto 16</v>
      </c>
      <c r="K21" s="8">
        <f t="shared" si="2"/>
        <v>16</v>
      </c>
      <c r="L21" s="8" t="s">
        <v>60</v>
      </c>
    </row>
    <row r="22" spans="2:12" x14ac:dyDescent="0.3">
      <c r="B22" s="10" t="str">
        <f>'AVS RMAP Config Registers'!C45</f>
        <v>0x46</v>
      </c>
      <c r="C22" s="10" t="str">
        <f>CONCATENATE("x""",RIGHT(B22,LEN(B22)-2),"""")</f>
        <v>x"46"</v>
      </c>
      <c r="D22" s="8" t="str">
        <f>'AVS RMAP Config Registers'!C44</f>
        <v>CCD_2_windowing_1_config</v>
      </c>
      <c r="E22" s="8" t="str">
        <f>'AVS RMAP Config Registers'!C49</f>
        <v>window_list_pointer_initial_address_ccd2</v>
      </c>
      <c r="F22" s="8" t="str">
        <f>'AVS RMAP Config Registers'!C48</f>
        <v>0x00000000</v>
      </c>
      <c r="G22" s="8" t="str">
        <f t="shared" si="0"/>
        <v>x"00000000"</v>
      </c>
      <c r="H22" s="8" t="str">
        <f>'AVS RMAP Config Registers'!C46</f>
        <v>Bit 31</v>
      </c>
      <c r="I22" s="8" t="str">
        <f>'AVS RMAP Config Registers'!AH46</f>
        <v>Bit 0</v>
      </c>
      <c r="J22" s="22" t="str">
        <f t="shared" si="1"/>
        <v>31 downto 0</v>
      </c>
      <c r="K22" s="8">
        <f t="shared" si="2"/>
        <v>32</v>
      </c>
      <c r="L22" s="8" t="s">
        <v>60</v>
      </c>
    </row>
    <row r="23" spans="2:12" x14ac:dyDescent="0.3">
      <c r="B23" s="45" t="str">
        <f>'AVS RMAP Config Registers'!C52</f>
        <v>0x47</v>
      </c>
      <c r="C23" s="45" t="str">
        <f>CONCATENATE("x""",RIGHT(B23,LEN(B23)-2),"""")</f>
        <v>x"47"</v>
      </c>
      <c r="D23" s="47" t="str">
        <f>'AVS RMAP Config Registers'!C51</f>
        <v>CCD_2_windowing_2_config</v>
      </c>
      <c r="E23" s="8" t="str">
        <f>'AVS RMAP Config Registers'!AC56</f>
        <v>window_width_ccd2</v>
      </c>
      <c r="F23" s="8" t="str">
        <f>'AVS RMAP Config Registers'!AC55</f>
        <v>0b000000</v>
      </c>
      <c r="G23" s="8" t="str">
        <f t="shared" si="0"/>
        <v>"000000"</v>
      </c>
      <c r="H23" s="8" t="str">
        <f>'AVS RMAP Config Registers'!AC53</f>
        <v>Bit 5</v>
      </c>
      <c r="I23" s="8" t="str">
        <f>'AVS RMAP Config Registers'!AH53</f>
        <v>Bit 0</v>
      </c>
      <c r="J23" s="22" t="str">
        <f t="shared" si="1"/>
        <v>5 downto 0</v>
      </c>
      <c r="K23" s="8">
        <f t="shared" si="2"/>
        <v>6</v>
      </c>
      <c r="L23" s="8" t="s">
        <v>60</v>
      </c>
    </row>
    <row r="24" spans="2:12" x14ac:dyDescent="0.3">
      <c r="B24" s="46"/>
      <c r="C24" s="46"/>
      <c r="D24" s="47"/>
      <c r="E24" s="8" t="str">
        <f>'AVS RMAP Config Registers'!W56</f>
        <v>window_height_ccd2</v>
      </c>
      <c r="F24" s="8" t="str">
        <f>'AVS RMAP Config Registers'!W55</f>
        <v>0b000000</v>
      </c>
      <c r="G24" s="8" t="str">
        <f t="shared" si="0"/>
        <v>"000000"</v>
      </c>
      <c r="H24" s="8" t="str">
        <f>'AVS RMAP Config Registers'!W53</f>
        <v>Bit 11</v>
      </c>
      <c r="I24" s="8" t="str">
        <f>'AVS RMAP Config Registers'!AB53</f>
        <v>Bit 6</v>
      </c>
      <c r="J24" s="22" t="str">
        <f t="shared" si="1"/>
        <v>11 downto 6</v>
      </c>
      <c r="K24" s="8">
        <f t="shared" si="2"/>
        <v>6</v>
      </c>
      <c r="L24" s="8" t="s">
        <v>60</v>
      </c>
    </row>
    <row r="25" spans="2:12" x14ac:dyDescent="0.3">
      <c r="B25" s="46"/>
      <c r="C25" s="46"/>
      <c r="D25" s="47"/>
      <c r="E25" s="8" t="s">
        <v>41</v>
      </c>
      <c r="F25" s="8">
        <v>0</v>
      </c>
      <c r="G25" s="8" t="str">
        <f t="shared" si="0"/>
        <v>(others =&gt; '0')</v>
      </c>
      <c r="H25" s="8" t="str">
        <f>'AVS RMAP Config Registers'!S53</f>
        <v>Bit 15</v>
      </c>
      <c r="I25" s="8" t="str">
        <f>'AVS RMAP Config Registers'!V53</f>
        <v>Bit 12</v>
      </c>
      <c r="J25" s="22" t="str">
        <f t="shared" si="1"/>
        <v>15 downto 12</v>
      </c>
      <c r="K25" s="8" t="str">
        <f t="shared" si="2"/>
        <v>-</v>
      </c>
      <c r="L25" s="8" t="s">
        <v>62</v>
      </c>
    </row>
    <row r="26" spans="2:12" x14ac:dyDescent="0.3">
      <c r="B26" s="46"/>
      <c r="C26" s="46"/>
      <c r="D26" s="47"/>
      <c r="E26" s="8" t="str">
        <f>'AVS RMAP Config Registers'!C56</f>
        <v>window_list_length_ccd2</v>
      </c>
      <c r="F26" s="8" t="str">
        <f>'AVS RMAP Config Registers'!C55</f>
        <v>0x0000</v>
      </c>
      <c r="G26" s="8" t="str">
        <f t="shared" si="0"/>
        <v>x"0000"</v>
      </c>
      <c r="H26" s="8" t="str">
        <f>'AVS RMAP Config Registers'!C53</f>
        <v>Bit 31</v>
      </c>
      <c r="I26" s="8" t="str">
        <f>'AVS RMAP Config Registers'!R53</f>
        <v>Bit 16</v>
      </c>
      <c r="J26" s="22" t="str">
        <f t="shared" si="1"/>
        <v>31 downto 16</v>
      </c>
      <c r="K26" s="8">
        <f t="shared" si="2"/>
        <v>16</v>
      </c>
      <c r="L26" s="8" t="s">
        <v>60</v>
      </c>
    </row>
    <row r="27" spans="2:12" x14ac:dyDescent="0.3">
      <c r="B27" s="10" t="str">
        <f>'AVS RMAP Config Registers'!C59</f>
        <v>0x48</v>
      </c>
      <c r="C27" s="10" t="str">
        <f>CONCATENATE("x""",RIGHT(B27,LEN(B27)-2),"""")</f>
        <v>x"48"</v>
      </c>
      <c r="D27" s="8" t="str">
        <f>'AVS RMAP Config Registers'!C58</f>
        <v>CCD_3_windowing_1_config</v>
      </c>
      <c r="E27" s="8" t="str">
        <f>'AVS RMAP Config Registers'!C63</f>
        <v>window_list_pointer_initial_address_ccd3</v>
      </c>
      <c r="F27" s="8" t="str">
        <f>'AVS RMAP Config Registers'!C62</f>
        <v>0x00000000</v>
      </c>
      <c r="G27" s="8" t="str">
        <f t="shared" si="0"/>
        <v>x"00000000"</v>
      </c>
      <c r="H27" s="8" t="str">
        <f>'AVS RMAP Config Registers'!C60</f>
        <v>Bit 31</v>
      </c>
      <c r="I27" s="8" t="str">
        <f>'AVS RMAP Config Registers'!AH60</f>
        <v>Bit 0</v>
      </c>
      <c r="J27" s="22" t="str">
        <f t="shared" si="1"/>
        <v>31 downto 0</v>
      </c>
      <c r="K27" s="8">
        <f t="shared" si="2"/>
        <v>32</v>
      </c>
      <c r="L27" s="8" t="s">
        <v>60</v>
      </c>
    </row>
    <row r="28" spans="2:12" x14ac:dyDescent="0.3">
      <c r="B28" s="45" t="str">
        <f>'AVS RMAP Config Registers'!C66</f>
        <v>0x49</v>
      </c>
      <c r="C28" s="45" t="str">
        <f>CONCATENATE("x""",RIGHT(B28,LEN(B28)-2),"""")</f>
        <v>x"49"</v>
      </c>
      <c r="D28" s="47" t="str">
        <f>'AVS RMAP Config Registers'!C65</f>
        <v>CCD_3_windowing_2_config</v>
      </c>
      <c r="E28" s="8" t="str">
        <f>'AVS RMAP Config Registers'!AC70</f>
        <v>window_width_ccd3</v>
      </c>
      <c r="F28" s="8" t="str">
        <f>'AVS RMAP Config Registers'!AC69</f>
        <v>0b000000</v>
      </c>
      <c r="G28" s="8" t="str">
        <f t="shared" si="0"/>
        <v>"000000"</v>
      </c>
      <c r="H28" s="8" t="str">
        <f>'AVS RMAP Config Registers'!AC67</f>
        <v>Bit 5</v>
      </c>
      <c r="I28" s="8" t="str">
        <f>'AVS RMAP Config Registers'!AH67</f>
        <v>Bit 0</v>
      </c>
      <c r="J28" s="22" t="str">
        <f t="shared" si="1"/>
        <v>5 downto 0</v>
      </c>
      <c r="K28" s="8">
        <f t="shared" si="2"/>
        <v>6</v>
      </c>
      <c r="L28" s="8" t="s">
        <v>60</v>
      </c>
    </row>
    <row r="29" spans="2:12" x14ac:dyDescent="0.3">
      <c r="B29" s="46"/>
      <c r="C29" s="46"/>
      <c r="D29" s="47"/>
      <c r="E29" s="8" t="str">
        <f>'AVS RMAP Config Registers'!W70</f>
        <v>window_height_ccd3</v>
      </c>
      <c r="F29" s="8" t="str">
        <f>'AVS RMAP Config Registers'!W69</f>
        <v>0b000000</v>
      </c>
      <c r="G29" s="8" t="str">
        <f t="shared" si="0"/>
        <v>"000000"</v>
      </c>
      <c r="H29" s="8" t="str">
        <f>'AVS RMAP Config Registers'!W67</f>
        <v>Bit 11</v>
      </c>
      <c r="I29" s="8" t="str">
        <f>'AVS RMAP Config Registers'!AB67</f>
        <v>Bit 6</v>
      </c>
      <c r="J29" s="22" t="str">
        <f t="shared" si="1"/>
        <v>11 downto 6</v>
      </c>
      <c r="K29" s="8">
        <f t="shared" si="2"/>
        <v>6</v>
      </c>
      <c r="L29" s="8" t="s">
        <v>60</v>
      </c>
    </row>
    <row r="30" spans="2:12" x14ac:dyDescent="0.3">
      <c r="B30" s="46"/>
      <c r="C30" s="46"/>
      <c r="D30" s="47"/>
      <c r="E30" s="8" t="s">
        <v>41</v>
      </c>
      <c r="F30" s="8">
        <v>0</v>
      </c>
      <c r="G30" s="8" t="str">
        <f t="shared" si="0"/>
        <v>(others =&gt; '0')</v>
      </c>
      <c r="H30" s="8" t="str">
        <f>'AVS RMAP Config Registers'!S67</f>
        <v>Bit 15</v>
      </c>
      <c r="I30" s="8" t="str">
        <f>'AVS RMAP Config Registers'!V67</f>
        <v>Bit 12</v>
      </c>
      <c r="J30" s="22" t="str">
        <f t="shared" si="1"/>
        <v>15 downto 12</v>
      </c>
      <c r="K30" s="8" t="str">
        <f t="shared" si="2"/>
        <v>-</v>
      </c>
      <c r="L30" s="8" t="s">
        <v>62</v>
      </c>
    </row>
    <row r="31" spans="2:12" ht="15" customHeight="1" x14ac:dyDescent="0.3">
      <c r="B31" s="46"/>
      <c r="C31" s="46"/>
      <c r="D31" s="47"/>
      <c r="E31" s="8" t="str">
        <f>'AVS RMAP Config Registers'!C70</f>
        <v>window_list_length_ccd3</v>
      </c>
      <c r="F31" s="8" t="str">
        <f>'AVS RMAP Config Registers'!C69</f>
        <v>0x0000</v>
      </c>
      <c r="G31" s="8" t="str">
        <f t="shared" si="0"/>
        <v>x"0000"</v>
      </c>
      <c r="H31" s="8" t="str">
        <f>'AVS RMAP Config Registers'!C67</f>
        <v>Bit 31</v>
      </c>
      <c r="I31" s="8" t="str">
        <f>'AVS RMAP Config Registers'!R67</f>
        <v>Bit 16</v>
      </c>
      <c r="J31" s="22" t="str">
        <f t="shared" si="1"/>
        <v>31 downto 16</v>
      </c>
      <c r="K31" s="8">
        <f t="shared" si="2"/>
        <v>16</v>
      </c>
      <c r="L31" s="8" t="s">
        <v>60</v>
      </c>
    </row>
    <row r="32" spans="2:12" x14ac:dyDescent="0.3">
      <c r="B32" s="10" t="str">
        <f>'AVS RMAP Config Registers'!C73</f>
        <v>0x4A</v>
      </c>
      <c r="C32" s="10" t="str">
        <f>CONCATENATE("x""",RIGHT(B32,LEN(B32)-2),"""")</f>
        <v>x"4A"</v>
      </c>
      <c r="D32" s="8" t="str">
        <f>'AVS RMAP Config Registers'!C72</f>
        <v>CCD_4_windowing_1_config</v>
      </c>
      <c r="E32" s="8" t="str">
        <f>'AVS RMAP Config Registers'!C77</f>
        <v>window_list_pointer_initial_address_ccd4</v>
      </c>
      <c r="F32" s="8" t="str">
        <f>'AVS RMAP Config Registers'!C76</f>
        <v>0x00000000</v>
      </c>
      <c r="G32" s="8" t="str">
        <f t="shared" si="0"/>
        <v>x"00000000"</v>
      </c>
      <c r="H32" s="8" t="str">
        <f>'AVS RMAP Config Registers'!C74</f>
        <v>Bit 31</v>
      </c>
      <c r="I32" s="8" t="str">
        <f>'AVS RMAP Config Registers'!AH74</f>
        <v>Bit 0</v>
      </c>
      <c r="J32" s="22" t="str">
        <f t="shared" si="1"/>
        <v>31 downto 0</v>
      </c>
      <c r="K32" s="8">
        <f t="shared" si="2"/>
        <v>32</v>
      </c>
      <c r="L32" s="8" t="s">
        <v>60</v>
      </c>
    </row>
    <row r="33" spans="2:12" x14ac:dyDescent="0.3">
      <c r="B33" s="45" t="str">
        <f>'AVS RMAP Config Registers'!C80</f>
        <v>0x4B</v>
      </c>
      <c r="C33" s="45" t="str">
        <f>CONCATENATE("x""",RIGHT(B33,LEN(B33)-2),"""")</f>
        <v>x"4B"</v>
      </c>
      <c r="D33" s="47" t="str">
        <f>'AVS RMAP Config Registers'!C79</f>
        <v>CCD_4_windowing_2_config</v>
      </c>
      <c r="E33" s="8" t="str">
        <f>'AVS RMAP Config Registers'!AC84</f>
        <v>window_width_ccd4</v>
      </c>
      <c r="F33" s="8" t="str">
        <f>'AVS RMAP Config Registers'!AC83</f>
        <v>0b000000</v>
      </c>
      <c r="G33" s="8" t="str">
        <f t="shared" si="0"/>
        <v>"000000"</v>
      </c>
      <c r="H33" s="8" t="str">
        <f>'AVS RMAP Config Registers'!AC81</f>
        <v>Bit 5</v>
      </c>
      <c r="I33" s="8" t="str">
        <f>'AVS RMAP Config Registers'!AH81</f>
        <v>Bit 0</v>
      </c>
      <c r="J33" s="22" t="str">
        <f t="shared" si="1"/>
        <v>5 downto 0</v>
      </c>
      <c r="K33" s="8">
        <f t="shared" si="2"/>
        <v>6</v>
      </c>
      <c r="L33" s="8" t="s">
        <v>60</v>
      </c>
    </row>
    <row r="34" spans="2:12" x14ac:dyDescent="0.3">
      <c r="B34" s="46"/>
      <c r="C34" s="46"/>
      <c r="D34" s="47"/>
      <c r="E34" s="8" t="str">
        <f>'AVS RMAP Config Registers'!W84</f>
        <v>window_height_ccd4</v>
      </c>
      <c r="F34" s="8" t="str">
        <f>'AVS RMAP Config Registers'!W83</f>
        <v>0b000000</v>
      </c>
      <c r="G34" s="8" t="str">
        <f t="shared" si="0"/>
        <v>"000000"</v>
      </c>
      <c r="H34" s="8" t="str">
        <f>'AVS RMAP Config Registers'!W81</f>
        <v>Bit 11</v>
      </c>
      <c r="I34" s="8" t="str">
        <f>'AVS RMAP Config Registers'!AB81</f>
        <v>Bit 6</v>
      </c>
      <c r="J34" s="22" t="str">
        <f t="shared" si="1"/>
        <v>11 downto 6</v>
      </c>
      <c r="K34" s="8">
        <f t="shared" si="2"/>
        <v>6</v>
      </c>
      <c r="L34" s="8" t="s">
        <v>60</v>
      </c>
    </row>
    <row r="35" spans="2:12" x14ac:dyDescent="0.3">
      <c r="B35" s="46"/>
      <c r="C35" s="46"/>
      <c r="D35" s="47"/>
      <c r="E35" s="8" t="s">
        <v>41</v>
      </c>
      <c r="F35" s="8">
        <v>0</v>
      </c>
      <c r="G35" s="8" t="str">
        <f t="shared" si="0"/>
        <v>(others =&gt; '0')</v>
      </c>
      <c r="H35" s="8" t="str">
        <f>'AVS RMAP Config Registers'!S81</f>
        <v>Bit 15</v>
      </c>
      <c r="I35" s="8" t="str">
        <f>'AVS RMAP Config Registers'!V81</f>
        <v>Bit 12</v>
      </c>
      <c r="J35" s="22" t="str">
        <f t="shared" si="1"/>
        <v>15 downto 12</v>
      </c>
      <c r="K35" s="8" t="str">
        <f t="shared" si="2"/>
        <v>-</v>
      </c>
      <c r="L35" s="8" t="s">
        <v>62</v>
      </c>
    </row>
    <row r="36" spans="2:12" x14ac:dyDescent="0.3">
      <c r="B36" s="46"/>
      <c r="C36" s="46"/>
      <c r="D36" s="47"/>
      <c r="E36" s="8" t="str">
        <f>'AVS RMAP Config Registers'!C84</f>
        <v>window_list_length_ccd4</v>
      </c>
      <c r="F36" s="8" t="str">
        <f>'AVS RMAP Config Registers'!C83</f>
        <v>0x0000</v>
      </c>
      <c r="G36" s="8" t="str">
        <f t="shared" si="0"/>
        <v>x"0000"</v>
      </c>
      <c r="H36" s="8" t="str">
        <f>'AVS RMAP Config Registers'!C81</f>
        <v>Bit 31</v>
      </c>
      <c r="I36" s="8" t="str">
        <f>'AVS RMAP Config Registers'!R81</f>
        <v>Bit 16</v>
      </c>
      <c r="J36" s="22" t="str">
        <f t="shared" si="1"/>
        <v>31 downto 16</v>
      </c>
      <c r="K36" s="8">
        <f t="shared" si="2"/>
        <v>16</v>
      </c>
      <c r="L36" s="8" t="s">
        <v>60</v>
      </c>
    </row>
    <row r="37" spans="2:12" x14ac:dyDescent="0.3">
      <c r="B37" s="47" t="str">
        <f>'AVS RMAP Config Registers'!C87</f>
        <v>0x4C</v>
      </c>
      <c r="C37" s="47" t="str">
        <f>CONCATENATE("x""",RIGHT(B37,LEN(B37)-2),"""")</f>
        <v>x"4C"</v>
      </c>
      <c r="D37" s="47" t="str">
        <f>'AVS RMAP Config Registers'!C86</f>
        <v>operation_mode_config</v>
      </c>
      <c r="E37" s="8" t="s">
        <v>41</v>
      </c>
      <c r="F37" s="8">
        <v>0</v>
      </c>
      <c r="G37" s="8" t="str">
        <f t="shared" si="0"/>
        <v>(others =&gt; '0')</v>
      </c>
      <c r="H37" s="8" t="str">
        <f>'AVS RMAP Config Registers'!AE88</f>
        <v>Bit 3</v>
      </c>
      <c r="I37" s="8" t="str">
        <f>'AVS RMAP Config Registers'!AH88</f>
        <v>Bit 0</v>
      </c>
      <c r="J37" s="22" t="str">
        <f t="shared" si="1"/>
        <v>3 downto 0</v>
      </c>
      <c r="K37" s="8" t="str">
        <f t="shared" si="2"/>
        <v>-</v>
      </c>
      <c r="L37" s="8" t="s">
        <v>62</v>
      </c>
    </row>
    <row r="38" spans="2:12" x14ac:dyDescent="0.3">
      <c r="B38" s="47"/>
      <c r="C38" s="47"/>
      <c r="D38" s="47"/>
      <c r="E38" s="8" t="str">
        <f>'AVS RMAP Config Registers'!AA91</f>
        <v>mode_selection_control</v>
      </c>
      <c r="F38" s="8" t="str">
        <f>'AVS RMAP Config Registers'!AA90</f>
        <v>0x1</v>
      </c>
      <c r="G38" s="8" t="str">
        <f t="shared" si="0"/>
        <v>x"1"</v>
      </c>
      <c r="H38" s="8" t="str">
        <f>'AVS RMAP Config Registers'!AA88</f>
        <v>Bit 7</v>
      </c>
      <c r="I38" s="8" t="str">
        <f>'AVS RMAP Config Registers'!AD88</f>
        <v>Bit 4</v>
      </c>
      <c r="J38" s="22" t="str">
        <f t="shared" si="1"/>
        <v>7 downto 4</v>
      </c>
      <c r="K38" s="8">
        <f t="shared" si="2"/>
        <v>4</v>
      </c>
      <c r="L38" s="8" t="s">
        <v>60</v>
      </c>
    </row>
    <row r="39" spans="2:12" x14ac:dyDescent="0.3">
      <c r="B39" s="47"/>
      <c r="C39" s="47"/>
      <c r="D39" s="47"/>
      <c r="E39" s="8" t="s">
        <v>41</v>
      </c>
      <c r="F39" s="8">
        <v>0</v>
      </c>
      <c r="G39" s="8" t="str">
        <f t="shared" si="0"/>
        <v>(others =&gt; '0')</v>
      </c>
      <c r="H39" s="8" t="str">
        <f>'AVS RMAP Config Registers'!C88</f>
        <v>Bit 31</v>
      </c>
      <c r="I39" s="8" t="str">
        <f>'AVS RMAP Config Registers'!Z88</f>
        <v>Bit 8</v>
      </c>
      <c r="J39" s="22" t="str">
        <f t="shared" si="1"/>
        <v>31 downto 8</v>
      </c>
      <c r="K39" s="8" t="str">
        <f t="shared" si="2"/>
        <v>-</v>
      </c>
      <c r="L39" s="8" t="s">
        <v>62</v>
      </c>
    </row>
    <row r="40" spans="2:12" x14ac:dyDescent="0.3">
      <c r="B40" s="47" t="str">
        <f>'AVS RMAP Config Registers'!C94</f>
        <v>0x4D</v>
      </c>
      <c r="C40" s="47" t="str">
        <f>CONCATENATE("x""",RIGHT(B40,LEN(B40)-2),"""")</f>
        <v>x"4D"</v>
      </c>
      <c r="D40" s="47" t="str">
        <f>'AVS RMAP Config Registers'!C93</f>
        <v>sync_config</v>
      </c>
      <c r="E40" s="8" t="str">
        <f>'AVS RMAP Config Registers'!AG98</f>
        <v>sync_configuration</v>
      </c>
      <c r="F40" s="8" t="str">
        <f>'AVS RMAP Config Registers'!AG97</f>
        <v>0b00</v>
      </c>
      <c r="G40" s="8" t="str">
        <f t="shared" si="0"/>
        <v>"00"</v>
      </c>
      <c r="H40" s="8" t="str">
        <f>'AVS RMAP Config Registers'!AG95</f>
        <v>Bit 1</v>
      </c>
      <c r="I40" s="8" t="str">
        <f>'AVS RMAP Config Registers'!AH95</f>
        <v>Bit 0</v>
      </c>
      <c r="J40" s="22" t="str">
        <f t="shared" si="1"/>
        <v>1 downto 0</v>
      </c>
      <c r="K40" s="8">
        <f t="shared" si="2"/>
        <v>2</v>
      </c>
      <c r="L40" s="8" t="s">
        <v>60</v>
      </c>
    </row>
    <row r="41" spans="2:12" x14ac:dyDescent="0.3">
      <c r="B41" s="47"/>
      <c r="C41" s="47"/>
      <c r="D41" s="47"/>
      <c r="E41" s="8" t="str">
        <f>'AVS RMAP Config Registers'!AF98</f>
        <v>self_trigger_control</v>
      </c>
      <c r="F41" s="8">
        <f>'AVS RMAP Config Registers'!AF97</f>
        <v>0</v>
      </c>
      <c r="G41" s="8" t="str">
        <f t="shared" si="0"/>
        <v>'0'</v>
      </c>
      <c r="H41" s="8" t="str">
        <f>'AVS RMAP Config Registers'!AF95</f>
        <v>Bit 2</v>
      </c>
      <c r="I41" s="8" t="s">
        <v>41</v>
      </c>
      <c r="J41" s="22" t="str">
        <f t="shared" si="1"/>
        <v>2</v>
      </c>
      <c r="K41" s="8">
        <f t="shared" si="2"/>
        <v>1</v>
      </c>
      <c r="L41" s="8" t="s">
        <v>60</v>
      </c>
    </row>
    <row r="42" spans="2:12" x14ac:dyDescent="0.3">
      <c r="B42" s="47"/>
      <c r="C42" s="47"/>
      <c r="D42" s="47"/>
      <c r="E42" s="8" t="s">
        <v>41</v>
      </c>
      <c r="F42" s="8">
        <v>0</v>
      </c>
      <c r="G42" s="8" t="str">
        <f t="shared" si="0"/>
        <v>(others =&gt; '0')</v>
      </c>
      <c r="H42" s="8" t="str">
        <f>'AVS RMAP Config Registers'!C95</f>
        <v>Bit 31</v>
      </c>
      <c r="I42" s="8" t="str">
        <f>'AVS RMAP Config Registers'!AE95</f>
        <v>Bit 3</v>
      </c>
      <c r="J42" s="22" t="str">
        <f t="shared" si="1"/>
        <v>31 downto 3</v>
      </c>
      <c r="K42" s="8" t="str">
        <f t="shared" si="2"/>
        <v>-</v>
      </c>
      <c r="L42" s="8" t="s">
        <v>62</v>
      </c>
    </row>
    <row r="43" spans="2:12" x14ac:dyDescent="0.3">
      <c r="B43" s="8" t="str">
        <f>'AVS RMAP Config Registers'!C101</f>
        <v>0x4E</v>
      </c>
      <c r="C43" s="8" t="str">
        <f>CONCATENATE("x""",RIGHT(B43,LEN(B43)-2),"""")</f>
        <v>x"4E"</v>
      </c>
      <c r="D43" s="8" t="str">
        <f>'AVS RMAP Config Registers'!C100</f>
        <v>dac_control</v>
      </c>
      <c r="E43" s="8" t="s">
        <v>41</v>
      </c>
      <c r="F43" s="8">
        <v>0</v>
      </c>
      <c r="G43" s="8" t="str">
        <f t="shared" si="0"/>
        <v>(others =&gt; '0')</v>
      </c>
      <c r="H43" s="8" t="str">
        <f>'AVS RMAP Config Registers'!C102</f>
        <v>Bit 31</v>
      </c>
      <c r="I43" s="8" t="str">
        <f>'AVS RMAP Config Registers'!AH102</f>
        <v>Bit 0</v>
      </c>
      <c r="J43" s="22" t="str">
        <f t="shared" si="1"/>
        <v>31 downto 0</v>
      </c>
      <c r="K43" s="8" t="str">
        <f t="shared" si="2"/>
        <v>-</v>
      </c>
      <c r="L43" s="8" t="s">
        <v>62</v>
      </c>
    </row>
    <row r="44" spans="2:12" x14ac:dyDescent="0.3">
      <c r="B44" s="8" t="str">
        <f>'AVS RMAP Config Registers'!C108</f>
        <v>0x4F</v>
      </c>
      <c r="C44" s="8" t="str">
        <f>CONCATENATE("x""",RIGHT(B44,LEN(B44)-2),"""")</f>
        <v>x"4F"</v>
      </c>
      <c r="D44" s="8" t="str">
        <f>'AVS RMAP Config Registers'!C107</f>
        <v>clock_source_control</v>
      </c>
      <c r="E44" s="8" t="s">
        <v>41</v>
      </c>
      <c r="F44" s="8">
        <v>0</v>
      </c>
      <c r="G44" s="8" t="str">
        <f t="shared" si="0"/>
        <v>(others =&gt; '0')</v>
      </c>
      <c r="H44" s="8" t="str">
        <f>'AVS RMAP Config Registers'!C109</f>
        <v>Bit 31</v>
      </c>
      <c r="I44" s="8" t="str">
        <f>'AVS RMAP Config Registers'!AH109</f>
        <v>Bit 0</v>
      </c>
      <c r="J44" s="22" t="str">
        <f t="shared" si="1"/>
        <v>31 downto 0</v>
      </c>
      <c r="K44" s="8" t="str">
        <f t="shared" si="2"/>
        <v>-</v>
      </c>
      <c r="L44" s="8" t="s">
        <v>62</v>
      </c>
    </row>
    <row r="45" spans="2:12" x14ac:dyDescent="0.3">
      <c r="B45" s="47" t="str">
        <f>'AVS RMAP Config Registers'!C115</f>
        <v>0x50</v>
      </c>
      <c r="C45" s="47" t="str">
        <f>CONCATENATE("x""",RIGHT(B45,LEN(B45)-2),"""")</f>
        <v>x"50"</v>
      </c>
      <c r="D45" s="47" t="str">
        <f>'AVS RMAP Config Registers'!C114</f>
        <v>frame_number</v>
      </c>
      <c r="E45" s="8" t="str">
        <f>'AVS RMAP Config Registers'!AG119</f>
        <v>frame_number</v>
      </c>
      <c r="F45" s="8" t="str">
        <f>'AVS RMAP Config Registers'!AG118</f>
        <v>0b00</v>
      </c>
      <c r="G45" s="8" t="str">
        <f t="shared" si="0"/>
        <v>"00"</v>
      </c>
      <c r="H45" s="8" t="str">
        <f>'AVS RMAP Config Registers'!AG116</f>
        <v>Bit 1</v>
      </c>
      <c r="I45" s="8" t="str">
        <f>'AVS RMAP Config Registers'!AH116</f>
        <v>Bit 0</v>
      </c>
      <c r="J45" s="22" t="str">
        <f t="shared" si="1"/>
        <v>1 downto 0</v>
      </c>
      <c r="K45" s="8">
        <f t="shared" si="2"/>
        <v>2</v>
      </c>
      <c r="L45" s="8" t="s">
        <v>60</v>
      </c>
    </row>
    <row r="46" spans="2:12" ht="15" customHeight="1" x14ac:dyDescent="0.3">
      <c r="B46" s="47"/>
      <c r="C46" s="47"/>
      <c r="D46" s="47"/>
      <c r="E46" s="8" t="s">
        <v>41</v>
      </c>
      <c r="F46" s="8">
        <v>0</v>
      </c>
      <c r="G46" s="8" t="str">
        <f t="shared" si="0"/>
        <v>(others =&gt; '0')</v>
      </c>
      <c r="H46" s="8" t="str">
        <f>'AVS RMAP Config Registers'!C116</f>
        <v>Bit 31</v>
      </c>
      <c r="I46" s="8" t="str">
        <f>'AVS RMAP Config Registers'!AF116</f>
        <v>Bit 2</v>
      </c>
      <c r="J46" s="22" t="str">
        <f t="shared" si="1"/>
        <v>31 downto 2</v>
      </c>
      <c r="K46" s="8" t="str">
        <f t="shared" si="2"/>
        <v>-</v>
      </c>
      <c r="L46" s="8" t="s">
        <v>62</v>
      </c>
    </row>
    <row r="47" spans="2:12" x14ac:dyDescent="0.3">
      <c r="B47" s="47" t="str">
        <f>'AVS RMAP Config Registers'!C122</f>
        <v>0x51</v>
      </c>
      <c r="C47" s="47" t="str">
        <f>CONCATENATE("x""",RIGHT(B47,LEN(B47)-2),"""")</f>
        <v>x"51"</v>
      </c>
      <c r="D47" s="47" t="str">
        <f>'AVS RMAP Config Registers'!C121</f>
        <v>current_mode</v>
      </c>
      <c r="E47" s="8" t="str">
        <f>'AVS RMAP Config Registers'!AE126</f>
        <v>current_mode</v>
      </c>
      <c r="F47" s="8" t="str">
        <f>'AVS RMAP Config Registers'!AE125</f>
        <v>0b0000</v>
      </c>
      <c r="G47" s="8" t="str">
        <f t="shared" si="0"/>
        <v>"0000"</v>
      </c>
      <c r="H47" s="8" t="str">
        <f>'AVS RMAP Config Registers'!AE123</f>
        <v>Bit 3</v>
      </c>
      <c r="I47" s="8" t="str">
        <f>'AVS RMAP Config Registers'!AH123</f>
        <v>Bit 0</v>
      </c>
      <c r="J47" s="22" t="str">
        <f t="shared" si="1"/>
        <v>3 downto 0</v>
      </c>
      <c r="K47" s="8">
        <f t="shared" si="2"/>
        <v>4</v>
      </c>
      <c r="L47" s="8" t="s">
        <v>60</v>
      </c>
    </row>
    <row r="48" spans="2:12" x14ac:dyDescent="0.3">
      <c r="B48" s="47"/>
      <c r="C48" s="47"/>
      <c r="D48" s="47"/>
      <c r="E48" s="8" t="s">
        <v>41</v>
      </c>
      <c r="F48" s="8">
        <v>0</v>
      </c>
      <c r="G48" s="8" t="str">
        <f t="shared" si="0"/>
        <v>(others =&gt; '0')</v>
      </c>
      <c r="H48" s="8" t="str">
        <f>'AVS RMAP Config Registers'!C123</f>
        <v>Bit 31</v>
      </c>
      <c r="I48" s="8" t="str">
        <f>'AVS RMAP Config Registers'!AD123</f>
        <v>Bit 4</v>
      </c>
      <c r="J48" s="22" t="str">
        <f t="shared" si="1"/>
        <v>31 downto 4</v>
      </c>
      <c r="K48" s="8" t="str">
        <f t="shared" si="2"/>
        <v>-</v>
      </c>
      <c r="L48" s="8" t="s">
        <v>62</v>
      </c>
    </row>
  </sheetData>
  <mergeCells count="33">
    <mergeCell ref="D47:D48"/>
    <mergeCell ref="B45:B46"/>
    <mergeCell ref="D45:D46"/>
    <mergeCell ref="B40:B42"/>
    <mergeCell ref="D40:D42"/>
    <mergeCell ref="C40:C42"/>
    <mergeCell ref="C45:C46"/>
    <mergeCell ref="C47:C48"/>
    <mergeCell ref="B47:B48"/>
    <mergeCell ref="D37:D39"/>
    <mergeCell ref="B33:B36"/>
    <mergeCell ref="D33:D36"/>
    <mergeCell ref="B28:B31"/>
    <mergeCell ref="D28:D31"/>
    <mergeCell ref="C37:C39"/>
    <mergeCell ref="B37:B39"/>
    <mergeCell ref="C28:C31"/>
    <mergeCell ref="C33:C36"/>
    <mergeCell ref="B23:B26"/>
    <mergeCell ref="D23:D26"/>
    <mergeCell ref="B18:B21"/>
    <mergeCell ref="D18:D21"/>
    <mergeCell ref="C23:C26"/>
    <mergeCell ref="C18:C21"/>
    <mergeCell ref="B11:B15"/>
    <mergeCell ref="D11:D15"/>
    <mergeCell ref="B9:B10"/>
    <mergeCell ref="D9:D10"/>
    <mergeCell ref="B3:B8"/>
    <mergeCell ref="D3:D8"/>
    <mergeCell ref="C3:C8"/>
    <mergeCell ref="C9:C10"/>
    <mergeCell ref="C11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3FFA-B5A6-4DC4-9E4F-2D92351DA0D9}">
  <dimension ref="A2:N101"/>
  <sheetViews>
    <sheetView tabSelected="1" topLeftCell="A31" zoomScale="70" zoomScaleNormal="70" workbookViewId="0">
      <selection activeCell="J34" sqref="J34"/>
    </sheetView>
  </sheetViews>
  <sheetFormatPr defaultRowHeight="14.4" x14ac:dyDescent="0.3"/>
  <cols>
    <col min="2" max="2" width="36.88671875" style="49" bestFit="1" customWidth="1"/>
    <col min="3" max="3" width="12.33203125" style="49" bestFit="1" customWidth="1"/>
    <col min="4" max="4" width="12.33203125" style="49" customWidth="1"/>
    <col min="5" max="6" width="10.109375" style="49" customWidth="1"/>
    <col min="7" max="7" width="13.77734375" style="49" bestFit="1" customWidth="1"/>
    <col min="8" max="8" width="26.5546875" style="49" customWidth="1"/>
    <col min="9" max="10" width="12.109375" style="49" customWidth="1"/>
    <col min="11" max="11" width="46.33203125" style="49" bestFit="1" customWidth="1"/>
    <col min="12" max="12" width="12.109375" style="49" bestFit="1" customWidth="1"/>
    <col min="14" max="14" width="76" bestFit="1" customWidth="1"/>
  </cols>
  <sheetData>
    <row r="2" spans="1:14" x14ac:dyDescent="0.3">
      <c r="B2" s="48" t="s">
        <v>146</v>
      </c>
      <c r="C2" s="48" t="s">
        <v>147</v>
      </c>
      <c r="D2" s="48"/>
      <c r="E2" s="48"/>
      <c r="F2" s="48"/>
      <c r="G2" s="48" t="s">
        <v>148</v>
      </c>
      <c r="H2" s="48" t="s">
        <v>149</v>
      </c>
      <c r="I2" s="48" t="s">
        <v>150</v>
      </c>
      <c r="J2" s="48"/>
      <c r="K2" s="48" t="s">
        <v>151</v>
      </c>
      <c r="L2" s="48" t="s">
        <v>152</v>
      </c>
      <c r="N2" s="48" t="s">
        <v>153</v>
      </c>
    </row>
    <row r="3" spans="1:14" x14ac:dyDescent="0.3">
      <c r="A3" s="49"/>
      <c r="B3" s="49" t="str">
        <f>'AVS RMAP Config Registers TABLE'!D3</f>
        <v>ccd_seq_1_config</v>
      </c>
      <c r="C3" s="49" t="str">
        <f>INDEX('AVS RMAP Config Registers TABLE'!$B$2:$B$66,MATCH(B3,'AVS RMAP Config Registers TABLE'!$D$2:$D$66,0))</f>
        <v>0x40</v>
      </c>
      <c r="G3" s="49" t="s">
        <v>197</v>
      </c>
      <c r="H3" s="49" t="s">
        <v>198</v>
      </c>
      <c r="I3" s="49" t="s">
        <v>154</v>
      </c>
      <c r="K3" s="49" t="str">
        <f>CONCATENATE(G3,H3,I3)</f>
        <v>COMM_RMAPCCD_SEQ_1_CFG_REG_OFST</v>
      </c>
      <c r="L3" s="49">
        <f>LEN(K3)</f>
        <v>31</v>
      </c>
      <c r="N3" s="50" t="str">
        <f>CONCATENATE("#define ",K3, REPT(" ",32 - LEN(K3))," ",C3)</f>
        <v>#define COMM_RMAPCCD_SEQ_1_CFG_REG_OFST  0x40</v>
      </c>
    </row>
    <row r="4" spans="1:14" x14ac:dyDescent="0.3">
      <c r="A4" s="49"/>
      <c r="B4" s="49" t="str">
        <f>'AVS RMAP Config Registers TABLE'!D9</f>
        <v>ccd_seq_2_config</v>
      </c>
      <c r="C4" s="49" t="str">
        <f>INDEX('AVS RMAP Config Registers TABLE'!$B$2:$B$66,MATCH(B4,'AVS RMAP Config Registers TABLE'!$D$2:$D$66,0))</f>
        <v>0x41</v>
      </c>
      <c r="G4" s="49" t="s">
        <v>197</v>
      </c>
      <c r="H4" s="49" t="s">
        <v>199</v>
      </c>
      <c r="I4" s="49" t="s">
        <v>154</v>
      </c>
      <c r="K4" s="49" t="str">
        <f t="shared" ref="K4:K20" si="0">CONCATENATE(G4,H4,I4)</f>
        <v>COMM_RMAPCCD_SEQ_2_CFG_REG_OFST</v>
      </c>
      <c r="L4" s="49">
        <f t="shared" ref="L4:L20" si="1">LEN(K4)</f>
        <v>31</v>
      </c>
      <c r="N4" s="50" t="str">
        <f t="shared" ref="N4:N20" si="2">CONCATENATE("#define ",K4, REPT(" ",32 - LEN(K4))," ",C4)</f>
        <v>#define COMM_RMAPCCD_SEQ_2_CFG_REG_OFST  0x41</v>
      </c>
    </row>
    <row r="5" spans="1:14" x14ac:dyDescent="0.3">
      <c r="A5" s="49"/>
      <c r="B5" s="49" t="str">
        <f>'AVS RMAP Config Registers TABLE'!D11</f>
        <v>spw_packet_1_config</v>
      </c>
      <c r="C5" s="49" t="str">
        <f>INDEX('AVS RMAP Config Registers TABLE'!$B$2:$B$66,MATCH(B5,'AVS RMAP Config Registers TABLE'!$D$2:$D$66,0))</f>
        <v>0x42</v>
      </c>
      <c r="G5" s="49" t="s">
        <v>197</v>
      </c>
      <c r="H5" s="49" t="s">
        <v>200</v>
      </c>
      <c r="I5" s="49" t="s">
        <v>154</v>
      </c>
      <c r="K5" s="49" t="str">
        <f t="shared" si="0"/>
        <v>COMM_RMAPSPW_PKT_1_CFG_REG_OFST</v>
      </c>
      <c r="L5" s="49">
        <f t="shared" si="1"/>
        <v>31</v>
      </c>
      <c r="N5" s="50" t="str">
        <f t="shared" si="2"/>
        <v>#define COMM_RMAPSPW_PKT_1_CFG_REG_OFST  0x42</v>
      </c>
    </row>
    <row r="6" spans="1:14" x14ac:dyDescent="0.3">
      <c r="A6" s="49"/>
      <c r="B6" s="49" t="str">
        <f>'AVS RMAP Config Registers TABLE'!D16</f>
        <v>spw_packet_2_config</v>
      </c>
      <c r="C6" s="49" t="str">
        <f>INDEX('AVS RMAP Config Registers TABLE'!$B$2:$B$66,MATCH(B6,'AVS RMAP Config Registers TABLE'!$D$2:$D$66,0))</f>
        <v>0x43</v>
      </c>
      <c r="G6" s="49" t="s">
        <v>197</v>
      </c>
      <c r="H6" s="49" t="s">
        <v>201</v>
      </c>
      <c r="I6" s="49" t="s">
        <v>154</v>
      </c>
      <c r="K6" s="49" t="str">
        <f t="shared" si="0"/>
        <v>COMM_RMAPSPW_PKT_2_CFG_REG_OFST</v>
      </c>
      <c r="L6" s="49">
        <f t="shared" si="1"/>
        <v>31</v>
      </c>
      <c r="N6" s="50" t="str">
        <f t="shared" si="2"/>
        <v>#define COMM_RMAPSPW_PKT_2_CFG_REG_OFST  0x43</v>
      </c>
    </row>
    <row r="7" spans="1:14" x14ac:dyDescent="0.3">
      <c r="A7" s="49"/>
      <c r="B7" s="49" t="str">
        <f>'AVS RMAP Config Registers TABLE'!D17</f>
        <v>CCD_1_windowing_1_config</v>
      </c>
      <c r="C7" s="49" t="str">
        <f>INDEX('AVS RMAP Config Registers TABLE'!$B$2:$B$66,MATCH(B7,'AVS RMAP Config Registers TABLE'!$D$2:$D$66,0))</f>
        <v>0x44</v>
      </c>
      <c r="G7" s="49" t="s">
        <v>197</v>
      </c>
      <c r="H7" s="49" t="s">
        <v>202</v>
      </c>
      <c r="I7" s="49" t="s">
        <v>154</v>
      </c>
      <c r="K7" s="49" t="str">
        <f t="shared" si="0"/>
        <v>COMM_RMAPCCD_1_WD_1_CFG_REG_OFST</v>
      </c>
      <c r="L7" s="49">
        <f t="shared" si="1"/>
        <v>32</v>
      </c>
      <c r="N7" s="50" t="str">
        <f t="shared" si="2"/>
        <v>#define COMM_RMAPCCD_1_WD_1_CFG_REG_OFST 0x44</v>
      </c>
    </row>
    <row r="8" spans="1:14" x14ac:dyDescent="0.3">
      <c r="A8" s="49"/>
      <c r="B8" s="49" t="str">
        <f>'AVS RMAP Config Registers TABLE'!D18</f>
        <v>CCD_1_windowing_2_config</v>
      </c>
      <c r="C8" s="49" t="str">
        <f>INDEX('AVS RMAP Config Registers TABLE'!$B$2:$B$66,MATCH(B8,'AVS RMAP Config Registers TABLE'!$D$2:$D$66,0))</f>
        <v>0x45</v>
      </c>
      <c r="G8" s="49" t="s">
        <v>197</v>
      </c>
      <c r="H8" s="49" t="s">
        <v>203</v>
      </c>
      <c r="I8" s="49" t="s">
        <v>154</v>
      </c>
      <c r="K8" s="49" t="str">
        <f t="shared" si="0"/>
        <v>COMM_RMAPCCD_1_WD_2_CFG_REG_OFST</v>
      </c>
      <c r="L8" s="49">
        <f t="shared" si="1"/>
        <v>32</v>
      </c>
      <c r="N8" s="50" t="str">
        <f t="shared" si="2"/>
        <v>#define COMM_RMAPCCD_1_WD_2_CFG_REG_OFST 0x45</v>
      </c>
    </row>
    <row r="9" spans="1:14" x14ac:dyDescent="0.3">
      <c r="A9" s="49"/>
      <c r="B9" s="49" t="str">
        <f>'AVS RMAP Config Registers TABLE'!D22</f>
        <v>CCD_2_windowing_1_config</v>
      </c>
      <c r="C9" s="49" t="str">
        <f>INDEX('AVS RMAP Config Registers TABLE'!$B$2:$B$66,MATCH(B9,'AVS RMAP Config Registers TABLE'!$D$2:$D$66,0))</f>
        <v>0x46</v>
      </c>
      <c r="G9" s="49" t="s">
        <v>197</v>
      </c>
      <c r="H9" s="49" t="s">
        <v>204</v>
      </c>
      <c r="I9" s="49" t="s">
        <v>154</v>
      </c>
      <c r="K9" s="49" t="str">
        <f t="shared" si="0"/>
        <v>COMM_RMAPCCD_2_WD_1_CFG_REG_OFST</v>
      </c>
      <c r="L9" s="49">
        <f t="shared" si="1"/>
        <v>32</v>
      </c>
      <c r="N9" s="50" t="str">
        <f t="shared" si="2"/>
        <v>#define COMM_RMAPCCD_2_WD_1_CFG_REG_OFST 0x46</v>
      </c>
    </row>
    <row r="10" spans="1:14" x14ac:dyDescent="0.3">
      <c r="A10" s="49"/>
      <c r="B10" s="49" t="str">
        <f>'AVS RMAP Config Registers TABLE'!D23</f>
        <v>CCD_2_windowing_2_config</v>
      </c>
      <c r="C10" s="49" t="str">
        <f>INDEX('AVS RMAP Config Registers TABLE'!$B$2:$B$66,MATCH(B10,'AVS RMAP Config Registers TABLE'!$D$2:$D$66,0))</f>
        <v>0x47</v>
      </c>
      <c r="G10" s="49" t="s">
        <v>197</v>
      </c>
      <c r="H10" s="49" t="s">
        <v>212</v>
      </c>
      <c r="I10" s="49" t="s">
        <v>154</v>
      </c>
      <c r="K10" s="49" t="str">
        <f t="shared" si="0"/>
        <v>COMM_RMAPCCD_2_WD_2_CFG_REG_OFST</v>
      </c>
      <c r="L10" s="49">
        <f t="shared" si="1"/>
        <v>32</v>
      </c>
      <c r="N10" s="50" t="str">
        <f t="shared" si="2"/>
        <v>#define COMM_RMAPCCD_2_WD_2_CFG_REG_OFST 0x47</v>
      </c>
    </row>
    <row r="11" spans="1:14" x14ac:dyDescent="0.3">
      <c r="A11" s="49"/>
      <c r="B11" s="49" t="str">
        <f>'AVS RMAP Config Registers TABLE'!D27</f>
        <v>CCD_3_windowing_1_config</v>
      </c>
      <c r="C11" s="49" t="str">
        <f>INDEX('AVS RMAP Config Registers TABLE'!$B$2:$B$66,MATCH(B11,'AVS RMAP Config Registers TABLE'!$D$2:$D$66,0))</f>
        <v>0x48</v>
      </c>
      <c r="G11" s="49" t="s">
        <v>197</v>
      </c>
      <c r="H11" s="49" t="s">
        <v>205</v>
      </c>
      <c r="I11" s="49" t="s">
        <v>154</v>
      </c>
      <c r="K11" s="49" t="str">
        <f t="shared" si="0"/>
        <v>COMM_RMAPCCD_3_WD_1_CFG_REG_OFST</v>
      </c>
      <c r="L11" s="49">
        <f t="shared" si="1"/>
        <v>32</v>
      </c>
      <c r="N11" s="50" t="str">
        <f t="shared" si="2"/>
        <v>#define COMM_RMAPCCD_3_WD_1_CFG_REG_OFST 0x48</v>
      </c>
    </row>
    <row r="12" spans="1:14" x14ac:dyDescent="0.3">
      <c r="A12" s="49"/>
      <c r="B12" s="49" t="str">
        <f>'AVS RMAP Config Registers TABLE'!D28</f>
        <v>CCD_3_windowing_2_config</v>
      </c>
      <c r="C12" s="49" t="str">
        <f>INDEX('AVS RMAP Config Registers TABLE'!$B$2:$B$66,MATCH(B12,'AVS RMAP Config Registers TABLE'!$D$2:$D$66,0))</f>
        <v>0x49</v>
      </c>
      <c r="G12" s="49" t="s">
        <v>197</v>
      </c>
      <c r="H12" s="49" t="s">
        <v>206</v>
      </c>
      <c r="I12" s="49" t="s">
        <v>154</v>
      </c>
      <c r="K12" s="49" t="str">
        <f t="shared" si="0"/>
        <v>COMM_RMAPCCD_3_WD_2_CFG_REG_OFST</v>
      </c>
      <c r="L12" s="49">
        <f t="shared" si="1"/>
        <v>32</v>
      </c>
      <c r="N12" s="50" t="str">
        <f t="shared" si="2"/>
        <v>#define COMM_RMAPCCD_3_WD_2_CFG_REG_OFST 0x49</v>
      </c>
    </row>
    <row r="13" spans="1:14" x14ac:dyDescent="0.3">
      <c r="A13" s="49"/>
      <c r="B13" s="49" t="str">
        <f>'AVS RMAP Config Registers TABLE'!D32</f>
        <v>CCD_4_windowing_1_config</v>
      </c>
      <c r="C13" s="49" t="str">
        <f>INDEX('AVS RMAP Config Registers TABLE'!$B$2:$B$66,MATCH(B13,'AVS RMAP Config Registers TABLE'!$D$2:$D$66,0))</f>
        <v>0x4A</v>
      </c>
      <c r="G13" s="49" t="s">
        <v>197</v>
      </c>
      <c r="H13" s="49" t="s">
        <v>207</v>
      </c>
      <c r="I13" s="49" t="s">
        <v>154</v>
      </c>
      <c r="K13" s="49" t="str">
        <f t="shared" si="0"/>
        <v>COMM_RMAPCCD_4_WD_1_CFG_REG_OFST</v>
      </c>
      <c r="L13" s="49">
        <f t="shared" si="1"/>
        <v>32</v>
      </c>
      <c r="N13" s="50" t="str">
        <f t="shared" si="2"/>
        <v>#define COMM_RMAPCCD_4_WD_1_CFG_REG_OFST 0x4A</v>
      </c>
    </row>
    <row r="14" spans="1:14" x14ac:dyDescent="0.3">
      <c r="A14" s="49"/>
      <c r="B14" s="49" t="str">
        <f>'AVS RMAP Config Registers TABLE'!D33</f>
        <v>CCD_4_windowing_2_config</v>
      </c>
      <c r="C14" s="49" t="str">
        <f>INDEX('AVS RMAP Config Registers TABLE'!$B$2:$B$66,MATCH(B14,'AVS RMAP Config Registers TABLE'!$D$2:$D$66,0))</f>
        <v>0x4B</v>
      </c>
      <c r="G14" s="49" t="s">
        <v>197</v>
      </c>
      <c r="H14" s="49" t="s">
        <v>208</v>
      </c>
      <c r="I14" s="49" t="s">
        <v>154</v>
      </c>
      <c r="K14" s="49" t="str">
        <f t="shared" si="0"/>
        <v>COMM_RMAPCCD_4_WD_2_CFG_REG_OFST</v>
      </c>
      <c r="L14" s="49">
        <f t="shared" si="1"/>
        <v>32</v>
      </c>
      <c r="N14" s="50" t="str">
        <f t="shared" si="2"/>
        <v>#define COMM_RMAPCCD_4_WD_2_CFG_REG_OFST 0x4B</v>
      </c>
    </row>
    <row r="15" spans="1:14" x14ac:dyDescent="0.3">
      <c r="A15" s="49"/>
      <c r="B15" s="49" t="str">
        <f>'AVS RMAP Config Registers TABLE'!D37</f>
        <v>operation_mode_config</v>
      </c>
      <c r="C15" s="49" t="str">
        <f>INDEX('AVS RMAP Config Registers TABLE'!$B$2:$B$66,MATCH(B15,'AVS RMAP Config Registers TABLE'!$D$2:$D$66,0))</f>
        <v>0x4C</v>
      </c>
      <c r="G15" s="49" t="s">
        <v>197</v>
      </c>
      <c r="H15" s="49" t="s">
        <v>209</v>
      </c>
      <c r="I15" s="49" t="s">
        <v>154</v>
      </c>
      <c r="K15" s="49" t="str">
        <f t="shared" si="0"/>
        <v>COMM_RMAPOP_MODE_CFG_REG_OFST</v>
      </c>
      <c r="L15" s="49">
        <f t="shared" si="1"/>
        <v>29</v>
      </c>
      <c r="N15" s="50" t="str">
        <f t="shared" si="2"/>
        <v>#define COMM_RMAPOP_MODE_CFG_REG_OFST    0x4C</v>
      </c>
    </row>
    <row r="16" spans="1:14" x14ac:dyDescent="0.3">
      <c r="A16" s="49"/>
      <c r="B16" s="49" t="str">
        <f>'AVS RMAP Config Registers TABLE'!D40</f>
        <v>sync_config</v>
      </c>
      <c r="C16" s="49" t="str">
        <f>INDEX('AVS RMAP Config Registers TABLE'!$B$2:$B$66,MATCH(B16,'AVS RMAP Config Registers TABLE'!$D$2:$D$66,0))</f>
        <v>0x4D</v>
      </c>
      <c r="G16" s="49" t="s">
        <v>197</v>
      </c>
      <c r="H16" s="49" t="s">
        <v>195</v>
      </c>
      <c r="I16" s="49" t="s">
        <v>154</v>
      </c>
      <c r="K16" s="49" t="str">
        <f t="shared" si="0"/>
        <v>COMM_RMAPSYNC_CFG_REG_OFST</v>
      </c>
      <c r="L16" s="49">
        <f t="shared" si="1"/>
        <v>26</v>
      </c>
      <c r="N16" s="50" t="str">
        <f t="shared" si="2"/>
        <v>#define COMM_RMAPSYNC_CFG_REG_OFST       0x4D</v>
      </c>
    </row>
    <row r="17" spans="1:14" x14ac:dyDescent="0.3">
      <c r="A17" s="49"/>
      <c r="B17" s="49" t="str">
        <f>'AVS RMAP Config Registers TABLE'!D43</f>
        <v>dac_control</v>
      </c>
      <c r="C17" s="49" t="str">
        <f>INDEX('AVS RMAP Config Registers TABLE'!$B$2:$B$66,MATCH(B17,'AVS RMAP Config Registers TABLE'!$D$2:$D$66,0))</f>
        <v>0x4E</v>
      </c>
      <c r="G17" s="49" t="s">
        <v>197</v>
      </c>
      <c r="H17" s="49" t="s">
        <v>210</v>
      </c>
      <c r="I17" s="49" t="s">
        <v>154</v>
      </c>
      <c r="K17" s="49" t="str">
        <f t="shared" si="0"/>
        <v>COMM_RMAPDAC_CTRL_REG_OFST</v>
      </c>
      <c r="L17" s="49">
        <f t="shared" si="1"/>
        <v>26</v>
      </c>
      <c r="N17" s="50" t="str">
        <f t="shared" si="2"/>
        <v>#define COMM_RMAPDAC_CTRL_REG_OFST       0x4E</v>
      </c>
    </row>
    <row r="18" spans="1:14" x14ac:dyDescent="0.3">
      <c r="A18" s="49"/>
      <c r="B18" s="49" t="str">
        <f>'AVS RMAP Config Registers TABLE'!D44</f>
        <v>clock_source_control</v>
      </c>
      <c r="C18" s="49" t="str">
        <f>INDEX('AVS RMAP Config Registers TABLE'!$B$2:$B$66,MATCH(B18,'AVS RMAP Config Registers TABLE'!$D$2:$D$66,0))</f>
        <v>0x4F</v>
      </c>
      <c r="G18" s="49" t="s">
        <v>197</v>
      </c>
      <c r="H18" s="49" t="s">
        <v>211</v>
      </c>
      <c r="I18" s="49" t="s">
        <v>154</v>
      </c>
      <c r="K18" s="49" t="str">
        <f t="shared" si="0"/>
        <v>COMM_RMAPCLK_SOURC_CTRL_REG_OFST</v>
      </c>
      <c r="L18" s="49">
        <f t="shared" si="1"/>
        <v>32</v>
      </c>
      <c r="N18" s="50" t="str">
        <f t="shared" si="2"/>
        <v>#define COMM_RMAPCLK_SOURC_CTRL_REG_OFST 0x4F</v>
      </c>
    </row>
    <row r="19" spans="1:14" x14ac:dyDescent="0.3">
      <c r="A19" s="49"/>
      <c r="B19" s="49" t="str">
        <f>'AVS RMAP Config Registers TABLE'!D45</f>
        <v>frame_number</v>
      </c>
      <c r="C19" s="49" t="str">
        <f>INDEX('AVS RMAP Config Registers TABLE'!$B$2:$B$66,MATCH(B19,'AVS RMAP Config Registers TABLE'!$D$2:$D$66,0))</f>
        <v>0x50</v>
      </c>
      <c r="G19" s="49" t="s">
        <v>197</v>
      </c>
      <c r="H19" s="49" t="s">
        <v>175</v>
      </c>
      <c r="I19" s="49" t="s">
        <v>154</v>
      </c>
      <c r="K19" s="49" t="str">
        <f t="shared" si="0"/>
        <v>COMM_RMAPFRAME_NUMBER_REG_OFST</v>
      </c>
      <c r="L19" s="49">
        <f t="shared" si="1"/>
        <v>30</v>
      </c>
      <c r="N19" s="50" t="str">
        <f t="shared" si="2"/>
        <v>#define COMM_RMAPFRAME_NUMBER_REG_OFST   0x50</v>
      </c>
    </row>
    <row r="20" spans="1:14" x14ac:dyDescent="0.3">
      <c r="A20" s="49"/>
      <c r="B20" s="49" t="str">
        <f>'AVS RMAP Config Registers TABLE'!D47</f>
        <v>current_mode</v>
      </c>
      <c r="C20" s="49" t="str">
        <f>INDEX('AVS RMAP Config Registers TABLE'!$B$2:$B$66,MATCH(B20,'AVS RMAP Config Registers TABLE'!$D$2:$D$66,0))</f>
        <v>0x51</v>
      </c>
      <c r="G20" s="49" t="s">
        <v>197</v>
      </c>
      <c r="H20" s="49" t="s">
        <v>176</v>
      </c>
      <c r="I20" s="49" t="s">
        <v>154</v>
      </c>
      <c r="K20" s="49" t="str">
        <f t="shared" si="0"/>
        <v>COMM_RMAPCURRENT_MODE_REG_OFST</v>
      </c>
      <c r="L20" s="49">
        <f t="shared" si="1"/>
        <v>30</v>
      </c>
      <c r="N20" s="50" t="str">
        <f t="shared" si="2"/>
        <v>#define COMM_RMAPCURRENT_MODE_REG_OFST   0x51</v>
      </c>
    </row>
    <row r="21" spans="1:14" x14ac:dyDescent="0.3">
      <c r="A21" s="49"/>
    </row>
    <row r="22" spans="1:14" x14ac:dyDescent="0.3">
      <c r="A22" s="49"/>
      <c r="B22" s="48" t="s">
        <v>155</v>
      </c>
      <c r="C22" s="48" t="s">
        <v>156</v>
      </c>
      <c r="D22" s="48" t="s">
        <v>157</v>
      </c>
      <c r="E22" s="48" t="s">
        <v>158</v>
      </c>
      <c r="F22" s="48"/>
      <c r="G22" s="48" t="s">
        <v>148</v>
      </c>
      <c r="H22" s="48" t="s">
        <v>149</v>
      </c>
      <c r="I22" s="48" t="s">
        <v>150</v>
      </c>
      <c r="J22" s="48"/>
      <c r="K22" s="48" t="s">
        <v>151</v>
      </c>
      <c r="L22" s="48" t="s">
        <v>152</v>
      </c>
      <c r="N22" s="48" t="s">
        <v>153</v>
      </c>
    </row>
    <row r="23" spans="1:14" x14ac:dyDescent="0.3">
      <c r="N23" s="50"/>
    </row>
    <row r="24" spans="1:14" x14ac:dyDescent="0.3">
      <c r="B24" s="49" t="str">
        <f>'AVS RMAP Config Registers TABLE'!E4</f>
        <v>tri_level_clock_control</v>
      </c>
      <c r="C24" s="49">
        <f>_xlfn.IFNA(INDEX('AVS RMAP Config Registers TABLE'!$K$2:$K$66,MATCH(B24,'AVS RMAP Config Registers TABLE'!$E$2:$E$66,0)),"")</f>
        <v>1</v>
      </c>
      <c r="D24" s="49">
        <v>1</v>
      </c>
      <c r="E24" s="49" t="str">
        <f>TEXT(RIGHT(_xlfn.IFNA(INDEX('AVS RMAP Config Registers TABLE'!$J$2:$J$66,MATCH(B24,'AVS RMAP Config Registers TABLE'!$E$2:$E$66,0)),""),2),"0")</f>
        <v>1</v>
      </c>
      <c r="G24" s="49" t="s">
        <v>160</v>
      </c>
      <c r="H24" s="49" t="s">
        <v>177</v>
      </c>
      <c r="I24" s="49" t="s">
        <v>161</v>
      </c>
      <c r="K24" s="49" t="str">
        <f t="shared" ref="K23:K86" si="3">CONCATENATE(G24,H24,I24)</f>
        <v>COMM_RMAP_TRI_LV_CLK_CTRL_MSK</v>
      </c>
      <c r="L24" s="49">
        <f t="shared" ref="L23:L92" si="4">LEN(K24)</f>
        <v>29</v>
      </c>
      <c r="N24" s="50" t="str">
        <f>CONCATENATE("#define ",K24, REPT(" ",32 - LEN(K24))," ","(", D24," &lt;&lt; ", E24,")")</f>
        <v>#define COMM_RMAP_TRI_LV_CLK_CTRL_MSK    (1 &lt;&lt; 1)</v>
      </c>
    </row>
    <row r="25" spans="1:14" x14ac:dyDescent="0.3">
      <c r="B25" s="49" t="str">
        <f>'AVS RMAP Config Registers TABLE'!E5</f>
        <v>image_clock_direction_control</v>
      </c>
      <c r="C25" s="49">
        <f>_xlfn.IFNA(INDEX('AVS RMAP Config Registers TABLE'!$K$2:$K$66,MATCH(B25,'AVS RMAP Config Registers TABLE'!$E$2:$E$66,0)),"")</f>
        <v>1</v>
      </c>
      <c r="D25" s="49">
        <v>1</v>
      </c>
      <c r="E25" s="49" t="str">
        <f>TEXT(RIGHT(_xlfn.IFNA(INDEX('AVS RMAP Config Registers TABLE'!$J$2:$J$66,MATCH(B25,'AVS RMAP Config Registers TABLE'!$E$2:$E$66,0)),""),2),"0")</f>
        <v>2</v>
      </c>
      <c r="G25" s="49" t="s">
        <v>160</v>
      </c>
      <c r="H25" s="49" t="s">
        <v>179</v>
      </c>
      <c r="I25" s="49" t="s">
        <v>161</v>
      </c>
      <c r="K25" s="49" t="str">
        <f t="shared" ref="K25:K63" si="5">CONCATENATE(G25,H25,I25)</f>
        <v>COMM_RMAP_IMGCLK_DIR_CTRL_MSK</v>
      </c>
      <c r="L25" s="49">
        <f t="shared" ref="L25:L63" si="6">LEN(K25)</f>
        <v>29</v>
      </c>
      <c r="N25" s="50" t="str">
        <f t="shared" ref="N25:N63" si="7">CONCATENATE("#define ",K25, REPT(" ",32 - LEN(K25))," ","(", D25," &lt;&lt; ", E25,")")</f>
        <v>#define COMM_RMAP_IMGCLK_DIR_CTRL_MSK    (1 &lt;&lt; 2)</v>
      </c>
    </row>
    <row r="26" spans="1:14" x14ac:dyDescent="0.3">
      <c r="B26" s="49" t="str">
        <f>'AVS RMAP Config Registers TABLE'!E6</f>
        <v>register_clock_direction_control</v>
      </c>
      <c r="C26" s="49">
        <f>_xlfn.IFNA(INDEX('AVS RMAP Config Registers TABLE'!$K$2:$K$66,MATCH(B26,'AVS RMAP Config Registers TABLE'!$E$2:$E$66,0)),"")</f>
        <v>1</v>
      </c>
      <c r="D26" s="49">
        <v>1</v>
      </c>
      <c r="E26" s="49" t="str">
        <f>TEXT(RIGHT(_xlfn.IFNA(INDEX('AVS RMAP Config Registers TABLE'!$J$2:$J$66,MATCH(B26,'AVS RMAP Config Registers TABLE'!$E$2:$E$66,0)),""),2),"0")</f>
        <v>3</v>
      </c>
      <c r="G26" s="49" t="s">
        <v>160</v>
      </c>
      <c r="H26" s="49" t="s">
        <v>180</v>
      </c>
      <c r="I26" s="49" t="s">
        <v>161</v>
      </c>
      <c r="K26" s="49" t="str">
        <f t="shared" si="5"/>
        <v>COMM_RMAP_REGCLK_DIR_CTRL_MSK</v>
      </c>
      <c r="L26" s="49">
        <f t="shared" si="6"/>
        <v>29</v>
      </c>
      <c r="N26" s="50" t="str">
        <f t="shared" si="7"/>
        <v>#define COMM_RMAP_REGCLK_DIR_CTRL_MSK    (1 &lt;&lt; 3)</v>
      </c>
    </row>
    <row r="27" spans="1:14" x14ac:dyDescent="0.3">
      <c r="B27" s="49" t="str">
        <f>'AVS RMAP Config Registers TABLE'!E7</f>
        <v>image_clock_transfer_count_control</v>
      </c>
      <c r="C27" s="49">
        <f>_xlfn.IFNA(INDEX('AVS RMAP Config Registers TABLE'!$K$2:$K$66,MATCH(B27,'AVS RMAP Config Registers TABLE'!$E$2:$E$66,0)),"")</f>
        <v>16</v>
      </c>
      <c r="D27" s="49" t="s">
        <v>159</v>
      </c>
      <c r="E27" s="49" t="str">
        <f>TEXT(RIGHT(_xlfn.IFNA(INDEX('AVS RMAP Config Registers TABLE'!$J$2:$J$66,MATCH(B27,'AVS RMAP Config Registers TABLE'!$E$2:$E$66,0)),""),2),"0")</f>
        <v>4</v>
      </c>
      <c r="G27" s="49" t="s">
        <v>160</v>
      </c>
      <c r="H27" s="49" t="s">
        <v>178</v>
      </c>
      <c r="I27" s="49" t="s">
        <v>161</v>
      </c>
      <c r="K27" s="49" t="str">
        <f t="shared" si="5"/>
        <v>COMM_RMAP_IMGCLK_TRCNT_CTRL_MSK</v>
      </c>
      <c r="L27" s="49">
        <f t="shared" si="6"/>
        <v>31</v>
      </c>
      <c r="N27" s="50" t="str">
        <f t="shared" si="7"/>
        <v>#define COMM_RMAP_IMGCLK_TRCNT_CTRL_MSK  (0xFFFF &lt;&lt; 4)</v>
      </c>
    </row>
    <row r="28" spans="1:14" x14ac:dyDescent="0.3">
      <c r="B28" s="49" t="str">
        <f>'AVS RMAP Config Registers TABLE'!E8</f>
        <v>register_clock_transfer_count_control</v>
      </c>
      <c r="C28" s="49">
        <f>_xlfn.IFNA(INDEX('AVS RMAP Config Registers TABLE'!$K$2:$K$66,MATCH(B28,'AVS RMAP Config Registers TABLE'!$E$2:$E$66,0)),"")</f>
        <v>12</v>
      </c>
      <c r="D28" s="49" t="s">
        <v>162</v>
      </c>
      <c r="E28" s="49" t="str">
        <f>TEXT(RIGHT(_xlfn.IFNA(INDEX('AVS RMAP Config Registers TABLE'!$J$2:$J$66,MATCH(B28,'AVS RMAP Config Registers TABLE'!$E$2:$E$66,0)),""),2),"0")</f>
        <v>20</v>
      </c>
      <c r="G28" s="49" t="s">
        <v>160</v>
      </c>
      <c r="H28" s="49" t="s">
        <v>181</v>
      </c>
      <c r="I28" s="49" t="s">
        <v>161</v>
      </c>
      <c r="K28" s="49" t="str">
        <f t="shared" si="5"/>
        <v>COMM_RMAP_REGCLK_TRCNT_CTRL_MSK</v>
      </c>
      <c r="L28" s="49">
        <f t="shared" si="6"/>
        <v>31</v>
      </c>
      <c r="N28" s="50" t="str">
        <f t="shared" si="7"/>
        <v>#define COMM_RMAP_REGCLK_TRCNT_CTRL_MSK  (0xFFF &lt;&lt; 20)</v>
      </c>
    </row>
    <row r="29" spans="1:14" x14ac:dyDescent="0.3">
      <c r="N29" s="50"/>
    </row>
    <row r="30" spans="1:14" x14ac:dyDescent="0.3">
      <c r="B30" s="49" t="str">
        <f>'AVS RMAP Config Registers TABLE'!E9</f>
        <v>slow_read_out_pause_count</v>
      </c>
      <c r="C30" s="49">
        <f>_xlfn.IFNA(INDEX('AVS RMAP Config Registers TABLE'!$K$2:$K$66,MATCH(B30,'AVS RMAP Config Registers TABLE'!$E$2:$E$66,0)),"")</f>
        <v>20</v>
      </c>
      <c r="D30" s="49" t="s">
        <v>163</v>
      </c>
      <c r="E30" s="49" t="str">
        <f>TEXT(RIGHT(_xlfn.IFNA(INDEX('AVS RMAP Config Registers TABLE'!$J$2:$J$66,MATCH(B30,'AVS RMAP Config Registers TABLE'!$E$2:$E$66,0)),""),2),"0")</f>
        <v>0</v>
      </c>
      <c r="G30" s="49" t="s">
        <v>160</v>
      </c>
      <c r="H30" s="49" t="s">
        <v>182</v>
      </c>
      <c r="I30" s="49" t="s">
        <v>161</v>
      </c>
      <c r="K30" s="49" t="str">
        <f t="shared" si="5"/>
        <v>COMM_RMAP_SL_RDOUT_PAUSE_CNT_MSK</v>
      </c>
      <c r="L30" s="49">
        <f t="shared" si="6"/>
        <v>32</v>
      </c>
      <c r="N30" s="50" t="str">
        <f t="shared" si="7"/>
        <v>#define COMM_RMAP_SL_RDOUT_PAUSE_CNT_MSK (0xFFFFF &lt;&lt; 0)</v>
      </c>
    </row>
    <row r="31" spans="1:14" x14ac:dyDescent="0.3">
      <c r="N31" s="50"/>
    </row>
    <row r="32" spans="1:14" x14ac:dyDescent="0.3">
      <c r="A32" s="49"/>
      <c r="B32" s="49" t="str">
        <f>'AVS RMAP Config Registers TABLE'!E12</f>
        <v>digitise_control</v>
      </c>
      <c r="C32" s="49">
        <f>_xlfn.IFNA(INDEX('AVS RMAP Config Registers TABLE'!$K$2:$K$66,MATCH(B32,'AVS RMAP Config Registers TABLE'!$E$2:$E$66,0)),"")</f>
        <v>1</v>
      </c>
      <c r="D32" s="49">
        <v>1</v>
      </c>
      <c r="E32" s="49" t="str">
        <f>TEXT(RIGHT(_xlfn.IFNA(INDEX('AVS RMAP Config Registers TABLE'!$J$2:$J$66,MATCH(B32,'AVS RMAP Config Registers TABLE'!$E$2:$E$66,0)),""),2),"0")</f>
        <v>1</v>
      </c>
      <c r="G32" s="49" t="s">
        <v>160</v>
      </c>
      <c r="H32" s="49" t="s">
        <v>183</v>
      </c>
      <c r="I32" s="49" t="s">
        <v>161</v>
      </c>
      <c r="K32" s="49" t="str">
        <f t="shared" si="5"/>
        <v>COMM_RMAP_DIGITISE_CTRL_MSK</v>
      </c>
      <c r="L32" s="49">
        <f t="shared" si="6"/>
        <v>27</v>
      </c>
      <c r="N32" s="50" t="str">
        <f t="shared" si="7"/>
        <v>#define COMM_RMAP_DIGITISE_CTRL_MSK      (1 &lt;&lt; 1)</v>
      </c>
    </row>
    <row r="33" spans="1:14" x14ac:dyDescent="0.3">
      <c r="B33" s="49" t="str">
        <f>'AVS RMAP Config Registers TABLE'!E13</f>
        <v>ccd_port_data_transmission_selection_control</v>
      </c>
      <c r="C33" s="49">
        <f>_xlfn.IFNA(INDEX('AVS RMAP Config Registers TABLE'!$K$2:$K$66,MATCH(B33,'AVS RMAP Config Registers TABLE'!$E$2:$E$66,0)),"")</f>
        <v>2</v>
      </c>
      <c r="D33" s="49" t="s">
        <v>46</v>
      </c>
      <c r="E33" s="49" t="str">
        <f>TEXT(RIGHT(_xlfn.IFNA(INDEX('AVS RMAP Config Registers TABLE'!$J$2:$J$66,MATCH(B33,'AVS RMAP Config Registers TABLE'!$E$2:$E$66,0)),""),2),"0")</f>
        <v>2</v>
      </c>
      <c r="G33" s="49" t="s">
        <v>160</v>
      </c>
      <c r="H33" s="49" t="s">
        <v>184</v>
      </c>
      <c r="I33" s="49" t="s">
        <v>161</v>
      </c>
      <c r="K33" s="49" t="str">
        <f t="shared" si="5"/>
        <v>COMM_RMAP_CCD_DTRAN_SEL_CTRL_MSK</v>
      </c>
      <c r="L33" s="49">
        <f t="shared" si="6"/>
        <v>32</v>
      </c>
      <c r="N33" s="50" t="str">
        <f t="shared" si="7"/>
        <v>#define COMM_RMAP_CCD_DTRAN_SEL_CTRL_MSK (0b11 &lt;&lt; 2)</v>
      </c>
    </row>
    <row r="34" spans="1:14" x14ac:dyDescent="0.3">
      <c r="A34" s="49"/>
      <c r="B34" s="49" t="str">
        <f>'AVS RMAP Config Registers TABLE'!E14</f>
        <v>packet_size_control</v>
      </c>
      <c r="C34" s="49">
        <f>_xlfn.IFNA(INDEX('AVS RMAP Config Registers TABLE'!$K$2:$K$66,MATCH(B34,'AVS RMAP Config Registers TABLE'!$E$2:$E$66,0)),"")</f>
        <v>16</v>
      </c>
      <c r="D34" s="49" t="s">
        <v>159</v>
      </c>
      <c r="E34" s="49" t="str">
        <f>TEXT(RIGHT(_xlfn.IFNA(INDEX('AVS RMAP Config Registers TABLE'!$J$2:$J$66,MATCH(B34,'AVS RMAP Config Registers TABLE'!$E$2:$E$66,0)),""),2),"0")</f>
        <v>4</v>
      </c>
      <c r="G34" s="49" t="s">
        <v>160</v>
      </c>
      <c r="H34" s="49" t="s">
        <v>185</v>
      </c>
      <c r="I34" s="49" t="s">
        <v>161</v>
      </c>
      <c r="K34" s="49" t="str">
        <f t="shared" si="5"/>
        <v>COMM_RMAP_PACKET_SIZE_CTRL_MSK</v>
      </c>
      <c r="L34" s="49">
        <f t="shared" si="6"/>
        <v>30</v>
      </c>
      <c r="N34" s="50" t="str">
        <f t="shared" si="7"/>
        <v>#define COMM_RMAP_PACKET_SIZE_CTRL_MSK   (0xFFFF &lt;&lt; 4)</v>
      </c>
    </row>
    <row r="35" spans="1:14" x14ac:dyDescent="0.3">
      <c r="A35" s="49"/>
      <c r="N35" s="50"/>
    </row>
    <row r="36" spans="1:14" x14ac:dyDescent="0.3">
      <c r="A36" s="49"/>
      <c r="B36" s="49" t="str">
        <f>'AVS RMAP Config Registers TABLE'!E17</f>
        <v>window_list_pointer_initial_address_ccd1</v>
      </c>
      <c r="C36" s="49">
        <f>_xlfn.IFNA(INDEX('AVS RMAP Config Registers TABLE'!$K$2:$K$66,MATCH(B36,'AVS RMAP Config Registers TABLE'!$E$2:$E$66,0)),"")</f>
        <v>32</v>
      </c>
      <c r="D36" s="49" t="s">
        <v>165</v>
      </c>
      <c r="E36" s="49" t="str">
        <f>TEXT(RIGHT(_xlfn.IFNA(INDEX('AVS RMAP Config Registers TABLE'!$J$2:$J$66,MATCH(B36,'AVS RMAP Config Registers TABLE'!$E$2:$E$66,0)),""),2),"0")</f>
        <v>0</v>
      </c>
      <c r="G36" s="49" t="s">
        <v>160</v>
      </c>
      <c r="H36" s="49" t="s">
        <v>186</v>
      </c>
      <c r="I36" s="49" t="s">
        <v>161</v>
      </c>
      <c r="K36" s="49" t="str">
        <f t="shared" si="5"/>
        <v>COMM_RMAP_WLIST_P_IADDR_CCD1_MSK</v>
      </c>
      <c r="L36" s="49">
        <f t="shared" si="6"/>
        <v>32</v>
      </c>
      <c r="N36" s="50" t="str">
        <f t="shared" si="7"/>
        <v>#define COMM_RMAP_WLIST_P_IADDR_CCD1_MSK (0xFFFFFFFF &lt;&lt; 0)</v>
      </c>
    </row>
    <row r="37" spans="1:14" x14ac:dyDescent="0.3">
      <c r="A37" s="49"/>
      <c r="B37" s="49" t="str">
        <f>'AVS RMAP Config Registers TABLE'!E18</f>
        <v>window_width_ccd1</v>
      </c>
      <c r="C37" s="49">
        <f>_xlfn.IFNA(INDEX('AVS RMAP Config Registers TABLE'!$K$2:$K$66,MATCH(B37,'AVS RMAP Config Registers TABLE'!$E$2:$E$66,0)),"")</f>
        <v>6</v>
      </c>
      <c r="D37" s="49" t="s">
        <v>166</v>
      </c>
      <c r="E37" s="49" t="str">
        <f>TEXT(RIGHT(_xlfn.IFNA(INDEX('AVS RMAP Config Registers TABLE'!$J$2:$J$66,MATCH(B37,'AVS RMAP Config Registers TABLE'!$E$2:$E$66,0)),""),2),"0")</f>
        <v>0</v>
      </c>
      <c r="G37" s="49" t="s">
        <v>160</v>
      </c>
      <c r="H37" s="49" t="s">
        <v>167</v>
      </c>
      <c r="I37" s="49" t="s">
        <v>161</v>
      </c>
      <c r="K37" s="49" t="str">
        <f t="shared" si="5"/>
        <v>COMM_RMAP_WINDOW_WIDTH_CCD1_MSK</v>
      </c>
      <c r="L37" s="49">
        <f t="shared" si="6"/>
        <v>31</v>
      </c>
      <c r="N37" s="50" t="str">
        <f t="shared" si="7"/>
        <v>#define COMM_RMAP_WINDOW_WIDTH_CCD1_MSK  (0b111111 &lt;&lt; 0)</v>
      </c>
    </row>
    <row r="38" spans="1:14" x14ac:dyDescent="0.3">
      <c r="A38" s="49"/>
      <c r="B38" s="49" t="str">
        <f>'AVS RMAP Config Registers TABLE'!E19</f>
        <v>window_height_ccd1</v>
      </c>
      <c r="C38" s="49">
        <f>_xlfn.IFNA(INDEX('AVS RMAP Config Registers TABLE'!$K$2:$K$66,MATCH(B38,'AVS RMAP Config Registers TABLE'!$E$2:$E$66,0)),"")</f>
        <v>6</v>
      </c>
      <c r="D38" s="49" t="s">
        <v>166</v>
      </c>
      <c r="E38" s="49" t="str">
        <f>TEXT(RIGHT(_xlfn.IFNA(INDEX('AVS RMAP Config Registers TABLE'!$J$2:$J$66,MATCH(B38,'AVS RMAP Config Registers TABLE'!$E$2:$E$66,0)),""),2),"0")</f>
        <v>6</v>
      </c>
      <c r="G38" s="49" t="s">
        <v>160</v>
      </c>
      <c r="H38" s="49" t="s">
        <v>168</v>
      </c>
      <c r="I38" s="49" t="s">
        <v>161</v>
      </c>
      <c r="K38" s="49" t="str">
        <f t="shared" si="5"/>
        <v>COMM_RMAP_WINDOW_HEIGHT_CCD1_MSK</v>
      </c>
      <c r="L38" s="49">
        <f t="shared" si="6"/>
        <v>32</v>
      </c>
      <c r="N38" s="50" t="str">
        <f t="shared" si="7"/>
        <v>#define COMM_RMAP_WINDOW_HEIGHT_CCD1_MSK (0b111111 &lt;&lt; 6)</v>
      </c>
    </row>
    <row r="39" spans="1:14" x14ac:dyDescent="0.3">
      <c r="A39" s="49"/>
      <c r="B39" s="49" t="str">
        <f>'AVS RMAP Config Registers TABLE'!E21</f>
        <v>window_list_length_ccd1</v>
      </c>
      <c r="C39" s="49">
        <f>_xlfn.IFNA(INDEX('AVS RMAP Config Registers TABLE'!$K$2:$K$66,MATCH(B39,'AVS RMAP Config Registers TABLE'!$E$2:$E$66,0)),"")</f>
        <v>16</v>
      </c>
      <c r="D39" s="49" t="s">
        <v>159</v>
      </c>
      <c r="E39" s="49" t="str">
        <f>TEXT(RIGHT(_xlfn.IFNA(INDEX('AVS RMAP Config Registers TABLE'!$J$2:$J$66,MATCH(B39,'AVS RMAP Config Registers TABLE'!$E$2:$E$66,0)),""),2),"0")</f>
        <v>16</v>
      </c>
      <c r="G39" s="49" t="s">
        <v>160</v>
      </c>
      <c r="H39" s="49" t="s">
        <v>190</v>
      </c>
      <c r="I39" s="49" t="s">
        <v>161</v>
      </c>
      <c r="K39" s="49" t="str">
        <f t="shared" si="5"/>
        <v>COMM_RMAP_WLIST_LENGTH_CCD1_MSK</v>
      </c>
      <c r="L39" s="49">
        <f t="shared" si="6"/>
        <v>31</v>
      </c>
      <c r="N39" s="50" t="str">
        <f t="shared" si="7"/>
        <v>#define COMM_RMAP_WLIST_LENGTH_CCD1_MSK  (0xFFFF &lt;&lt; 16)</v>
      </c>
    </row>
    <row r="40" spans="1:14" x14ac:dyDescent="0.3">
      <c r="A40" s="49"/>
      <c r="N40" s="50"/>
    </row>
    <row r="41" spans="1:14" x14ac:dyDescent="0.3">
      <c r="A41" s="49"/>
      <c r="B41" s="49" t="str">
        <f>'AVS RMAP Config Registers TABLE'!E22</f>
        <v>window_list_pointer_initial_address_ccd2</v>
      </c>
      <c r="C41" s="49">
        <f>_xlfn.IFNA(INDEX('AVS RMAP Config Registers TABLE'!$K$2:$K$66,MATCH(B41,'AVS RMAP Config Registers TABLE'!$E$2:$E$66,0)),"")</f>
        <v>32</v>
      </c>
      <c r="D41" s="49" t="s">
        <v>165</v>
      </c>
      <c r="E41" s="49" t="str">
        <f>TEXT(RIGHT(_xlfn.IFNA(INDEX('AVS RMAP Config Registers TABLE'!$J$2:$J$66,MATCH(B41,'AVS RMAP Config Registers TABLE'!$E$2:$E$66,0)),""),2),"0")</f>
        <v>0</v>
      </c>
      <c r="G41" s="49" t="s">
        <v>160</v>
      </c>
      <c r="H41" s="49" t="s">
        <v>187</v>
      </c>
      <c r="I41" s="49" t="s">
        <v>161</v>
      </c>
      <c r="K41" s="49" t="str">
        <f t="shared" si="5"/>
        <v>COMM_RMAP_WLIST_P_IADDR_CCD2_MSK</v>
      </c>
      <c r="L41" s="49">
        <f t="shared" si="6"/>
        <v>32</v>
      </c>
      <c r="N41" s="50" t="str">
        <f t="shared" si="7"/>
        <v>#define COMM_RMAP_WLIST_P_IADDR_CCD2_MSK (0xFFFFFFFF &lt;&lt; 0)</v>
      </c>
    </row>
    <row r="42" spans="1:14" x14ac:dyDescent="0.3">
      <c r="A42" s="49"/>
      <c r="B42" s="49" t="str">
        <f>'AVS RMAP Config Registers TABLE'!E23</f>
        <v>window_width_ccd2</v>
      </c>
      <c r="C42" s="49">
        <f>_xlfn.IFNA(INDEX('AVS RMAP Config Registers TABLE'!$K$2:$K$66,MATCH(B42,'AVS RMAP Config Registers TABLE'!$E$2:$E$66,0)),"")</f>
        <v>6</v>
      </c>
      <c r="D42" s="49" t="s">
        <v>166</v>
      </c>
      <c r="E42" s="49" t="str">
        <f>TEXT(RIGHT(_xlfn.IFNA(INDEX('AVS RMAP Config Registers TABLE'!$J$2:$J$66,MATCH(B42,'AVS RMAP Config Registers TABLE'!$E$2:$E$66,0)),""),2),"0")</f>
        <v>0</v>
      </c>
      <c r="G42" s="49" t="s">
        <v>160</v>
      </c>
      <c r="H42" s="49" t="s">
        <v>169</v>
      </c>
      <c r="I42" s="49" t="s">
        <v>161</v>
      </c>
      <c r="K42" s="49" t="str">
        <f t="shared" si="5"/>
        <v>COMM_RMAP_WINDOW_WIDTH_CCD2_MSK</v>
      </c>
      <c r="L42" s="49">
        <f t="shared" si="6"/>
        <v>31</v>
      </c>
      <c r="N42" s="50" t="str">
        <f t="shared" si="7"/>
        <v>#define COMM_RMAP_WINDOW_WIDTH_CCD2_MSK  (0b111111 &lt;&lt; 0)</v>
      </c>
    </row>
    <row r="43" spans="1:14" x14ac:dyDescent="0.3">
      <c r="A43" s="49"/>
      <c r="B43" s="49" t="str">
        <f>'AVS RMAP Config Registers TABLE'!E24</f>
        <v>window_height_ccd2</v>
      </c>
      <c r="C43" s="49">
        <f>_xlfn.IFNA(INDEX('AVS RMAP Config Registers TABLE'!$K$2:$K$66,MATCH(B43,'AVS RMAP Config Registers TABLE'!$E$2:$E$66,0)),"")</f>
        <v>6</v>
      </c>
      <c r="D43" s="49" t="s">
        <v>166</v>
      </c>
      <c r="E43" s="49" t="str">
        <f>TEXT(RIGHT(_xlfn.IFNA(INDEX('AVS RMAP Config Registers TABLE'!$J$2:$J$66,MATCH(B43,'AVS RMAP Config Registers TABLE'!$E$2:$E$66,0)),""),2),"0")</f>
        <v>6</v>
      </c>
      <c r="G43" s="49" t="s">
        <v>160</v>
      </c>
      <c r="H43" s="49" t="s">
        <v>170</v>
      </c>
      <c r="I43" s="49" t="s">
        <v>161</v>
      </c>
      <c r="K43" s="49" t="str">
        <f t="shared" si="5"/>
        <v>COMM_RMAP_WINDOW_HEIGHT_CCD2_MSK</v>
      </c>
      <c r="L43" s="49">
        <f t="shared" si="6"/>
        <v>32</v>
      </c>
      <c r="N43" s="50" t="str">
        <f t="shared" si="7"/>
        <v>#define COMM_RMAP_WINDOW_HEIGHT_CCD2_MSK (0b111111 &lt;&lt; 6)</v>
      </c>
    </row>
    <row r="44" spans="1:14" x14ac:dyDescent="0.3">
      <c r="A44" s="49"/>
      <c r="B44" s="49" t="str">
        <f>'AVS RMAP Config Registers TABLE'!E26</f>
        <v>window_list_length_ccd2</v>
      </c>
      <c r="C44" s="49">
        <f>_xlfn.IFNA(INDEX('AVS RMAP Config Registers TABLE'!$K$2:$K$66,MATCH(B44,'AVS RMAP Config Registers TABLE'!$E$2:$E$66,0)),"")</f>
        <v>16</v>
      </c>
      <c r="D44" s="49" t="s">
        <v>159</v>
      </c>
      <c r="E44" s="49" t="str">
        <f>TEXT(RIGHT(_xlfn.IFNA(INDEX('AVS RMAP Config Registers TABLE'!$J$2:$J$66,MATCH(B44,'AVS RMAP Config Registers TABLE'!$E$2:$E$66,0)),""),2),"0")</f>
        <v>16</v>
      </c>
      <c r="G44" s="49" t="s">
        <v>160</v>
      </c>
      <c r="H44" s="49" t="s">
        <v>191</v>
      </c>
      <c r="I44" s="49" t="s">
        <v>161</v>
      </c>
      <c r="K44" s="49" t="str">
        <f t="shared" si="5"/>
        <v>COMM_RMAP_WLIST_LENGTH_CCD2_MSK</v>
      </c>
      <c r="L44" s="49">
        <f t="shared" si="6"/>
        <v>31</v>
      </c>
      <c r="N44" s="50" t="str">
        <f t="shared" si="7"/>
        <v>#define COMM_RMAP_WLIST_LENGTH_CCD2_MSK  (0xFFFF &lt;&lt; 16)</v>
      </c>
    </row>
    <row r="45" spans="1:14" x14ac:dyDescent="0.3">
      <c r="A45" s="49"/>
      <c r="N45" s="50"/>
    </row>
    <row r="46" spans="1:14" x14ac:dyDescent="0.3">
      <c r="A46" s="49"/>
      <c r="B46" s="49" t="str">
        <f>'AVS RMAP Config Registers TABLE'!E27</f>
        <v>window_list_pointer_initial_address_ccd3</v>
      </c>
      <c r="C46" s="49">
        <f>_xlfn.IFNA(INDEX('AVS RMAP Config Registers TABLE'!$K$2:$K$66,MATCH(B46,'AVS RMAP Config Registers TABLE'!$E$2:$E$66,0)),"")</f>
        <v>32</v>
      </c>
      <c r="D46" s="49" t="s">
        <v>165</v>
      </c>
      <c r="E46" s="49" t="str">
        <f>TEXT(RIGHT(_xlfn.IFNA(INDEX('AVS RMAP Config Registers TABLE'!$J$2:$J$66,MATCH(B46,'AVS RMAP Config Registers TABLE'!$E$2:$E$66,0)),""),2),"0")</f>
        <v>0</v>
      </c>
      <c r="G46" s="49" t="s">
        <v>160</v>
      </c>
      <c r="H46" s="49" t="s">
        <v>188</v>
      </c>
      <c r="I46" s="49" t="s">
        <v>161</v>
      </c>
      <c r="K46" s="49" t="str">
        <f t="shared" si="5"/>
        <v>COMM_RMAP_WLIST_P_IADDR_CCD3_MSK</v>
      </c>
      <c r="L46" s="49">
        <f t="shared" si="6"/>
        <v>32</v>
      </c>
      <c r="N46" s="50" t="str">
        <f t="shared" si="7"/>
        <v>#define COMM_RMAP_WLIST_P_IADDR_CCD3_MSK (0xFFFFFFFF &lt;&lt; 0)</v>
      </c>
    </row>
    <row r="47" spans="1:14" x14ac:dyDescent="0.3">
      <c r="A47" s="49"/>
      <c r="B47" s="49" t="str">
        <f>'AVS RMAP Config Registers TABLE'!E28</f>
        <v>window_width_ccd3</v>
      </c>
      <c r="C47" s="49">
        <f>_xlfn.IFNA(INDEX('AVS RMAP Config Registers TABLE'!$K$2:$K$66,MATCH(B47,'AVS RMAP Config Registers TABLE'!$E$2:$E$66,0)),"")</f>
        <v>6</v>
      </c>
      <c r="D47" s="49" t="s">
        <v>166</v>
      </c>
      <c r="E47" s="49" t="str">
        <f>TEXT(RIGHT(_xlfn.IFNA(INDEX('AVS RMAP Config Registers TABLE'!$J$2:$J$66,MATCH(B47,'AVS RMAP Config Registers TABLE'!$E$2:$E$66,0)),""),2),"0")</f>
        <v>0</v>
      </c>
      <c r="G47" s="49" t="s">
        <v>160</v>
      </c>
      <c r="H47" s="49" t="s">
        <v>171</v>
      </c>
      <c r="I47" s="49" t="s">
        <v>161</v>
      </c>
      <c r="K47" s="49" t="str">
        <f t="shared" si="5"/>
        <v>COMM_RMAP_WINDOW_WIDTH_CCD3_MSK</v>
      </c>
      <c r="L47" s="49">
        <f t="shared" si="6"/>
        <v>31</v>
      </c>
      <c r="N47" s="50" t="str">
        <f t="shared" si="7"/>
        <v>#define COMM_RMAP_WINDOW_WIDTH_CCD3_MSK  (0b111111 &lt;&lt; 0)</v>
      </c>
    </row>
    <row r="48" spans="1:14" x14ac:dyDescent="0.3">
      <c r="A48" s="49"/>
      <c r="B48" s="49" t="str">
        <f>'AVS RMAP Config Registers TABLE'!E29</f>
        <v>window_height_ccd3</v>
      </c>
      <c r="C48" s="49">
        <f>_xlfn.IFNA(INDEX('AVS RMAP Config Registers TABLE'!$K$2:$K$66,MATCH(B48,'AVS RMAP Config Registers TABLE'!$E$2:$E$66,0)),"")</f>
        <v>6</v>
      </c>
      <c r="D48" s="49" t="s">
        <v>166</v>
      </c>
      <c r="E48" s="49" t="str">
        <f>TEXT(RIGHT(_xlfn.IFNA(INDEX('AVS RMAP Config Registers TABLE'!$J$2:$J$66,MATCH(B48,'AVS RMAP Config Registers TABLE'!$E$2:$E$66,0)),""),2),"0")</f>
        <v>6</v>
      </c>
      <c r="G48" s="49" t="s">
        <v>160</v>
      </c>
      <c r="H48" s="49" t="s">
        <v>172</v>
      </c>
      <c r="I48" s="49" t="s">
        <v>161</v>
      </c>
      <c r="K48" s="49" t="str">
        <f t="shared" si="5"/>
        <v>COMM_RMAP_WINDOW_HEIGHT_CCD3_MSK</v>
      </c>
      <c r="L48" s="49">
        <f t="shared" si="6"/>
        <v>32</v>
      </c>
      <c r="N48" s="50" t="str">
        <f t="shared" si="7"/>
        <v>#define COMM_RMAP_WINDOW_HEIGHT_CCD3_MSK (0b111111 &lt;&lt; 6)</v>
      </c>
    </row>
    <row r="49" spans="1:14" x14ac:dyDescent="0.3">
      <c r="A49" s="49"/>
      <c r="B49" s="49" t="str">
        <f>'AVS RMAP Config Registers TABLE'!E31</f>
        <v>window_list_length_ccd3</v>
      </c>
      <c r="C49" s="49">
        <f>_xlfn.IFNA(INDEX('AVS RMAP Config Registers TABLE'!$K$2:$K$66,MATCH(B49,'AVS RMAP Config Registers TABLE'!$E$2:$E$66,0)),"")</f>
        <v>16</v>
      </c>
      <c r="D49" s="49" t="s">
        <v>159</v>
      </c>
      <c r="E49" s="49" t="str">
        <f>TEXT(RIGHT(_xlfn.IFNA(INDEX('AVS RMAP Config Registers TABLE'!$J$2:$J$66,MATCH(B49,'AVS RMAP Config Registers TABLE'!$E$2:$E$66,0)),""),2),"0")</f>
        <v>16</v>
      </c>
      <c r="G49" s="49" t="s">
        <v>160</v>
      </c>
      <c r="H49" s="49" t="s">
        <v>192</v>
      </c>
      <c r="I49" s="49" t="s">
        <v>161</v>
      </c>
      <c r="K49" s="49" t="str">
        <f t="shared" si="5"/>
        <v>COMM_RMAP_WLIST_LENGTH_CCD3_MSK</v>
      </c>
      <c r="L49" s="49">
        <f t="shared" si="6"/>
        <v>31</v>
      </c>
      <c r="N49" s="50" t="str">
        <f t="shared" si="7"/>
        <v>#define COMM_RMAP_WLIST_LENGTH_CCD3_MSK  (0xFFFF &lt;&lt; 16)</v>
      </c>
    </row>
    <row r="50" spans="1:14" x14ac:dyDescent="0.3">
      <c r="A50" s="49"/>
      <c r="N50" s="50"/>
    </row>
    <row r="51" spans="1:14" x14ac:dyDescent="0.3">
      <c r="A51" s="49"/>
      <c r="B51" s="49" t="str">
        <f>'AVS RMAP Config Registers TABLE'!E32</f>
        <v>window_list_pointer_initial_address_ccd4</v>
      </c>
      <c r="C51" s="49">
        <f>_xlfn.IFNA(INDEX('AVS RMAP Config Registers TABLE'!$K$2:$K$66,MATCH(B51,'AVS RMAP Config Registers TABLE'!$E$2:$E$66,0)),"")</f>
        <v>32</v>
      </c>
      <c r="D51" s="49" t="s">
        <v>165</v>
      </c>
      <c r="E51" s="49" t="str">
        <f>TEXT(RIGHT(_xlfn.IFNA(INDEX('AVS RMAP Config Registers TABLE'!$J$2:$J$66,MATCH(B51,'AVS RMAP Config Registers TABLE'!$E$2:$E$66,0)),""),2),"0")</f>
        <v>0</v>
      </c>
      <c r="G51" s="49" t="s">
        <v>160</v>
      </c>
      <c r="H51" s="49" t="s">
        <v>189</v>
      </c>
      <c r="I51" s="49" t="s">
        <v>161</v>
      </c>
      <c r="K51" s="49" t="str">
        <f t="shared" si="5"/>
        <v>COMM_RMAP_WLIST_P_IADDR_CCD4_MSK</v>
      </c>
      <c r="L51" s="49">
        <f t="shared" si="6"/>
        <v>32</v>
      </c>
      <c r="N51" s="50" t="str">
        <f t="shared" si="7"/>
        <v>#define COMM_RMAP_WLIST_P_IADDR_CCD4_MSK (0xFFFFFFFF &lt;&lt; 0)</v>
      </c>
    </row>
    <row r="52" spans="1:14" x14ac:dyDescent="0.3">
      <c r="A52" s="49"/>
      <c r="B52" s="49" t="str">
        <f>'AVS RMAP Config Registers TABLE'!E33</f>
        <v>window_width_ccd4</v>
      </c>
      <c r="C52" s="49">
        <f>_xlfn.IFNA(INDEX('AVS RMAP Config Registers TABLE'!$K$2:$K$66,MATCH(B52,'AVS RMAP Config Registers TABLE'!$E$2:$E$66,0)),"")</f>
        <v>6</v>
      </c>
      <c r="D52" s="49" t="s">
        <v>166</v>
      </c>
      <c r="E52" s="49" t="str">
        <f>TEXT(RIGHT(_xlfn.IFNA(INDEX('AVS RMAP Config Registers TABLE'!$J$2:$J$66,MATCH(B52,'AVS RMAP Config Registers TABLE'!$E$2:$E$66,0)),""),2),"0")</f>
        <v>0</v>
      </c>
      <c r="G52" s="49" t="s">
        <v>160</v>
      </c>
      <c r="H52" s="49" t="s">
        <v>173</v>
      </c>
      <c r="I52" s="49" t="s">
        <v>161</v>
      </c>
      <c r="K52" s="49" t="str">
        <f t="shared" si="5"/>
        <v>COMM_RMAP_WINDOW_WIDTH_CCD4_MSK</v>
      </c>
      <c r="L52" s="49">
        <f t="shared" si="6"/>
        <v>31</v>
      </c>
      <c r="N52" s="50" t="str">
        <f t="shared" si="7"/>
        <v>#define COMM_RMAP_WINDOW_WIDTH_CCD4_MSK  (0b111111 &lt;&lt; 0)</v>
      </c>
    </row>
    <row r="53" spans="1:14" x14ac:dyDescent="0.3">
      <c r="A53" s="49"/>
      <c r="B53" s="49" t="str">
        <f>'AVS RMAP Config Registers TABLE'!E34</f>
        <v>window_height_ccd4</v>
      </c>
      <c r="C53" s="49">
        <f>_xlfn.IFNA(INDEX('AVS RMAP Config Registers TABLE'!$K$2:$K$66,MATCH(B53,'AVS RMAP Config Registers TABLE'!$E$2:$E$66,0)),"")</f>
        <v>6</v>
      </c>
      <c r="D53" s="49" t="s">
        <v>166</v>
      </c>
      <c r="E53" s="49" t="str">
        <f>TEXT(RIGHT(_xlfn.IFNA(INDEX('AVS RMAP Config Registers TABLE'!$J$2:$J$66,MATCH(B53,'AVS RMAP Config Registers TABLE'!$E$2:$E$66,0)),""),2),"0")</f>
        <v>6</v>
      </c>
      <c r="G53" s="49" t="s">
        <v>160</v>
      </c>
      <c r="H53" s="49" t="s">
        <v>174</v>
      </c>
      <c r="I53" s="49" t="s">
        <v>161</v>
      </c>
      <c r="K53" s="49" t="str">
        <f t="shared" si="5"/>
        <v>COMM_RMAP_WINDOW_HEIGHT_CCD4_MSK</v>
      </c>
      <c r="L53" s="49">
        <f t="shared" si="6"/>
        <v>32</v>
      </c>
      <c r="N53" s="50" t="str">
        <f t="shared" si="7"/>
        <v>#define COMM_RMAP_WINDOW_HEIGHT_CCD4_MSK (0b111111 &lt;&lt; 6)</v>
      </c>
    </row>
    <row r="54" spans="1:14" x14ac:dyDescent="0.3">
      <c r="A54" s="49"/>
      <c r="B54" s="49" t="str">
        <f>'AVS RMAP Config Registers TABLE'!E36</f>
        <v>window_list_length_ccd4</v>
      </c>
      <c r="C54" s="49">
        <f>_xlfn.IFNA(INDEX('AVS RMAP Config Registers TABLE'!$K$2:$K$66,MATCH(B54,'AVS RMAP Config Registers TABLE'!$E$2:$E$66,0)),"")</f>
        <v>16</v>
      </c>
      <c r="D54" s="49" t="s">
        <v>159</v>
      </c>
      <c r="E54" s="49" t="str">
        <f>TEXT(RIGHT(_xlfn.IFNA(INDEX('AVS RMAP Config Registers TABLE'!$J$2:$J$66,MATCH(B54,'AVS RMAP Config Registers TABLE'!$E$2:$E$66,0)),""),2),"0")</f>
        <v>16</v>
      </c>
      <c r="G54" s="49" t="s">
        <v>160</v>
      </c>
      <c r="H54" s="49" t="s">
        <v>193</v>
      </c>
      <c r="I54" s="49" t="s">
        <v>161</v>
      </c>
      <c r="K54" s="49" t="str">
        <f t="shared" si="5"/>
        <v>COMM_RMAP_WLIST_LENGTH_CCD4_MSK</v>
      </c>
      <c r="L54" s="49">
        <f t="shared" si="6"/>
        <v>31</v>
      </c>
      <c r="N54" s="50" t="str">
        <f t="shared" si="7"/>
        <v>#define COMM_RMAP_WLIST_LENGTH_CCD4_MSK  (0xFFFF &lt;&lt; 16)</v>
      </c>
    </row>
    <row r="55" spans="1:14" x14ac:dyDescent="0.3">
      <c r="A55" s="49"/>
      <c r="N55" s="50"/>
    </row>
    <row r="56" spans="1:14" x14ac:dyDescent="0.3">
      <c r="A56" s="49"/>
      <c r="B56" s="49" t="str">
        <f>'AVS RMAP Config Registers TABLE'!E38</f>
        <v>mode_selection_control</v>
      </c>
      <c r="C56" s="49">
        <f>_xlfn.IFNA(INDEX('AVS RMAP Config Registers TABLE'!$K$2:$K$66,MATCH(B56,'AVS RMAP Config Registers TABLE'!$E$2:$E$66,0)),"")</f>
        <v>4</v>
      </c>
      <c r="D56" s="49" t="s">
        <v>164</v>
      </c>
      <c r="E56" s="49" t="str">
        <f>TEXT(RIGHT(_xlfn.IFNA(INDEX('AVS RMAP Config Registers TABLE'!$J$2:$J$66,MATCH(B56,'AVS RMAP Config Registers TABLE'!$E$2:$E$66,0)),""),2),"0")</f>
        <v>4</v>
      </c>
      <c r="G56" s="49" t="s">
        <v>160</v>
      </c>
      <c r="H56" s="49" t="s">
        <v>194</v>
      </c>
      <c r="I56" s="49" t="s">
        <v>161</v>
      </c>
      <c r="K56" s="49" t="str">
        <f t="shared" si="5"/>
        <v>COMM_RMAP_MODE_SEL_CTRL_MSK</v>
      </c>
      <c r="L56" s="49">
        <f t="shared" si="6"/>
        <v>27</v>
      </c>
      <c r="N56" s="50" t="str">
        <f t="shared" si="7"/>
        <v>#define COMM_RMAP_MODE_SEL_CTRL_MSK      (0xF &lt;&lt; 4)</v>
      </c>
    </row>
    <row r="57" spans="1:14" x14ac:dyDescent="0.3">
      <c r="A57" s="49"/>
      <c r="N57" s="50"/>
    </row>
    <row r="58" spans="1:14" x14ac:dyDescent="0.3">
      <c r="A58" s="49"/>
      <c r="B58" s="49" t="str">
        <f>'AVS RMAP Config Registers TABLE'!E40</f>
        <v>sync_configuration</v>
      </c>
      <c r="C58" s="49">
        <f>_xlfn.IFNA(INDEX('AVS RMAP Config Registers TABLE'!$K$2:$K$66,MATCH(B58,'AVS RMAP Config Registers TABLE'!$E$2:$E$66,0)),"")</f>
        <v>2</v>
      </c>
      <c r="D58" s="49" t="s">
        <v>46</v>
      </c>
      <c r="E58" s="49" t="str">
        <f>TEXT(RIGHT(_xlfn.IFNA(INDEX('AVS RMAP Config Registers TABLE'!$J$2:$J$66,MATCH(B58,'AVS RMAP Config Registers TABLE'!$E$2:$E$66,0)),""),2),"0")</f>
        <v>0</v>
      </c>
      <c r="G58" s="49" t="s">
        <v>160</v>
      </c>
      <c r="H58" s="49" t="s">
        <v>195</v>
      </c>
      <c r="I58" s="49" t="s">
        <v>161</v>
      </c>
      <c r="K58" s="49" t="str">
        <f t="shared" si="5"/>
        <v>COMM_RMAP_SYNC_CFG_MSK</v>
      </c>
      <c r="L58" s="49">
        <f t="shared" si="6"/>
        <v>22</v>
      </c>
      <c r="N58" s="50" t="str">
        <f t="shared" si="7"/>
        <v>#define COMM_RMAP_SYNC_CFG_MSK           (0b11 &lt;&lt; 0)</v>
      </c>
    </row>
    <row r="59" spans="1:14" x14ac:dyDescent="0.3">
      <c r="A59" s="49"/>
      <c r="B59" s="49" t="str">
        <f>'AVS RMAP Config Registers TABLE'!E41</f>
        <v>self_trigger_control</v>
      </c>
      <c r="C59" s="49">
        <f>_xlfn.IFNA(INDEX('AVS RMAP Config Registers TABLE'!$K$2:$K$66,MATCH(B59,'AVS RMAP Config Registers TABLE'!$E$2:$E$66,0)),"")</f>
        <v>1</v>
      </c>
      <c r="D59" s="49">
        <v>1</v>
      </c>
      <c r="E59" s="49" t="str">
        <f>TEXT(RIGHT(_xlfn.IFNA(INDEX('AVS RMAP Config Registers TABLE'!$J$2:$J$66,MATCH(B59,'AVS RMAP Config Registers TABLE'!$E$2:$E$66,0)),""),2),"0")</f>
        <v>2</v>
      </c>
      <c r="G59" s="49" t="s">
        <v>160</v>
      </c>
      <c r="H59" s="49" t="s">
        <v>196</v>
      </c>
      <c r="I59" s="49" t="s">
        <v>161</v>
      </c>
      <c r="K59" s="49" t="str">
        <f t="shared" si="5"/>
        <v>COMM_RMAP_SELF_TRIGGER_CTRL_MSK</v>
      </c>
      <c r="L59" s="49">
        <f t="shared" si="6"/>
        <v>31</v>
      </c>
      <c r="N59" s="50" t="str">
        <f t="shared" si="7"/>
        <v>#define COMM_RMAP_SELF_TRIGGER_CTRL_MSK  (1 &lt;&lt; 2)</v>
      </c>
    </row>
    <row r="60" spans="1:14" x14ac:dyDescent="0.3">
      <c r="A60" s="49"/>
      <c r="N60" s="50"/>
    </row>
    <row r="61" spans="1:14" x14ac:dyDescent="0.3">
      <c r="A61" s="49"/>
      <c r="B61" s="49" t="str">
        <f>'AVS RMAP Config Registers TABLE'!E45</f>
        <v>frame_number</v>
      </c>
      <c r="C61" s="49">
        <f>_xlfn.IFNA(INDEX('AVS RMAP Config Registers TABLE'!$K$2:$K$66,MATCH(B61,'AVS RMAP Config Registers TABLE'!$E$2:$E$66,0)),"")</f>
        <v>2</v>
      </c>
      <c r="D61" s="49" t="s">
        <v>46</v>
      </c>
      <c r="E61" s="49" t="str">
        <f>TEXT(RIGHT(_xlfn.IFNA(INDEX('AVS RMAP Config Registers TABLE'!$J$2:$J$66,MATCH(B61,'AVS RMAP Config Registers TABLE'!$E$2:$E$66,0)),""),2),"0")</f>
        <v>0</v>
      </c>
      <c r="G61" s="49" t="s">
        <v>160</v>
      </c>
      <c r="H61" s="49" t="s">
        <v>175</v>
      </c>
      <c r="I61" s="49" t="s">
        <v>161</v>
      </c>
      <c r="K61" s="49" t="str">
        <f t="shared" si="5"/>
        <v>COMM_RMAP_FRAME_NUMBER_MSK</v>
      </c>
      <c r="L61" s="49">
        <f t="shared" si="6"/>
        <v>26</v>
      </c>
      <c r="N61" s="50" t="str">
        <f t="shared" si="7"/>
        <v>#define COMM_RMAP_FRAME_NUMBER_MSK       (0b11 &lt;&lt; 0)</v>
      </c>
    </row>
    <row r="62" spans="1:14" x14ac:dyDescent="0.3">
      <c r="A62" s="49"/>
      <c r="N62" s="50"/>
    </row>
    <row r="63" spans="1:14" x14ac:dyDescent="0.3">
      <c r="A63" s="49"/>
      <c r="B63" s="49" t="str">
        <f>'AVS RMAP Config Registers TABLE'!E47</f>
        <v>current_mode</v>
      </c>
      <c r="C63" s="49">
        <f>_xlfn.IFNA(INDEX('AVS RMAP Config Registers TABLE'!$K$2:$K$66,MATCH(B63,'AVS RMAP Config Registers TABLE'!$E$2:$E$66,0)),"")</f>
        <v>4</v>
      </c>
      <c r="D63" s="49" t="s">
        <v>164</v>
      </c>
      <c r="E63" s="49" t="str">
        <f>TEXT(RIGHT(_xlfn.IFNA(INDEX('AVS RMAP Config Registers TABLE'!$J$2:$J$66,MATCH(B63,'AVS RMAP Config Registers TABLE'!$E$2:$E$66,0)),""),2),"0")</f>
        <v>0</v>
      </c>
      <c r="G63" s="49" t="s">
        <v>160</v>
      </c>
      <c r="H63" s="49" t="s">
        <v>176</v>
      </c>
      <c r="I63" s="49" t="s">
        <v>161</v>
      </c>
      <c r="K63" s="49" t="str">
        <f t="shared" si="5"/>
        <v>COMM_RMAP_CURRENT_MODE_MSK</v>
      </c>
      <c r="L63" s="49">
        <f t="shared" si="6"/>
        <v>26</v>
      </c>
      <c r="N63" s="50" t="str">
        <f t="shared" si="7"/>
        <v>#define COMM_RMAP_CURRENT_MODE_MSK       (0xF &lt;&lt; 0)</v>
      </c>
    </row>
    <row r="64" spans="1:14" x14ac:dyDescent="0.3">
      <c r="A64" s="49"/>
      <c r="N64" s="50"/>
    </row>
    <row r="65" spans="1:14" x14ac:dyDescent="0.3">
      <c r="A65" s="49"/>
      <c r="N65" s="50"/>
    </row>
    <row r="66" spans="1:14" x14ac:dyDescent="0.3">
      <c r="A66" s="49"/>
      <c r="N66" s="50"/>
    </row>
    <row r="67" spans="1:14" x14ac:dyDescent="0.3">
      <c r="A67" s="49"/>
      <c r="N67" s="50"/>
    </row>
    <row r="68" spans="1:14" x14ac:dyDescent="0.3">
      <c r="A68" s="49"/>
      <c r="N68" s="50"/>
    </row>
    <row r="69" spans="1:14" x14ac:dyDescent="0.3">
      <c r="A69" s="49"/>
      <c r="N69" s="50"/>
    </row>
    <row r="70" spans="1:14" x14ac:dyDescent="0.3">
      <c r="A70" s="49"/>
      <c r="N70" s="50"/>
    </row>
    <row r="71" spans="1:14" x14ac:dyDescent="0.3">
      <c r="A71" s="49"/>
      <c r="N71" s="50"/>
    </row>
    <row r="72" spans="1:14" x14ac:dyDescent="0.3">
      <c r="A72" s="49"/>
      <c r="N72" s="50"/>
    </row>
    <row r="73" spans="1:14" x14ac:dyDescent="0.3">
      <c r="A73" s="49"/>
      <c r="N73" s="50"/>
    </row>
    <row r="74" spans="1:14" x14ac:dyDescent="0.3">
      <c r="A74" s="49"/>
      <c r="N74" s="50"/>
    </row>
    <row r="75" spans="1:14" x14ac:dyDescent="0.3">
      <c r="A75" s="49"/>
      <c r="N75" s="50"/>
    </row>
    <row r="76" spans="1:14" x14ac:dyDescent="0.3">
      <c r="A76" s="49"/>
      <c r="N76" s="50"/>
    </row>
    <row r="77" spans="1:14" x14ac:dyDescent="0.3">
      <c r="A77" s="49"/>
      <c r="N77" s="50"/>
    </row>
    <row r="78" spans="1:14" x14ac:dyDescent="0.3">
      <c r="A78" s="49"/>
      <c r="N78" s="50"/>
    </row>
    <row r="79" spans="1:14" x14ac:dyDescent="0.3">
      <c r="A79" s="49"/>
      <c r="N79" s="50"/>
    </row>
    <row r="80" spans="1:14" x14ac:dyDescent="0.3">
      <c r="A80" s="49"/>
      <c r="N80" s="50"/>
    </row>
    <row r="81" spans="1:14" x14ac:dyDescent="0.3">
      <c r="A81" s="49"/>
      <c r="N81" s="50"/>
    </row>
    <row r="82" spans="1:14" x14ac:dyDescent="0.3">
      <c r="A82" s="49"/>
      <c r="N82" s="50"/>
    </row>
    <row r="83" spans="1:14" x14ac:dyDescent="0.3">
      <c r="A83" s="49"/>
      <c r="N83" s="50"/>
    </row>
    <row r="84" spans="1:14" x14ac:dyDescent="0.3">
      <c r="A84" s="49"/>
      <c r="N84" s="50"/>
    </row>
    <row r="85" spans="1:14" x14ac:dyDescent="0.3">
      <c r="A85" s="49"/>
      <c r="N85" s="50"/>
    </row>
    <row r="86" spans="1:14" x14ac:dyDescent="0.3">
      <c r="A86" s="49"/>
      <c r="N86" s="50"/>
    </row>
    <row r="87" spans="1:14" x14ac:dyDescent="0.3">
      <c r="N87" s="50"/>
    </row>
    <row r="88" spans="1:14" x14ac:dyDescent="0.3">
      <c r="N88" s="50"/>
    </row>
    <row r="89" spans="1:14" x14ac:dyDescent="0.3">
      <c r="N89" s="50"/>
    </row>
    <row r="90" spans="1:14" x14ac:dyDescent="0.3">
      <c r="N90" s="50"/>
    </row>
    <row r="91" spans="1:14" x14ac:dyDescent="0.3">
      <c r="C91" s="49" t="str">
        <f>_xlfn.IFNA(INDEX('[1]AVS COMM Registers TABLE'!$K$2:$K$83,MATCH('[1]NIOS defines'!B93,'[1]AVS COMM Registers TABLE'!$E$2:$E$83,0)),"")</f>
        <v/>
      </c>
      <c r="N91" s="50"/>
    </row>
    <row r="92" spans="1:14" x14ac:dyDescent="0.3">
      <c r="C92" s="49" t="str">
        <f>_xlfn.IFNA(INDEX('[1]AVS COMM Registers TABLE'!$K$2:$K$83,MATCH('[1]NIOS defines'!B94,'[1]AVS COMM Registers TABLE'!$E$2:$E$83,0)),"")</f>
        <v/>
      </c>
      <c r="N92" s="50"/>
    </row>
    <row r="93" spans="1:14" x14ac:dyDescent="0.3">
      <c r="C93" s="49" t="str">
        <f>_xlfn.IFNA(INDEX('[1]AVS COMM Registers TABLE'!$K$2:$K$83,MATCH('[1]NIOS defines'!B95,'[1]AVS COMM Registers TABLE'!$E$2:$E$83,0)),"")</f>
        <v/>
      </c>
      <c r="N93" s="50"/>
    </row>
    <row r="94" spans="1:14" x14ac:dyDescent="0.3">
      <c r="C94" s="49" t="str">
        <f>_xlfn.IFNA(INDEX('[1]AVS COMM Registers TABLE'!$K$2:$K$83,MATCH('[1]NIOS defines'!B96,'[1]AVS COMM Registers TABLE'!$E$2:$E$83,0)),"")</f>
        <v/>
      </c>
      <c r="N94" s="50"/>
    </row>
    <row r="95" spans="1:14" x14ac:dyDescent="0.3">
      <c r="C95" s="49" t="str">
        <f>_xlfn.IFNA(INDEX('[1]AVS COMM Registers TABLE'!$K$2:$K$83,MATCH('[1]NIOS defines'!B97,'[1]AVS COMM Registers TABLE'!$E$2:$E$83,0)),"")</f>
        <v/>
      </c>
      <c r="N95" s="50"/>
    </row>
    <row r="96" spans="1:14" x14ac:dyDescent="0.3">
      <c r="C96" s="49" t="str">
        <f>_xlfn.IFNA(INDEX('[1]AVS COMM Registers TABLE'!$K$2:$K$83,MATCH('[1]NIOS defines'!B98,'[1]AVS COMM Registers TABLE'!$E$2:$E$83,0)),"")</f>
        <v/>
      </c>
      <c r="N96" s="50"/>
    </row>
    <row r="97" spans="3:14" x14ac:dyDescent="0.3">
      <c r="C97" s="49" t="str">
        <f>_xlfn.IFNA(INDEX('[1]AVS COMM Registers TABLE'!$K$2:$K$83,MATCH('[1]NIOS defines'!B99,'[1]AVS COMM Registers TABLE'!$E$2:$E$83,0)),"")</f>
        <v/>
      </c>
      <c r="N97" s="50"/>
    </row>
    <row r="98" spans="3:14" x14ac:dyDescent="0.3">
      <c r="C98" s="49" t="str">
        <f>_xlfn.IFNA(INDEX('[1]AVS COMM Registers TABLE'!$K$2:$K$83,MATCH('[1]NIOS defines'!B100,'[1]AVS COMM Registers TABLE'!$E$2:$E$83,0)),"")</f>
        <v/>
      </c>
      <c r="N98" s="50"/>
    </row>
    <row r="99" spans="3:14" x14ac:dyDescent="0.3">
      <c r="C99" s="49" t="str">
        <f>_xlfn.IFNA(INDEX('[1]AVS COMM Registers TABLE'!$K$2:$K$83,MATCH('[1]NIOS defines'!B101,'[1]AVS COMM Registers TABLE'!$E$2:$E$83,0)),"")</f>
        <v/>
      </c>
      <c r="N99" s="50"/>
    </row>
    <row r="100" spans="3:14" x14ac:dyDescent="0.3">
      <c r="C100" s="49" t="str">
        <f>_xlfn.IFNA(INDEX('[1]AVS COMM Registers TABLE'!$K$2:$K$83,MATCH('[1]NIOS defines'!B102,'[1]AVS COMM Registers TABLE'!$E$2:$E$83,0)),"")</f>
        <v/>
      </c>
      <c r="N100" s="50"/>
    </row>
    <row r="101" spans="3:14" x14ac:dyDescent="0.3">
      <c r="C101" s="49" t="str">
        <f>_xlfn.IFNA(INDEX('[1]AVS COMM Registers TABLE'!$K$2:$K$83,MATCH('[1]NIOS defines'!B103,'[1]AVS COMM Registers TABLE'!$E$2:$E$83,0)),"")</f>
        <v/>
      </c>
      <c r="N10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105"/>
  <sheetViews>
    <sheetView topLeftCell="A76" zoomScaleNormal="100" workbookViewId="0"/>
  </sheetViews>
  <sheetFormatPr defaultRowHeight="14.4" x14ac:dyDescent="0.3"/>
  <cols>
    <col min="2" max="2" width="10.5546875" bestFit="1" customWidth="1"/>
    <col min="3" max="3" width="47" customWidth="1"/>
    <col min="4" max="4" width="8.5546875" bestFit="1" customWidth="1"/>
    <col min="5" max="5" width="46.6640625" bestFit="1" customWidth="1"/>
    <col min="6" max="6" width="9.33203125" customWidth="1"/>
  </cols>
  <sheetData>
    <row r="2" spans="2:13" x14ac:dyDescent="0.3">
      <c r="B2" s="2" t="s">
        <v>68</v>
      </c>
      <c r="C2" s="3" t="str">
        <f>CONCATENATE("t_rmap_memory_reg_",'AVS RMAP Config Registers TABLE'!D3)</f>
        <v>t_rmap_memory_reg_ccd_seq_1_config</v>
      </c>
      <c r="D2" s="2" t="s">
        <v>69</v>
      </c>
      <c r="E2" s="4"/>
      <c r="F2" s="4"/>
      <c r="G2" s="4"/>
      <c r="H2" s="4"/>
      <c r="I2" s="4"/>
      <c r="J2" s="4"/>
      <c r="K2" s="4"/>
      <c r="M2" t="str">
        <f>CONCATENATE(B2,C2,D2,E2,F2,G2,H2,I2,J2,K2)</f>
        <v>type t_rmap_memory_reg_ccd_seq_1_config is record</v>
      </c>
    </row>
    <row r="3" spans="2:13" x14ac:dyDescent="0.3">
      <c r="B3" s="4" t="s">
        <v>72</v>
      </c>
      <c r="C3" s="5" t="str">
        <f>'AVS RMAP Config Registers TABLE'!E4</f>
        <v>tri_level_clock_control</v>
      </c>
      <c r="D3" s="6" t="s">
        <v>71</v>
      </c>
      <c r="E3" s="6" t="s">
        <v>65</v>
      </c>
      <c r="F3" s="4"/>
      <c r="G3" s="4"/>
      <c r="H3" s="4"/>
      <c r="I3" s="4"/>
      <c r="J3" s="4"/>
      <c r="K3" s="6" t="s">
        <v>64</v>
      </c>
      <c r="M3" t="str">
        <f t="shared" ref="M3:M7" si="0">CONCATENATE(B3,C3,D3,E3,F3,G3,H3,I3,J3,K3)</f>
        <v xml:space="preserve">  tri_level_clock_control : std_logic;</v>
      </c>
    </row>
    <row r="4" spans="2:13" x14ac:dyDescent="0.3">
      <c r="B4" s="4" t="s">
        <v>72</v>
      </c>
      <c r="C4" s="5" t="str">
        <f>'AVS RMAP Config Registers TABLE'!E5</f>
        <v>image_clock_direction_control</v>
      </c>
      <c r="D4" s="6" t="s">
        <v>71</v>
      </c>
      <c r="E4" s="6" t="s">
        <v>65</v>
      </c>
      <c r="F4" s="4"/>
      <c r="G4" s="4"/>
      <c r="H4" s="4"/>
      <c r="I4" s="4"/>
      <c r="J4" s="4"/>
      <c r="K4" s="6" t="s">
        <v>64</v>
      </c>
      <c r="M4" t="str">
        <f t="shared" si="0"/>
        <v xml:space="preserve">  image_clock_direction_control : std_logic;</v>
      </c>
    </row>
    <row r="5" spans="2:13" x14ac:dyDescent="0.3">
      <c r="B5" s="4" t="s">
        <v>72</v>
      </c>
      <c r="C5" s="5" t="str">
        <f>'AVS RMAP Config Registers TABLE'!E6</f>
        <v>register_clock_direction_control</v>
      </c>
      <c r="D5" s="6" t="s">
        <v>71</v>
      </c>
      <c r="E5" s="6" t="s">
        <v>65</v>
      </c>
      <c r="F5" s="4"/>
      <c r="G5" s="4"/>
      <c r="H5" s="4"/>
      <c r="I5" s="4"/>
      <c r="J5" s="4"/>
      <c r="K5" s="6" t="s">
        <v>64</v>
      </c>
      <c r="M5" t="str">
        <f t="shared" si="0"/>
        <v xml:space="preserve">  register_clock_direction_control : std_logic;</v>
      </c>
    </row>
    <row r="6" spans="2:13" x14ac:dyDescent="0.3">
      <c r="B6" s="4" t="s">
        <v>72</v>
      </c>
      <c r="C6" s="5" t="str">
        <f>'AVS RMAP Config Registers TABLE'!E7</f>
        <v>image_clock_transfer_count_control</v>
      </c>
      <c r="D6" s="6" t="s">
        <v>71</v>
      </c>
      <c r="E6" s="6" t="s">
        <v>65</v>
      </c>
      <c r="F6" s="6" t="s">
        <v>66</v>
      </c>
      <c r="G6" s="5">
        <f>INDEX('AVS RMAP Config Registers TABLE'!$K$2:$K$48,MATCH($C6,'AVS RMAP Config Registers TABLE'!$E$2:$E$48,0))-1</f>
        <v>15</v>
      </c>
      <c r="H6" s="6" t="s">
        <v>67</v>
      </c>
      <c r="I6" s="5">
        <v>0</v>
      </c>
      <c r="J6" s="6" t="s">
        <v>91</v>
      </c>
      <c r="K6" s="6" t="s">
        <v>64</v>
      </c>
      <c r="M6" t="str">
        <f t="shared" si="0"/>
        <v xml:space="preserve">  image_clock_transfer_count_control : std_logic_vector(15 downto 0);</v>
      </c>
    </row>
    <row r="7" spans="2:13" x14ac:dyDescent="0.3">
      <c r="B7" s="4" t="s">
        <v>72</v>
      </c>
      <c r="C7" s="5" t="str">
        <f>'AVS RMAP Config Registers TABLE'!E8</f>
        <v>register_clock_transfer_count_control</v>
      </c>
      <c r="D7" s="6" t="s">
        <v>71</v>
      </c>
      <c r="E7" s="6" t="s">
        <v>65</v>
      </c>
      <c r="F7" s="6" t="s">
        <v>66</v>
      </c>
      <c r="G7" s="5">
        <f>INDEX('AVS RMAP Config Registers TABLE'!$K$2:$K$48,MATCH($C7,'AVS RMAP Config Registers TABLE'!$E$2:$E$48,0))-1</f>
        <v>11</v>
      </c>
      <c r="H7" s="6" t="s">
        <v>67</v>
      </c>
      <c r="I7" s="5">
        <v>0</v>
      </c>
      <c r="J7" s="6" t="s">
        <v>91</v>
      </c>
      <c r="K7" s="6" t="s">
        <v>64</v>
      </c>
      <c r="M7" t="str">
        <f t="shared" si="0"/>
        <v xml:space="preserve">  register_clock_transfer_count_control : std_logic_vector(11 downto 0);</v>
      </c>
    </row>
    <row r="8" spans="2:13" x14ac:dyDescent="0.3">
      <c r="B8" s="2" t="s">
        <v>70</v>
      </c>
      <c r="C8" s="3" t="str">
        <f>C2</f>
        <v>t_rmap_memory_reg_ccd_seq_1_config</v>
      </c>
      <c r="D8" s="2" t="s">
        <v>64</v>
      </c>
      <c r="E8" s="4"/>
      <c r="F8" s="4"/>
      <c r="G8" s="4"/>
      <c r="H8" s="4"/>
      <c r="I8" s="4"/>
      <c r="J8" s="4"/>
      <c r="K8" s="4"/>
      <c r="M8" t="str">
        <f t="shared" ref="M8" si="1">CONCATENATE(B8,C8,D8,E8,F8,G8,H8,I8,K8)</f>
        <v>end record t_rmap_memory_reg_ccd_seq_1_config;</v>
      </c>
    </row>
    <row r="10" spans="2:13" x14ac:dyDescent="0.3">
      <c r="B10" s="2" t="s">
        <v>68</v>
      </c>
      <c r="C10" s="3" t="str">
        <f>CONCATENATE("t_rmap_memory_reg_",'AVS RMAP Config Registers TABLE'!D9)</f>
        <v>t_rmap_memory_reg_ccd_seq_2_config</v>
      </c>
      <c r="D10" s="2" t="s">
        <v>69</v>
      </c>
      <c r="E10" s="4"/>
      <c r="F10" s="4"/>
      <c r="G10" s="4"/>
      <c r="H10" s="4"/>
      <c r="I10" s="4"/>
      <c r="J10" s="4"/>
      <c r="K10" s="4"/>
      <c r="M10" t="str">
        <f>CONCATENATE(B10,C10,D10,E10,F10,G10,H10,I10,J10,K10)</f>
        <v>type t_rmap_memory_reg_ccd_seq_2_config is record</v>
      </c>
    </row>
    <row r="11" spans="2:13" x14ac:dyDescent="0.3">
      <c r="B11" s="4" t="s">
        <v>72</v>
      </c>
      <c r="C11" s="5" t="str">
        <f>'AVS RMAP Config Registers TABLE'!E9</f>
        <v>slow_read_out_pause_count</v>
      </c>
      <c r="D11" s="6" t="s">
        <v>71</v>
      </c>
      <c r="E11" s="6" t="s">
        <v>65</v>
      </c>
      <c r="F11" s="6" t="s">
        <v>66</v>
      </c>
      <c r="G11" s="5">
        <f>INDEX('AVS RMAP Config Registers TABLE'!$K$2:$K$48,MATCH($C11,'AVS RMAP Config Registers TABLE'!$E$2:$E$48,0))-1</f>
        <v>19</v>
      </c>
      <c r="H11" s="6" t="s">
        <v>67</v>
      </c>
      <c r="I11" s="5">
        <v>0</v>
      </c>
      <c r="J11" s="6" t="s">
        <v>91</v>
      </c>
      <c r="K11" s="6" t="s">
        <v>64</v>
      </c>
      <c r="M11" t="str">
        <f t="shared" ref="M11" si="2">CONCATENATE(B11,C11,D11,E11,F11,G11,H11,I11,J11,K11)</f>
        <v xml:space="preserve">  slow_read_out_pause_count : std_logic_vector(19 downto 0);</v>
      </c>
    </row>
    <row r="12" spans="2:13" x14ac:dyDescent="0.3">
      <c r="B12" s="2" t="s">
        <v>70</v>
      </c>
      <c r="C12" s="3" t="str">
        <f>C10</f>
        <v>t_rmap_memory_reg_ccd_seq_2_config</v>
      </c>
      <c r="D12" s="2" t="s">
        <v>64</v>
      </c>
      <c r="E12" s="4"/>
      <c r="F12" s="4"/>
      <c r="G12" s="4"/>
      <c r="H12" s="4"/>
      <c r="I12" s="4"/>
      <c r="J12" s="4"/>
      <c r="K12" s="4"/>
      <c r="M12" t="str">
        <f t="shared" ref="M12" si="3">CONCATENATE(B12,C12,D12,E12,F12,G12,H12,I12,K12)</f>
        <v>end record t_rmap_memory_reg_ccd_seq_2_config;</v>
      </c>
    </row>
    <row r="14" spans="2:13" x14ac:dyDescent="0.3">
      <c r="B14" s="2" t="s">
        <v>68</v>
      </c>
      <c r="C14" s="3" t="str">
        <f>CONCATENATE("t_rmap_memory_reg_",'AVS RMAP Config Registers TABLE'!D11)</f>
        <v>t_rmap_memory_reg_spw_packet_1_config</v>
      </c>
      <c r="D14" s="2" t="s">
        <v>69</v>
      </c>
      <c r="E14" s="4"/>
      <c r="F14" s="4"/>
      <c r="G14" s="4"/>
      <c r="H14" s="4"/>
      <c r="I14" s="4"/>
      <c r="J14" s="4"/>
      <c r="K14" s="4"/>
      <c r="M14" t="str">
        <f>CONCATENATE(B14,C14,D14,E14,F14,G14,H14,I14,J14,K14)</f>
        <v>type t_rmap_memory_reg_spw_packet_1_config is record</v>
      </c>
    </row>
    <row r="15" spans="2:13" x14ac:dyDescent="0.3">
      <c r="B15" s="4" t="s">
        <v>72</v>
      </c>
      <c r="C15" s="5" t="str">
        <f>'AVS RMAP Config Registers TABLE'!E12</f>
        <v>digitise_control</v>
      </c>
      <c r="D15" s="6" t="s">
        <v>71</v>
      </c>
      <c r="E15" s="6" t="s">
        <v>65</v>
      </c>
      <c r="F15" s="4"/>
      <c r="G15" s="4"/>
      <c r="H15" s="4"/>
      <c r="I15" s="4"/>
      <c r="J15" s="4"/>
      <c r="K15" s="6" t="s">
        <v>64</v>
      </c>
      <c r="M15" t="str">
        <f t="shared" ref="M15:M17" si="4">CONCATENATE(B15,C15,D15,E15,F15,G15,H15,I15,J15,K15)</f>
        <v xml:space="preserve">  digitise_control : std_logic;</v>
      </c>
    </row>
    <row r="16" spans="2:13" x14ac:dyDescent="0.3">
      <c r="B16" s="4" t="s">
        <v>72</v>
      </c>
      <c r="C16" s="5" t="str">
        <f>'AVS RMAP Config Registers TABLE'!E13</f>
        <v>ccd_port_data_transmission_selection_control</v>
      </c>
      <c r="D16" s="6" t="s">
        <v>71</v>
      </c>
      <c r="E16" s="6" t="s">
        <v>65</v>
      </c>
      <c r="F16" s="6" t="s">
        <v>66</v>
      </c>
      <c r="G16" s="5">
        <f>INDEX('AVS RMAP Config Registers TABLE'!$K$2:$K$48,MATCH($C16,'AVS RMAP Config Registers TABLE'!$E$2:$E$48,0))-1</f>
        <v>1</v>
      </c>
      <c r="H16" s="6" t="s">
        <v>67</v>
      </c>
      <c r="I16" s="5">
        <v>0</v>
      </c>
      <c r="J16" s="6" t="s">
        <v>91</v>
      </c>
      <c r="K16" s="6" t="s">
        <v>64</v>
      </c>
      <c r="M16" t="str">
        <f t="shared" si="4"/>
        <v xml:space="preserve">  ccd_port_data_transmission_selection_control : std_logic_vector(1 downto 0);</v>
      </c>
    </row>
    <row r="17" spans="2:13" x14ac:dyDescent="0.3">
      <c r="B17" s="4" t="s">
        <v>72</v>
      </c>
      <c r="C17" s="5" t="str">
        <f>'AVS RMAP Config Registers TABLE'!E14</f>
        <v>packet_size_control</v>
      </c>
      <c r="D17" s="6" t="s">
        <v>71</v>
      </c>
      <c r="E17" s="6" t="s">
        <v>65</v>
      </c>
      <c r="F17" s="6" t="s">
        <v>66</v>
      </c>
      <c r="G17" s="5">
        <f>INDEX('AVS RMAP Config Registers TABLE'!$K$2:$K$48,MATCH($C17,'AVS RMAP Config Registers TABLE'!$E$2:$E$48,0))-1</f>
        <v>15</v>
      </c>
      <c r="H17" s="6" t="s">
        <v>67</v>
      </c>
      <c r="I17" s="5">
        <v>0</v>
      </c>
      <c r="J17" s="6" t="s">
        <v>91</v>
      </c>
      <c r="K17" s="6" t="s">
        <v>64</v>
      </c>
      <c r="M17" t="str">
        <f t="shared" si="4"/>
        <v xml:space="preserve">  packet_size_control : std_logic_vector(15 downto 0);</v>
      </c>
    </row>
    <row r="18" spans="2:13" x14ac:dyDescent="0.3">
      <c r="B18" s="2" t="s">
        <v>70</v>
      </c>
      <c r="C18" s="3" t="str">
        <f>C14</f>
        <v>t_rmap_memory_reg_spw_packet_1_config</v>
      </c>
      <c r="D18" s="2" t="s">
        <v>64</v>
      </c>
      <c r="E18" s="4"/>
      <c r="F18" s="4"/>
      <c r="G18" s="4"/>
      <c r="H18" s="4"/>
      <c r="I18" s="4"/>
      <c r="J18" s="4"/>
      <c r="K18" s="4"/>
      <c r="M18" t="str">
        <f t="shared" ref="M18" si="5">CONCATENATE(B18,C18,D18,E18,F18,G18,H18,I18,K18)</f>
        <v>end record t_rmap_memory_reg_spw_packet_1_config;</v>
      </c>
    </row>
    <row r="20" spans="2:13" x14ac:dyDescent="0.3">
      <c r="B20" s="2" t="s">
        <v>68</v>
      </c>
      <c r="C20" s="3" t="str">
        <f>CONCATENATE("t_rmap_memory_reg_",'AVS RMAP Config Registers TABLE'!D16)</f>
        <v>t_rmap_memory_reg_spw_packet_2_config</v>
      </c>
      <c r="D20" s="2" t="s">
        <v>69</v>
      </c>
      <c r="E20" s="4"/>
      <c r="F20" s="4"/>
      <c r="G20" s="4"/>
      <c r="H20" s="4"/>
      <c r="I20" s="4"/>
      <c r="J20" s="4"/>
      <c r="K20" s="4"/>
      <c r="M20" t="str">
        <f>CONCATENATE(B20,C20,D20,E20,F20,G20,H20,I20,J20,K20)</f>
        <v>type t_rmap_memory_reg_spw_packet_2_config is record</v>
      </c>
    </row>
    <row r="21" spans="2:13" x14ac:dyDescent="0.3">
      <c r="B21" s="2" t="s">
        <v>70</v>
      </c>
      <c r="C21" s="3" t="str">
        <f>C20</f>
        <v>t_rmap_memory_reg_spw_packet_2_config</v>
      </c>
      <c r="D21" s="2" t="s">
        <v>64</v>
      </c>
      <c r="E21" s="4"/>
      <c r="F21" s="4"/>
      <c r="G21" s="4"/>
      <c r="H21" s="4"/>
      <c r="I21" s="4"/>
      <c r="J21" s="4"/>
      <c r="K21" s="4"/>
      <c r="M21" t="str">
        <f t="shared" ref="M21" si="6">CONCATENATE(B21,C21,D21,E21,F21,G21,H21,I21,K21)</f>
        <v>end record t_rmap_memory_reg_spw_packet_2_config;</v>
      </c>
    </row>
    <row r="23" spans="2:13" x14ac:dyDescent="0.3">
      <c r="B23" s="2" t="s">
        <v>68</v>
      </c>
      <c r="C23" s="3" t="str">
        <f>CONCATENATE("t_rmap_memory_reg_",'AVS RMAP Config Registers TABLE'!D17)</f>
        <v>t_rmap_memory_reg_CCD_1_windowing_1_config</v>
      </c>
      <c r="D23" s="2" t="s">
        <v>69</v>
      </c>
      <c r="E23" s="4"/>
      <c r="F23" s="4"/>
      <c r="G23" s="4"/>
      <c r="H23" s="4"/>
      <c r="I23" s="4"/>
      <c r="J23" s="4"/>
      <c r="K23" s="4"/>
      <c r="M23" t="str">
        <f>CONCATENATE(B23,C23,D23,E23,F23,G23,H23,I23,J23,K23)</f>
        <v>type t_rmap_memory_reg_CCD_1_windowing_1_config is record</v>
      </c>
    </row>
    <row r="24" spans="2:13" x14ac:dyDescent="0.3">
      <c r="B24" s="4" t="s">
        <v>72</v>
      </c>
      <c r="C24" s="5" t="str">
        <f>'AVS RMAP Config Registers TABLE'!E17</f>
        <v>window_list_pointer_initial_address_ccd1</v>
      </c>
      <c r="D24" s="6" t="s">
        <v>71</v>
      </c>
      <c r="E24" s="6" t="s">
        <v>65</v>
      </c>
      <c r="F24" s="6" t="s">
        <v>66</v>
      </c>
      <c r="G24" s="5">
        <f>INDEX('AVS RMAP Config Registers TABLE'!$K$2:$K$48,MATCH($C24,'AVS RMAP Config Registers TABLE'!$E$2:$E$48,0))-1</f>
        <v>31</v>
      </c>
      <c r="H24" s="6" t="s">
        <v>67</v>
      </c>
      <c r="I24" s="5">
        <v>0</v>
      </c>
      <c r="J24" s="6" t="s">
        <v>91</v>
      </c>
      <c r="K24" s="6" t="s">
        <v>64</v>
      </c>
      <c r="M24" t="str">
        <f t="shared" ref="M24" si="7">CONCATENATE(B24,C24,D24,E24,F24,G24,H24,I24,J24,K24)</f>
        <v xml:space="preserve">  window_list_pointer_initial_address_ccd1 : std_logic_vector(31 downto 0);</v>
      </c>
    </row>
    <row r="25" spans="2:13" x14ac:dyDescent="0.3">
      <c r="B25" s="2" t="s">
        <v>70</v>
      </c>
      <c r="C25" s="3" t="str">
        <f>C23</f>
        <v>t_rmap_memory_reg_CCD_1_windowing_1_config</v>
      </c>
      <c r="D25" s="2" t="s">
        <v>64</v>
      </c>
      <c r="E25" s="4"/>
      <c r="F25" s="4"/>
      <c r="G25" s="4"/>
      <c r="H25" s="4"/>
      <c r="I25" s="4"/>
      <c r="J25" s="4"/>
      <c r="K25" s="4"/>
      <c r="M25" t="str">
        <f t="shared" ref="M25" si="8">CONCATENATE(B25,C25,D25,E25,F25,G25,H25,I25,K25)</f>
        <v>end record t_rmap_memory_reg_CCD_1_windowing_1_config;</v>
      </c>
    </row>
    <row r="27" spans="2:13" x14ac:dyDescent="0.3">
      <c r="B27" s="2" t="s">
        <v>68</v>
      </c>
      <c r="C27" s="3" t="str">
        <f>CONCATENATE("t_rmap_memory_reg_",'AVS RMAP Config Registers TABLE'!D18)</f>
        <v>t_rmap_memory_reg_CCD_1_windowing_2_config</v>
      </c>
      <c r="D27" s="2" t="s">
        <v>69</v>
      </c>
      <c r="E27" s="4"/>
      <c r="F27" s="4"/>
      <c r="G27" s="4"/>
      <c r="H27" s="4"/>
      <c r="I27" s="4"/>
      <c r="J27" s="4"/>
      <c r="K27" s="4"/>
      <c r="M27" t="str">
        <f>CONCATENATE(B27,C27,D27,E27,F27,G27,H27,I27,J27,K27)</f>
        <v>type t_rmap_memory_reg_CCD_1_windowing_2_config is record</v>
      </c>
    </row>
    <row r="28" spans="2:13" x14ac:dyDescent="0.3">
      <c r="B28" s="4" t="s">
        <v>72</v>
      </c>
      <c r="C28" s="5" t="str">
        <f>'AVS RMAP Config Registers TABLE'!E18</f>
        <v>window_width_ccd1</v>
      </c>
      <c r="D28" s="6" t="s">
        <v>71</v>
      </c>
      <c r="E28" s="6" t="s">
        <v>65</v>
      </c>
      <c r="F28" s="6" t="s">
        <v>66</v>
      </c>
      <c r="G28" s="5">
        <f>INDEX('AVS RMAP Config Registers TABLE'!$K$2:$K$48,MATCH($C28,'AVS RMAP Config Registers TABLE'!$E$2:$E$48,0))-1</f>
        <v>5</v>
      </c>
      <c r="H28" s="6" t="s">
        <v>67</v>
      </c>
      <c r="I28" s="5">
        <v>0</v>
      </c>
      <c r="J28" s="6" t="s">
        <v>91</v>
      </c>
      <c r="K28" s="6" t="s">
        <v>64</v>
      </c>
      <c r="M28" t="str">
        <f t="shared" ref="M28:M30" si="9">CONCATENATE(B28,C28,D28,E28,F28,G28,H28,I28,J28,K28)</f>
        <v xml:space="preserve">  window_width_ccd1 : std_logic_vector(5 downto 0);</v>
      </c>
    </row>
    <row r="29" spans="2:13" x14ac:dyDescent="0.3">
      <c r="B29" s="4" t="s">
        <v>72</v>
      </c>
      <c r="C29" s="5" t="str">
        <f>'AVS RMAP Config Registers TABLE'!E19</f>
        <v>window_height_ccd1</v>
      </c>
      <c r="D29" s="6" t="s">
        <v>71</v>
      </c>
      <c r="E29" s="6" t="s">
        <v>65</v>
      </c>
      <c r="F29" s="6" t="s">
        <v>66</v>
      </c>
      <c r="G29" s="5">
        <f>INDEX('AVS RMAP Config Registers TABLE'!$K$2:$K$48,MATCH($C29,'AVS RMAP Config Registers TABLE'!$E$2:$E$48,0))-1</f>
        <v>5</v>
      </c>
      <c r="H29" s="6" t="s">
        <v>67</v>
      </c>
      <c r="I29" s="5">
        <v>0</v>
      </c>
      <c r="J29" s="6" t="s">
        <v>91</v>
      </c>
      <c r="K29" s="6" t="s">
        <v>64</v>
      </c>
      <c r="M29" t="str">
        <f t="shared" si="9"/>
        <v xml:space="preserve">  window_height_ccd1 : std_logic_vector(5 downto 0);</v>
      </c>
    </row>
    <row r="30" spans="2:13" x14ac:dyDescent="0.3">
      <c r="B30" s="4" t="s">
        <v>72</v>
      </c>
      <c r="C30" s="5" t="str">
        <f>'AVS RMAP Config Registers TABLE'!E21</f>
        <v>window_list_length_ccd1</v>
      </c>
      <c r="D30" s="6" t="s">
        <v>71</v>
      </c>
      <c r="E30" s="6" t="s">
        <v>65</v>
      </c>
      <c r="F30" s="6" t="s">
        <v>66</v>
      </c>
      <c r="G30" s="5">
        <f>INDEX('AVS RMAP Config Registers TABLE'!$K$2:$K$48,MATCH($C30,'AVS RMAP Config Registers TABLE'!$E$2:$E$48,0))-1</f>
        <v>15</v>
      </c>
      <c r="H30" s="6" t="s">
        <v>67</v>
      </c>
      <c r="I30" s="5">
        <v>0</v>
      </c>
      <c r="J30" s="6" t="s">
        <v>91</v>
      </c>
      <c r="K30" s="6" t="s">
        <v>64</v>
      </c>
      <c r="M30" t="str">
        <f t="shared" si="9"/>
        <v xml:space="preserve">  window_list_length_ccd1 : std_logic_vector(15 downto 0);</v>
      </c>
    </row>
    <row r="31" spans="2:13" x14ac:dyDescent="0.3">
      <c r="B31" s="2" t="s">
        <v>70</v>
      </c>
      <c r="C31" s="3" t="str">
        <f>C27</f>
        <v>t_rmap_memory_reg_CCD_1_windowing_2_config</v>
      </c>
      <c r="D31" s="2" t="s">
        <v>64</v>
      </c>
      <c r="E31" s="4"/>
      <c r="F31" s="4"/>
      <c r="G31" s="4"/>
      <c r="H31" s="4"/>
      <c r="I31" s="4"/>
      <c r="J31" s="4"/>
      <c r="K31" s="4"/>
      <c r="M31" t="str">
        <f t="shared" ref="M31" si="10">CONCATENATE(B31,C31,D31,E31,F31,G31,H31,I31,K31)</f>
        <v>end record t_rmap_memory_reg_CCD_1_windowing_2_config;</v>
      </c>
    </row>
    <row r="33" spans="2:13" x14ac:dyDescent="0.3">
      <c r="B33" s="2" t="s">
        <v>68</v>
      </c>
      <c r="C33" s="3" t="str">
        <f>CONCATENATE("t_rmap_memory_reg_",'AVS RMAP Config Registers TABLE'!D22)</f>
        <v>t_rmap_memory_reg_CCD_2_windowing_1_config</v>
      </c>
      <c r="D33" s="2" t="s">
        <v>69</v>
      </c>
      <c r="E33" s="4"/>
      <c r="F33" s="4"/>
      <c r="G33" s="4"/>
      <c r="H33" s="4"/>
      <c r="I33" s="4"/>
      <c r="J33" s="4"/>
      <c r="K33" s="4"/>
      <c r="M33" t="str">
        <f>CONCATENATE(B33,C33,D33,E33,F33,G33,H33,I33,J33,K33)</f>
        <v>type t_rmap_memory_reg_CCD_2_windowing_1_config is record</v>
      </c>
    </row>
    <row r="34" spans="2:13" x14ac:dyDescent="0.3">
      <c r="B34" s="4" t="s">
        <v>72</v>
      </c>
      <c r="C34" s="5" t="str">
        <f>'AVS RMAP Config Registers TABLE'!E22</f>
        <v>window_list_pointer_initial_address_ccd2</v>
      </c>
      <c r="D34" s="6" t="s">
        <v>71</v>
      </c>
      <c r="E34" s="6" t="s">
        <v>65</v>
      </c>
      <c r="F34" s="6" t="s">
        <v>66</v>
      </c>
      <c r="G34" s="5">
        <f>INDEX('AVS RMAP Config Registers TABLE'!$K$2:$K$48,MATCH($C34,'AVS RMAP Config Registers TABLE'!$E$2:$E$48,0))-1</f>
        <v>31</v>
      </c>
      <c r="H34" s="6" t="s">
        <v>67</v>
      </c>
      <c r="I34" s="5">
        <v>0</v>
      </c>
      <c r="J34" s="6" t="s">
        <v>91</v>
      </c>
      <c r="K34" s="6" t="s">
        <v>64</v>
      </c>
      <c r="M34" t="str">
        <f t="shared" ref="M34" si="11">CONCATENATE(B34,C34,D34,E34,F34,G34,H34,I34,J34,K34)</f>
        <v xml:space="preserve">  window_list_pointer_initial_address_ccd2 : std_logic_vector(31 downto 0);</v>
      </c>
    </row>
    <row r="35" spans="2:13" x14ac:dyDescent="0.3">
      <c r="B35" s="2" t="s">
        <v>70</v>
      </c>
      <c r="C35" s="3" t="str">
        <f>C33</f>
        <v>t_rmap_memory_reg_CCD_2_windowing_1_config</v>
      </c>
      <c r="D35" s="2" t="s">
        <v>64</v>
      </c>
      <c r="E35" s="4"/>
      <c r="F35" s="4"/>
      <c r="G35" s="4"/>
      <c r="H35" s="4"/>
      <c r="I35" s="4"/>
      <c r="J35" s="4"/>
      <c r="K35" s="4"/>
      <c r="M35" t="str">
        <f t="shared" ref="M35" si="12">CONCATENATE(B35,C35,D35,E35,F35,G35,H35,I35,K35)</f>
        <v>end record t_rmap_memory_reg_CCD_2_windowing_1_config;</v>
      </c>
    </row>
    <row r="37" spans="2:13" x14ac:dyDescent="0.3">
      <c r="B37" s="2" t="s">
        <v>68</v>
      </c>
      <c r="C37" s="3" t="str">
        <f>CONCATENATE("t_rmap_memory_reg_",'AVS RMAP Config Registers TABLE'!D23)</f>
        <v>t_rmap_memory_reg_CCD_2_windowing_2_config</v>
      </c>
      <c r="D37" s="2" t="s">
        <v>69</v>
      </c>
      <c r="E37" s="4"/>
      <c r="F37" s="4"/>
      <c r="G37" s="4"/>
      <c r="H37" s="4"/>
      <c r="I37" s="4"/>
      <c r="J37" s="4"/>
      <c r="K37" s="4"/>
      <c r="M37" t="str">
        <f>CONCATENATE(B37,C37,D37,E37,F37,G37,H37,I37,J37,K37)</f>
        <v>type t_rmap_memory_reg_CCD_2_windowing_2_config is record</v>
      </c>
    </row>
    <row r="38" spans="2:13" x14ac:dyDescent="0.3">
      <c r="B38" s="4" t="s">
        <v>72</v>
      </c>
      <c r="C38" s="5" t="str">
        <f>'AVS RMAP Config Registers TABLE'!E23</f>
        <v>window_width_ccd2</v>
      </c>
      <c r="D38" s="6" t="s">
        <v>71</v>
      </c>
      <c r="E38" s="6" t="s">
        <v>65</v>
      </c>
      <c r="F38" s="6" t="s">
        <v>66</v>
      </c>
      <c r="G38" s="5">
        <f>INDEX('AVS RMAP Config Registers TABLE'!$K$2:$K$48,MATCH($C38,'AVS RMAP Config Registers TABLE'!$E$2:$E$48,0))-1</f>
        <v>5</v>
      </c>
      <c r="H38" s="6" t="s">
        <v>67</v>
      </c>
      <c r="I38" s="5">
        <v>0</v>
      </c>
      <c r="J38" s="6" t="s">
        <v>91</v>
      </c>
      <c r="K38" s="6" t="s">
        <v>64</v>
      </c>
      <c r="M38" t="str">
        <f t="shared" ref="M38:M40" si="13">CONCATENATE(B38,C38,D38,E38,F38,G38,H38,I38,J38,K38)</f>
        <v xml:space="preserve">  window_width_ccd2 : std_logic_vector(5 downto 0);</v>
      </c>
    </row>
    <row r="39" spans="2:13" x14ac:dyDescent="0.3">
      <c r="B39" s="4" t="s">
        <v>72</v>
      </c>
      <c r="C39" s="5" t="str">
        <f>'AVS RMAP Config Registers TABLE'!E24</f>
        <v>window_height_ccd2</v>
      </c>
      <c r="D39" s="6" t="s">
        <v>71</v>
      </c>
      <c r="E39" s="6" t="s">
        <v>65</v>
      </c>
      <c r="F39" s="6" t="s">
        <v>66</v>
      </c>
      <c r="G39" s="5">
        <f>INDEX('AVS RMAP Config Registers TABLE'!$K$2:$K$48,MATCH($C39,'AVS RMAP Config Registers TABLE'!$E$2:$E$48,0))-1</f>
        <v>5</v>
      </c>
      <c r="H39" s="6" t="s">
        <v>67</v>
      </c>
      <c r="I39" s="5">
        <v>0</v>
      </c>
      <c r="J39" s="6" t="s">
        <v>91</v>
      </c>
      <c r="K39" s="6" t="s">
        <v>64</v>
      </c>
      <c r="M39" t="str">
        <f t="shared" si="13"/>
        <v xml:space="preserve">  window_height_ccd2 : std_logic_vector(5 downto 0);</v>
      </c>
    </row>
    <row r="40" spans="2:13" x14ac:dyDescent="0.3">
      <c r="B40" s="4" t="s">
        <v>72</v>
      </c>
      <c r="C40" s="5" t="str">
        <f>'AVS RMAP Config Registers TABLE'!E26</f>
        <v>window_list_length_ccd2</v>
      </c>
      <c r="D40" s="6" t="s">
        <v>71</v>
      </c>
      <c r="E40" s="6" t="s">
        <v>65</v>
      </c>
      <c r="F40" s="6" t="s">
        <v>66</v>
      </c>
      <c r="G40" s="5">
        <f>INDEX('AVS RMAP Config Registers TABLE'!$K$2:$K$48,MATCH($C40,'AVS RMAP Config Registers TABLE'!$E$2:$E$48,0))-1</f>
        <v>15</v>
      </c>
      <c r="H40" s="6" t="s">
        <v>67</v>
      </c>
      <c r="I40" s="5">
        <v>0</v>
      </c>
      <c r="J40" s="6" t="s">
        <v>91</v>
      </c>
      <c r="K40" s="6" t="s">
        <v>64</v>
      </c>
      <c r="M40" t="str">
        <f t="shared" si="13"/>
        <v xml:space="preserve">  window_list_length_ccd2 : std_logic_vector(15 downto 0);</v>
      </c>
    </row>
    <row r="41" spans="2:13" x14ac:dyDescent="0.3">
      <c r="B41" s="2" t="s">
        <v>70</v>
      </c>
      <c r="C41" s="3" t="str">
        <f>C37</f>
        <v>t_rmap_memory_reg_CCD_2_windowing_2_config</v>
      </c>
      <c r="D41" s="2" t="s">
        <v>64</v>
      </c>
      <c r="E41" s="4"/>
      <c r="F41" s="4"/>
      <c r="G41" s="4"/>
      <c r="H41" s="4"/>
      <c r="I41" s="4"/>
      <c r="J41" s="4"/>
      <c r="K41" s="4"/>
      <c r="M41" t="str">
        <f t="shared" ref="M41" si="14">CONCATENATE(B41,C41,D41,E41,F41,G41,H41,I41,K41)</f>
        <v>end record t_rmap_memory_reg_CCD_2_windowing_2_config;</v>
      </c>
    </row>
    <row r="43" spans="2:13" x14ac:dyDescent="0.3">
      <c r="B43" s="2" t="s">
        <v>68</v>
      </c>
      <c r="C43" s="3" t="str">
        <f>CONCATENATE("t_rmap_memory_reg_",'AVS RMAP Config Registers TABLE'!D27)</f>
        <v>t_rmap_memory_reg_CCD_3_windowing_1_config</v>
      </c>
      <c r="D43" s="2" t="s">
        <v>69</v>
      </c>
      <c r="E43" s="4"/>
      <c r="F43" s="4"/>
      <c r="G43" s="4"/>
      <c r="H43" s="4"/>
      <c r="I43" s="4"/>
      <c r="J43" s="4"/>
      <c r="K43" s="4"/>
      <c r="M43" t="str">
        <f>CONCATENATE(B43,C43,D43,E43,F43,G43,H43,I43,J43,K43)</f>
        <v>type t_rmap_memory_reg_CCD_3_windowing_1_config is record</v>
      </c>
    </row>
    <row r="44" spans="2:13" x14ac:dyDescent="0.3">
      <c r="B44" s="4" t="s">
        <v>72</v>
      </c>
      <c r="C44" s="5" t="str">
        <f>'AVS RMAP Config Registers TABLE'!E27</f>
        <v>window_list_pointer_initial_address_ccd3</v>
      </c>
      <c r="D44" s="6" t="s">
        <v>71</v>
      </c>
      <c r="E44" s="6" t="s">
        <v>65</v>
      </c>
      <c r="F44" s="6" t="s">
        <v>66</v>
      </c>
      <c r="G44" s="5">
        <f>INDEX('AVS RMAP Config Registers TABLE'!$K$2:$K$48,MATCH($C44,'AVS RMAP Config Registers TABLE'!$E$2:$E$48,0))-1</f>
        <v>31</v>
      </c>
      <c r="H44" s="6" t="s">
        <v>67</v>
      </c>
      <c r="I44" s="5">
        <v>0</v>
      </c>
      <c r="J44" s="6" t="s">
        <v>91</v>
      </c>
      <c r="K44" s="6" t="s">
        <v>64</v>
      </c>
      <c r="M44" t="str">
        <f t="shared" ref="M44" si="15">CONCATENATE(B44,C44,D44,E44,F44,G44,H44,I44,J44,K44)</f>
        <v xml:space="preserve">  window_list_pointer_initial_address_ccd3 : std_logic_vector(31 downto 0);</v>
      </c>
    </row>
    <row r="45" spans="2:13" x14ac:dyDescent="0.3">
      <c r="B45" s="2" t="s">
        <v>70</v>
      </c>
      <c r="C45" s="3" t="str">
        <f>C43</f>
        <v>t_rmap_memory_reg_CCD_3_windowing_1_config</v>
      </c>
      <c r="D45" s="2" t="s">
        <v>64</v>
      </c>
      <c r="E45" s="4"/>
      <c r="F45" s="4"/>
      <c r="G45" s="4"/>
      <c r="H45" s="4"/>
      <c r="I45" s="4"/>
      <c r="J45" s="4"/>
      <c r="K45" s="4"/>
      <c r="M45" t="str">
        <f t="shared" ref="M45" si="16">CONCATENATE(B45,C45,D45,E45,F45,G45,H45,I45,K45)</f>
        <v>end record t_rmap_memory_reg_CCD_3_windowing_1_config;</v>
      </c>
    </row>
    <row r="47" spans="2:13" x14ac:dyDescent="0.3">
      <c r="B47" s="2" t="s">
        <v>68</v>
      </c>
      <c r="C47" s="3" t="str">
        <f>CONCATENATE("t_rmap_memory_reg_",'AVS RMAP Config Registers TABLE'!D28)</f>
        <v>t_rmap_memory_reg_CCD_3_windowing_2_config</v>
      </c>
      <c r="D47" s="2" t="s">
        <v>69</v>
      </c>
      <c r="E47" s="4"/>
      <c r="F47" s="4"/>
      <c r="G47" s="4"/>
      <c r="H47" s="4"/>
      <c r="I47" s="4"/>
      <c r="J47" s="4"/>
      <c r="K47" s="4"/>
      <c r="M47" t="str">
        <f>CONCATENATE(B47,C47,D47,E47,F47,G47,H47,I47,J47,K47)</f>
        <v>type t_rmap_memory_reg_CCD_3_windowing_2_config is record</v>
      </c>
    </row>
    <row r="48" spans="2:13" x14ac:dyDescent="0.3">
      <c r="B48" s="4" t="s">
        <v>72</v>
      </c>
      <c r="C48" s="5" t="str">
        <f>'AVS RMAP Config Registers TABLE'!E28</f>
        <v>window_width_ccd3</v>
      </c>
      <c r="D48" s="6" t="s">
        <v>71</v>
      </c>
      <c r="E48" s="6" t="s">
        <v>65</v>
      </c>
      <c r="F48" s="6" t="s">
        <v>66</v>
      </c>
      <c r="G48" s="5">
        <f>INDEX('AVS RMAP Config Registers TABLE'!$K$2:$K$48,MATCH($C48,'AVS RMAP Config Registers TABLE'!$E$2:$E$48,0))-1</f>
        <v>5</v>
      </c>
      <c r="H48" s="6" t="s">
        <v>67</v>
      </c>
      <c r="I48" s="5">
        <v>0</v>
      </c>
      <c r="J48" s="6" t="s">
        <v>91</v>
      </c>
      <c r="K48" s="6" t="s">
        <v>64</v>
      </c>
      <c r="M48" t="str">
        <f t="shared" ref="M48:M50" si="17">CONCATENATE(B48,C48,D48,E48,F48,G48,H48,I48,J48,K48)</f>
        <v xml:space="preserve">  window_width_ccd3 : std_logic_vector(5 downto 0);</v>
      </c>
    </row>
    <row r="49" spans="2:13" x14ac:dyDescent="0.3">
      <c r="B49" s="4" t="s">
        <v>72</v>
      </c>
      <c r="C49" s="5" t="str">
        <f>'AVS RMAP Config Registers TABLE'!E29</f>
        <v>window_height_ccd3</v>
      </c>
      <c r="D49" s="6" t="s">
        <v>71</v>
      </c>
      <c r="E49" s="6" t="s">
        <v>65</v>
      </c>
      <c r="F49" s="6" t="s">
        <v>66</v>
      </c>
      <c r="G49" s="5">
        <f>INDEX('AVS RMAP Config Registers TABLE'!$K$2:$K$48,MATCH($C49,'AVS RMAP Config Registers TABLE'!$E$2:$E$48,0))-1</f>
        <v>5</v>
      </c>
      <c r="H49" s="6" t="s">
        <v>67</v>
      </c>
      <c r="I49" s="5">
        <v>0</v>
      </c>
      <c r="J49" s="6" t="s">
        <v>91</v>
      </c>
      <c r="K49" s="6" t="s">
        <v>64</v>
      </c>
      <c r="M49" t="str">
        <f t="shared" si="17"/>
        <v xml:space="preserve">  window_height_ccd3 : std_logic_vector(5 downto 0);</v>
      </c>
    </row>
    <row r="50" spans="2:13" x14ac:dyDescent="0.3">
      <c r="B50" s="4" t="s">
        <v>72</v>
      </c>
      <c r="C50" s="5" t="str">
        <f>'AVS RMAP Config Registers TABLE'!E31</f>
        <v>window_list_length_ccd3</v>
      </c>
      <c r="D50" s="6" t="s">
        <v>71</v>
      </c>
      <c r="E50" s="6" t="s">
        <v>65</v>
      </c>
      <c r="F50" s="6" t="s">
        <v>66</v>
      </c>
      <c r="G50" s="5">
        <f>INDEX('AVS RMAP Config Registers TABLE'!$K$2:$K$48,MATCH($C50,'AVS RMAP Config Registers TABLE'!$E$2:$E$48,0))-1</f>
        <v>15</v>
      </c>
      <c r="H50" s="6" t="s">
        <v>67</v>
      </c>
      <c r="I50" s="5">
        <v>0</v>
      </c>
      <c r="J50" s="6" t="s">
        <v>91</v>
      </c>
      <c r="K50" s="6" t="s">
        <v>64</v>
      </c>
      <c r="M50" t="str">
        <f t="shared" si="17"/>
        <v xml:space="preserve">  window_list_length_ccd3 : std_logic_vector(15 downto 0);</v>
      </c>
    </row>
    <row r="51" spans="2:13" x14ac:dyDescent="0.3">
      <c r="B51" s="2" t="s">
        <v>70</v>
      </c>
      <c r="C51" s="3" t="str">
        <f>C47</f>
        <v>t_rmap_memory_reg_CCD_3_windowing_2_config</v>
      </c>
      <c r="D51" s="2" t="s">
        <v>64</v>
      </c>
      <c r="E51" s="4"/>
      <c r="F51" s="4"/>
      <c r="G51" s="4"/>
      <c r="H51" s="4"/>
      <c r="I51" s="4"/>
      <c r="J51" s="4"/>
      <c r="K51" s="4"/>
      <c r="M51" t="str">
        <f t="shared" ref="M51" si="18">CONCATENATE(B51,C51,D51,E51,F51,G51,H51,I51,K51)</f>
        <v>end record t_rmap_memory_reg_CCD_3_windowing_2_config;</v>
      </c>
    </row>
    <row r="53" spans="2:13" x14ac:dyDescent="0.3">
      <c r="B53" s="2" t="s">
        <v>68</v>
      </c>
      <c r="C53" s="3" t="str">
        <f>CONCATENATE("t_rmap_memory_reg_",'AVS RMAP Config Registers TABLE'!D32)</f>
        <v>t_rmap_memory_reg_CCD_4_windowing_1_config</v>
      </c>
      <c r="D53" s="2" t="s">
        <v>69</v>
      </c>
      <c r="E53" s="4"/>
      <c r="F53" s="4"/>
      <c r="G53" s="4"/>
      <c r="H53" s="4"/>
      <c r="I53" s="4"/>
      <c r="J53" s="4"/>
      <c r="K53" s="4"/>
      <c r="M53" t="str">
        <f>CONCATENATE(B53,C53,D53,E53,F53,G53,H53,I53,J53,K53)</f>
        <v>type t_rmap_memory_reg_CCD_4_windowing_1_config is record</v>
      </c>
    </row>
    <row r="54" spans="2:13" x14ac:dyDescent="0.3">
      <c r="B54" s="4" t="s">
        <v>72</v>
      </c>
      <c r="C54" s="5" t="str">
        <f>'AVS RMAP Config Registers TABLE'!E32</f>
        <v>window_list_pointer_initial_address_ccd4</v>
      </c>
      <c r="D54" s="6" t="s">
        <v>71</v>
      </c>
      <c r="E54" s="6" t="s">
        <v>65</v>
      </c>
      <c r="F54" s="6" t="s">
        <v>66</v>
      </c>
      <c r="G54" s="5">
        <f>INDEX('AVS RMAP Config Registers TABLE'!$K$2:$K$48,MATCH($C54,'AVS RMAP Config Registers TABLE'!$E$2:$E$48,0))-1</f>
        <v>31</v>
      </c>
      <c r="H54" s="6" t="s">
        <v>67</v>
      </c>
      <c r="I54" s="5">
        <v>0</v>
      </c>
      <c r="J54" s="6" t="s">
        <v>91</v>
      </c>
      <c r="K54" s="6" t="s">
        <v>64</v>
      </c>
      <c r="M54" t="str">
        <f t="shared" ref="M54" si="19">CONCATENATE(B54,C54,D54,E54,F54,G54,H54,I54,J54,K54)</f>
        <v xml:space="preserve">  window_list_pointer_initial_address_ccd4 : std_logic_vector(31 downto 0);</v>
      </c>
    </row>
    <row r="55" spans="2:13" x14ac:dyDescent="0.3">
      <c r="B55" s="2" t="s">
        <v>70</v>
      </c>
      <c r="C55" s="3" t="str">
        <f>C53</f>
        <v>t_rmap_memory_reg_CCD_4_windowing_1_config</v>
      </c>
      <c r="D55" s="2" t="s">
        <v>64</v>
      </c>
      <c r="E55" s="4"/>
      <c r="F55" s="4"/>
      <c r="G55" s="4"/>
      <c r="H55" s="4"/>
      <c r="I55" s="4"/>
      <c r="J55" s="4"/>
      <c r="K55" s="4"/>
      <c r="M55" t="str">
        <f t="shared" ref="M55" si="20">CONCATENATE(B55,C55,D55,E55,F55,G55,H55,I55,K55)</f>
        <v>end record t_rmap_memory_reg_CCD_4_windowing_1_config;</v>
      </c>
    </row>
    <row r="57" spans="2:13" x14ac:dyDescent="0.3">
      <c r="B57" s="2" t="s">
        <v>68</v>
      </c>
      <c r="C57" s="3" t="str">
        <f>CONCATENATE("t_rmap_memory_reg_",'AVS RMAP Config Registers TABLE'!D33)</f>
        <v>t_rmap_memory_reg_CCD_4_windowing_2_config</v>
      </c>
      <c r="D57" s="2" t="s">
        <v>69</v>
      </c>
      <c r="E57" s="4"/>
      <c r="F57" s="4"/>
      <c r="G57" s="4"/>
      <c r="H57" s="4"/>
      <c r="I57" s="4"/>
      <c r="J57" s="4"/>
      <c r="K57" s="4"/>
      <c r="M57" t="str">
        <f>CONCATENATE(B57,C57,D57,E57,F57,G57,H57,I57,J57,K57)</f>
        <v>type t_rmap_memory_reg_CCD_4_windowing_2_config is record</v>
      </c>
    </row>
    <row r="58" spans="2:13" x14ac:dyDescent="0.3">
      <c r="B58" s="4" t="s">
        <v>72</v>
      </c>
      <c r="C58" s="5" t="str">
        <f>'AVS RMAP Config Registers TABLE'!E33</f>
        <v>window_width_ccd4</v>
      </c>
      <c r="D58" s="6" t="s">
        <v>71</v>
      </c>
      <c r="E58" s="6" t="s">
        <v>65</v>
      </c>
      <c r="F58" s="6" t="s">
        <v>66</v>
      </c>
      <c r="G58" s="5">
        <f>INDEX('AVS RMAP Config Registers TABLE'!$K$2:$K$48,MATCH($C58,'AVS RMAP Config Registers TABLE'!$E$2:$E$48,0))-1</f>
        <v>5</v>
      </c>
      <c r="H58" s="6" t="s">
        <v>67</v>
      </c>
      <c r="I58" s="5">
        <v>0</v>
      </c>
      <c r="J58" s="6" t="s">
        <v>91</v>
      </c>
      <c r="K58" s="6" t="s">
        <v>64</v>
      </c>
      <c r="M58" t="str">
        <f t="shared" ref="M58:M60" si="21">CONCATENATE(B58,C58,D58,E58,F58,G58,H58,I58,J58,K58)</f>
        <v xml:space="preserve">  window_width_ccd4 : std_logic_vector(5 downto 0);</v>
      </c>
    </row>
    <row r="59" spans="2:13" x14ac:dyDescent="0.3">
      <c r="B59" s="4" t="s">
        <v>72</v>
      </c>
      <c r="C59" s="5" t="str">
        <f>'AVS RMAP Config Registers TABLE'!E34</f>
        <v>window_height_ccd4</v>
      </c>
      <c r="D59" s="6" t="s">
        <v>71</v>
      </c>
      <c r="E59" s="6" t="s">
        <v>65</v>
      </c>
      <c r="F59" s="6" t="s">
        <v>66</v>
      </c>
      <c r="G59" s="5">
        <f>INDEX('AVS RMAP Config Registers TABLE'!$K$2:$K$48,MATCH($C59,'AVS RMAP Config Registers TABLE'!$E$2:$E$48,0))-1</f>
        <v>5</v>
      </c>
      <c r="H59" s="6" t="s">
        <v>67</v>
      </c>
      <c r="I59" s="5">
        <v>0</v>
      </c>
      <c r="J59" s="6" t="s">
        <v>91</v>
      </c>
      <c r="K59" s="6" t="s">
        <v>64</v>
      </c>
      <c r="M59" t="str">
        <f t="shared" si="21"/>
        <v xml:space="preserve">  window_height_ccd4 : std_logic_vector(5 downto 0);</v>
      </c>
    </row>
    <row r="60" spans="2:13" x14ac:dyDescent="0.3">
      <c r="B60" s="4" t="s">
        <v>72</v>
      </c>
      <c r="C60" s="5" t="str">
        <f>'AVS RMAP Config Registers TABLE'!E36</f>
        <v>window_list_length_ccd4</v>
      </c>
      <c r="D60" s="6" t="s">
        <v>71</v>
      </c>
      <c r="E60" s="6" t="s">
        <v>65</v>
      </c>
      <c r="F60" s="6" t="s">
        <v>66</v>
      </c>
      <c r="G60" s="5">
        <f>INDEX('AVS RMAP Config Registers TABLE'!$K$2:$K$48,MATCH($C60,'AVS RMAP Config Registers TABLE'!$E$2:$E$48,0))-1</f>
        <v>15</v>
      </c>
      <c r="H60" s="6" t="s">
        <v>67</v>
      </c>
      <c r="I60" s="5">
        <v>0</v>
      </c>
      <c r="J60" s="6" t="s">
        <v>91</v>
      </c>
      <c r="K60" s="6" t="s">
        <v>64</v>
      </c>
      <c r="M60" t="str">
        <f t="shared" si="21"/>
        <v xml:space="preserve">  window_list_length_ccd4 : std_logic_vector(15 downto 0);</v>
      </c>
    </row>
    <row r="61" spans="2:13" x14ac:dyDescent="0.3">
      <c r="B61" s="2" t="s">
        <v>70</v>
      </c>
      <c r="C61" s="3" t="str">
        <f>C57</f>
        <v>t_rmap_memory_reg_CCD_4_windowing_2_config</v>
      </c>
      <c r="D61" s="2" t="s">
        <v>64</v>
      </c>
      <c r="E61" s="4"/>
      <c r="F61" s="4"/>
      <c r="G61" s="4"/>
      <c r="H61" s="4"/>
      <c r="I61" s="4"/>
      <c r="J61" s="4"/>
      <c r="K61" s="4"/>
      <c r="M61" t="str">
        <f t="shared" ref="M61" si="22">CONCATENATE(B61,C61,D61,E61,F61,G61,H61,I61,K61)</f>
        <v>end record t_rmap_memory_reg_CCD_4_windowing_2_config;</v>
      </c>
    </row>
    <row r="63" spans="2:13" x14ac:dyDescent="0.3">
      <c r="B63" s="2" t="s">
        <v>68</v>
      </c>
      <c r="C63" s="3" t="str">
        <f>CONCATENATE("t_rmap_memory_reg_",'AVS RMAP Config Registers TABLE'!D37)</f>
        <v>t_rmap_memory_reg_operation_mode_config</v>
      </c>
      <c r="D63" s="2" t="s">
        <v>69</v>
      </c>
      <c r="E63" s="4"/>
      <c r="F63" s="4"/>
      <c r="G63" s="4"/>
      <c r="H63" s="4"/>
      <c r="I63" s="4"/>
      <c r="J63" s="4"/>
      <c r="K63" s="4"/>
      <c r="M63" t="str">
        <f>CONCATENATE(B63,C63,D63,E63,F63,G63,H63,I63,J63,K63)</f>
        <v>type t_rmap_memory_reg_operation_mode_config is record</v>
      </c>
    </row>
    <row r="64" spans="2:13" x14ac:dyDescent="0.3">
      <c r="B64" s="4" t="s">
        <v>72</v>
      </c>
      <c r="C64" s="5" t="str">
        <f>'AVS RMAP Config Registers TABLE'!E38</f>
        <v>mode_selection_control</v>
      </c>
      <c r="D64" s="6" t="s">
        <v>71</v>
      </c>
      <c r="E64" s="6" t="s">
        <v>65</v>
      </c>
      <c r="F64" s="6" t="s">
        <v>66</v>
      </c>
      <c r="G64" s="5">
        <f>INDEX('AVS RMAP Config Registers TABLE'!$K$2:$K$48,MATCH($C64,'AVS RMAP Config Registers TABLE'!$E$2:$E$48,0))-1</f>
        <v>3</v>
      </c>
      <c r="H64" s="6" t="s">
        <v>67</v>
      </c>
      <c r="I64" s="5">
        <v>0</v>
      </c>
      <c r="J64" s="6" t="s">
        <v>91</v>
      </c>
      <c r="K64" s="6" t="s">
        <v>64</v>
      </c>
      <c r="M64" t="str">
        <f t="shared" ref="M64" si="23">CONCATENATE(B64,C64,D64,E64,F64,G64,H64,I64,J64,K64)</f>
        <v xml:space="preserve">  mode_selection_control : std_logic_vector(3 downto 0);</v>
      </c>
    </row>
    <row r="65" spans="2:13" x14ac:dyDescent="0.3">
      <c r="B65" s="2" t="s">
        <v>70</v>
      </c>
      <c r="C65" s="3" t="str">
        <f>C63</f>
        <v>t_rmap_memory_reg_operation_mode_config</v>
      </c>
      <c r="D65" s="2" t="s">
        <v>64</v>
      </c>
      <c r="E65" s="4"/>
      <c r="F65" s="4"/>
      <c r="G65" s="4"/>
      <c r="H65" s="4"/>
      <c r="I65" s="4"/>
      <c r="J65" s="4"/>
      <c r="K65" s="4"/>
      <c r="M65" t="str">
        <f t="shared" ref="M65" si="24">CONCATENATE(B65,C65,D65,E65,F65,G65,H65,I65,K65)</f>
        <v>end record t_rmap_memory_reg_operation_mode_config;</v>
      </c>
    </row>
    <row r="67" spans="2:13" x14ac:dyDescent="0.3">
      <c r="B67" s="2" t="s">
        <v>68</v>
      </c>
      <c r="C67" s="3" t="str">
        <f>CONCATENATE("t_rmap_memory_reg_",'AVS RMAP Config Registers TABLE'!D40)</f>
        <v>t_rmap_memory_reg_sync_config</v>
      </c>
      <c r="D67" s="2" t="s">
        <v>69</v>
      </c>
      <c r="E67" s="4"/>
      <c r="F67" s="4"/>
      <c r="G67" s="4"/>
      <c r="H67" s="4"/>
      <c r="I67" s="4"/>
      <c r="J67" s="4"/>
      <c r="K67" s="4"/>
      <c r="M67" t="str">
        <f>CONCATENATE(B67,C67,D67,E67,F67,G67,H67,I67,J67,K67)</f>
        <v>type t_rmap_memory_reg_sync_config is record</v>
      </c>
    </row>
    <row r="68" spans="2:13" x14ac:dyDescent="0.3">
      <c r="B68" s="4" t="s">
        <v>72</v>
      </c>
      <c r="C68" s="5" t="str">
        <f>'AVS RMAP Config Registers TABLE'!E40</f>
        <v>sync_configuration</v>
      </c>
      <c r="D68" s="6" t="s">
        <v>71</v>
      </c>
      <c r="E68" s="6" t="s">
        <v>65</v>
      </c>
      <c r="F68" s="6" t="s">
        <v>66</v>
      </c>
      <c r="G68" s="5">
        <f>INDEX('AVS RMAP Config Registers TABLE'!$K$2:$K$48,MATCH($C68,'AVS RMAP Config Registers TABLE'!$E$2:$E$48,0))-1</f>
        <v>1</v>
      </c>
      <c r="H68" s="6" t="s">
        <v>67</v>
      </c>
      <c r="I68" s="5">
        <v>0</v>
      </c>
      <c r="J68" s="6" t="s">
        <v>91</v>
      </c>
      <c r="K68" s="6" t="s">
        <v>64</v>
      </c>
      <c r="M68" t="str">
        <f t="shared" ref="M68:M69" si="25">CONCATENATE(B68,C68,D68,E68,F68,G68,H68,I68,J68,K68)</f>
        <v xml:space="preserve">  sync_configuration : std_logic_vector(1 downto 0);</v>
      </c>
    </row>
    <row r="69" spans="2:13" x14ac:dyDescent="0.3">
      <c r="B69" s="4" t="s">
        <v>72</v>
      </c>
      <c r="C69" s="5" t="str">
        <f>'AVS RMAP Config Registers TABLE'!E41</f>
        <v>self_trigger_control</v>
      </c>
      <c r="D69" s="6" t="s">
        <v>71</v>
      </c>
      <c r="E69" s="6" t="s">
        <v>65</v>
      </c>
      <c r="F69" s="4"/>
      <c r="G69" s="4"/>
      <c r="H69" s="4"/>
      <c r="I69" s="4"/>
      <c r="J69" s="4"/>
      <c r="K69" s="6" t="s">
        <v>64</v>
      </c>
      <c r="M69" t="str">
        <f t="shared" si="25"/>
        <v xml:space="preserve">  self_trigger_control : std_logic;</v>
      </c>
    </row>
    <row r="70" spans="2:13" x14ac:dyDescent="0.3">
      <c r="B70" s="2" t="s">
        <v>70</v>
      </c>
      <c r="C70" s="3" t="str">
        <f>C67</f>
        <v>t_rmap_memory_reg_sync_config</v>
      </c>
      <c r="D70" s="2" t="s">
        <v>64</v>
      </c>
      <c r="E70" s="4"/>
      <c r="F70" s="4"/>
      <c r="G70" s="4"/>
      <c r="H70" s="4"/>
      <c r="I70" s="4"/>
      <c r="J70" s="4"/>
      <c r="K70" s="4"/>
      <c r="M70" t="str">
        <f t="shared" ref="M70" si="26">CONCATENATE(B70,C70,D70,E70,F70,G70,H70,I70,K70)</f>
        <v>end record t_rmap_memory_reg_sync_config;</v>
      </c>
    </row>
    <row r="72" spans="2:13" x14ac:dyDescent="0.3">
      <c r="B72" s="2" t="s">
        <v>68</v>
      </c>
      <c r="C72" s="3" t="str">
        <f>CONCATENATE("t_rmap_memory_reg_",'AVS RMAP Config Registers TABLE'!D43)</f>
        <v>t_rmap_memory_reg_dac_control</v>
      </c>
      <c r="D72" s="2" t="s">
        <v>69</v>
      </c>
      <c r="E72" s="4"/>
      <c r="F72" s="4"/>
      <c r="G72" s="4"/>
      <c r="H72" s="4"/>
      <c r="I72" s="4"/>
      <c r="J72" s="4"/>
      <c r="K72" s="4"/>
      <c r="M72" t="str">
        <f>CONCATENATE(B72,C72,D72,E72,F72,G72,H72,I72,J72,K72)</f>
        <v>type t_rmap_memory_reg_dac_control is record</v>
      </c>
    </row>
    <row r="73" spans="2:13" x14ac:dyDescent="0.3">
      <c r="B73" s="2" t="s">
        <v>70</v>
      </c>
      <c r="C73" s="3" t="str">
        <f>C72</f>
        <v>t_rmap_memory_reg_dac_control</v>
      </c>
      <c r="D73" s="2" t="s">
        <v>64</v>
      </c>
      <c r="E73" s="4"/>
      <c r="F73" s="4"/>
      <c r="G73" s="4"/>
      <c r="H73" s="4"/>
      <c r="I73" s="4"/>
      <c r="J73" s="4"/>
      <c r="K73" s="4"/>
      <c r="M73" t="str">
        <f t="shared" ref="M73" si="27">CONCATENATE(B73,C73,D73,E73,F73,G73,H73,I73,K73)</f>
        <v>end record t_rmap_memory_reg_dac_control;</v>
      </c>
    </row>
    <row r="75" spans="2:13" x14ac:dyDescent="0.3">
      <c r="B75" s="2" t="s">
        <v>68</v>
      </c>
      <c r="C75" s="3" t="str">
        <f>CONCATENATE("t_rmap_memory_reg_",'AVS RMAP Config Registers TABLE'!D44)</f>
        <v>t_rmap_memory_reg_clock_source_control</v>
      </c>
      <c r="D75" s="2" t="s">
        <v>69</v>
      </c>
      <c r="E75" s="4"/>
      <c r="F75" s="4"/>
      <c r="G75" s="4"/>
      <c r="H75" s="4"/>
      <c r="I75" s="4"/>
      <c r="J75" s="4"/>
      <c r="K75" s="4"/>
      <c r="M75" t="str">
        <f>CONCATENATE(B75,C75,D75,E75,F75,G75,H75,I75,J75,K75)</f>
        <v>type t_rmap_memory_reg_clock_source_control is record</v>
      </c>
    </row>
    <row r="76" spans="2:13" x14ac:dyDescent="0.3">
      <c r="B76" s="2" t="s">
        <v>70</v>
      </c>
      <c r="C76" s="3" t="str">
        <f>C75</f>
        <v>t_rmap_memory_reg_clock_source_control</v>
      </c>
      <c r="D76" s="2" t="s">
        <v>64</v>
      </c>
      <c r="E76" s="4"/>
      <c r="F76" s="4"/>
      <c r="G76" s="4"/>
      <c r="H76" s="4"/>
      <c r="I76" s="4"/>
      <c r="J76" s="4"/>
      <c r="K76" s="4"/>
      <c r="M76" t="str">
        <f t="shared" ref="M76" si="28">CONCATENATE(B76,C76,D76,E76,F76,G76,H76,I76,K76)</f>
        <v>end record t_rmap_memory_reg_clock_source_control;</v>
      </c>
    </row>
    <row r="78" spans="2:13" x14ac:dyDescent="0.3">
      <c r="B78" s="2" t="s">
        <v>68</v>
      </c>
      <c r="C78" s="3" t="str">
        <f>CONCATENATE("t_rmap_memory_reg_",'AVS RMAP Config Registers TABLE'!D45)</f>
        <v>t_rmap_memory_reg_frame_number</v>
      </c>
      <c r="D78" s="2" t="s">
        <v>69</v>
      </c>
      <c r="E78" s="4"/>
      <c r="F78" s="4"/>
      <c r="G78" s="4"/>
      <c r="H78" s="4"/>
      <c r="I78" s="4"/>
      <c r="J78" s="4"/>
      <c r="K78" s="4"/>
      <c r="M78" t="str">
        <f>CONCATENATE(B78,C78,D78,E78,F78,G78,H78,I78,J78,K78)</f>
        <v>type t_rmap_memory_reg_frame_number is record</v>
      </c>
    </row>
    <row r="79" spans="2:13" x14ac:dyDescent="0.3">
      <c r="B79" s="4" t="s">
        <v>72</v>
      </c>
      <c r="C79" s="5" t="str">
        <f>'AVS RMAP Config Registers TABLE'!E45</f>
        <v>frame_number</v>
      </c>
      <c r="D79" s="6" t="s">
        <v>71</v>
      </c>
      <c r="E79" s="6" t="s">
        <v>65</v>
      </c>
      <c r="F79" s="6" t="s">
        <v>66</v>
      </c>
      <c r="G79" s="5">
        <f>INDEX('AVS RMAP Config Registers TABLE'!$K$2:$K$48,MATCH($C79,'AVS RMAP Config Registers TABLE'!$E$2:$E$48,0))-1</f>
        <v>1</v>
      </c>
      <c r="H79" s="6" t="s">
        <v>67</v>
      </c>
      <c r="I79" s="5">
        <v>0</v>
      </c>
      <c r="J79" s="6" t="s">
        <v>91</v>
      </c>
      <c r="K79" s="6" t="s">
        <v>64</v>
      </c>
      <c r="M79" t="str">
        <f t="shared" ref="M79" si="29">CONCATENATE(B79,C79,D79,E79,F79,G79,H79,I79,J79,K79)</f>
        <v xml:space="preserve">  frame_number : std_logic_vector(1 downto 0);</v>
      </c>
    </row>
    <row r="80" spans="2:13" x14ac:dyDescent="0.3">
      <c r="B80" s="2" t="s">
        <v>70</v>
      </c>
      <c r="C80" s="3" t="str">
        <f>C78</f>
        <v>t_rmap_memory_reg_frame_number</v>
      </c>
      <c r="D80" s="2" t="s">
        <v>64</v>
      </c>
      <c r="E80" s="4"/>
      <c r="F80" s="4"/>
      <c r="G80" s="4"/>
      <c r="H80" s="4"/>
      <c r="I80" s="4"/>
      <c r="J80" s="4"/>
      <c r="K80" s="4"/>
      <c r="M80" t="str">
        <f t="shared" ref="M80" si="30">CONCATENATE(B80,C80,D80,E80,F80,G80,H80,I80,K80)</f>
        <v>end record t_rmap_memory_reg_frame_number;</v>
      </c>
    </row>
    <row r="82" spans="2:13" x14ac:dyDescent="0.3">
      <c r="B82" s="2" t="s">
        <v>68</v>
      </c>
      <c r="C82" s="3" t="str">
        <f>CONCATENATE("t_rmap_memory_reg_",'AVS RMAP Config Registers TABLE'!D47)</f>
        <v>t_rmap_memory_reg_current_mode</v>
      </c>
      <c r="D82" s="2" t="s">
        <v>69</v>
      </c>
      <c r="E82" s="4"/>
      <c r="F82" s="4"/>
      <c r="G82" s="4"/>
      <c r="H82" s="4"/>
      <c r="I82" s="4"/>
      <c r="J82" s="4"/>
      <c r="K82" s="4"/>
      <c r="M82" t="str">
        <f>CONCATENATE(B82,C82,D82,E82,F82,G82,H82,I82,J82,K82)</f>
        <v>type t_rmap_memory_reg_current_mode is record</v>
      </c>
    </row>
    <row r="83" spans="2:13" x14ac:dyDescent="0.3">
      <c r="B83" s="4" t="s">
        <v>72</v>
      </c>
      <c r="C83" s="5" t="str">
        <f>'AVS RMAP Config Registers TABLE'!E47</f>
        <v>current_mode</v>
      </c>
      <c r="D83" s="6" t="s">
        <v>71</v>
      </c>
      <c r="E83" s="6" t="s">
        <v>65</v>
      </c>
      <c r="F83" s="6" t="s">
        <v>66</v>
      </c>
      <c r="G83" s="5">
        <f>INDEX('AVS RMAP Config Registers TABLE'!$K$2:$K$48,MATCH($C83,'AVS RMAP Config Registers TABLE'!$E$2:$E$48,0))-1</f>
        <v>3</v>
      </c>
      <c r="H83" s="6" t="s">
        <v>67</v>
      </c>
      <c r="I83" s="5">
        <v>0</v>
      </c>
      <c r="J83" s="6" t="s">
        <v>91</v>
      </c>
      <c r="K83" s="6" t="s">
        <v>64</v>
      </c>
      <c r="M83" t="str">
        <f t="shared" ref="M83" si="31">CONCATENATE(B83,C83,D83,E83,F83,G83,H83,I83,J83,K83)</f>
        <v xml:space="preserve">  current_mode : std_logic_vector(3 downto 0);</v>
      </c>
    </row>
    <row r="84" spans="2:13" x14ac:dyDescent="0.3">
      <c r="B84" s="2" t="s">
        <v>70</v>
      </c>
      <c r="C84" s="3" t="str">
        <f>C82</f>
        <v>t_rmap_memory_reg_current_mode</v>
      </c>
      <c r="D84" s="2" t="s">
        <v>64</v>
      </c>
      <c r="E84" s="4"/>
      <c r="F84" s="4"/>
      <c r="G84" s="4"/>
      <c r="H84" s="4"/>
      <c r="I84" s="4"/>
      <c r="J84" s="4"/>
      <c r="K84" s="4"/>
      <c r="M84" t="str">
        <f t="shared" ref="M84" si="32">CONCATENATE(B84,C84,D84,E84,F84,G84,H84,I84,K84)</f>
        <v>end record t_rmap_memory_reg_current_mode;</v>
      </c>
    </row>
    <row r="86" spans="2:13" x14ac:dyDescent="0.3">
      <c r="B86" s="2" t="s">
        <v>68</v>
      </c>
      <c r="C86" s="3" t="s">
        <v>127</v>
      </c>
      <c r="D86" s="2" t="s">
        <v>69</v>
      </c>
      <c r="E86" s="4"/>
      <c r="F86" s="4"/>
      <c r="G86" s="4"/>
      <c r="H86" s="4"/>
      <c r="I86" s="4"/>
      <c r="J86" s="4"/>
      <c r="K86" s="4"/>
      <c r="M86" t="str">
        <f>CONCATENATE(B86,C86,D86,E86,F86,G86,H86,I86,J86,K86)</f>
        <v>type t_rmap_memory_config_area is record</v>
      </c>
    </row>
    <row r="87" spans="2:13" x14ac:dyDescent="0.3">
      <c r="B87" s="4"/>
      <c r="C87" s="5" t="str">
        <f>'AVS RMAP Config Registers TABLE'!D3</f>
        <v>ccd_seq_1_config</v>
      </c>
      <c r="D87" s="6" t="s">
        <v>71</v>
      </c>
      <c r="E87" s="6" t="str">
        <f>C2</f>
        <v>t_rmap_memory_reg_ccd_seq_1_config</v>
      </c>
      <c r="F87" s="4"/>
      <c r="G87" s="4"/>
      <c r="H87" s="4"/>
      <c r="I87" s="4"/>
      <c r="J87" s="4"/>
      <c r="K87" s="6" t="s">
        <v>64</v>
      </c>
      <c r="M87" t="str">
        <f t="shared" ref="M87" si="33">CONCATENATE(B87,C87,D87,E87,F87,G87,H87,I87,J87,K87)</f>
        <v>ccd_seq_1_config : t_rmap_memory_reg_ccd_seq_1_config;</v>
      </c>
    </row>
    <row r="88" spans="2:13" x14ac:dyDescent="0.3">
      <c r="B88" s="4"/>
      <c r="C88" s="5" t="str">
        <f>'AVS RMAP Config Registers TABLE'!D9</f>
        <v>ccd_seq_2_config</v>
      </c>
      <c r="D88" s="6" t="s">
        <v>71</v>
      </c>
      <c r="E88" s="6" t="str">
        <f>C10</f>
        <v>t_rmap_memory_reg_ccd_seq_2_config</v>
      </c>
      <c r="F88" s="4"/>
      <c r="G88" s="4"/>
      <c r="H88" s="4"/>
      <c r="I88" s="4"/>
      <c r="J88" s="4"/>
      <c r="K88" s="6" t="s">
        <v>64</v>
      </c>
      <c r="M88" t="str">
        <f t="shared" ref="M88:M105" si="34">CONCATENATE(B88,C88,D88,E88,F88,G88,H88,I88,K88)</f>
        <v>ccd_seq_2_config : t_rmap_memory_reg_ccd_seq_2_config;</v>
      </c>
    </row>
    <row r="89" spans="2:13" x14ac:dyDescent="0.3">
      <c r="B89" s="4"/>
      <c r="C89" s="5" t="str">
        <f>'AVS RMAP Config Registers TABLE'!D11</f>
        <v>spw_packet_1_config</v>
      </c>
      <c r="D89" s="6" t="s">
        <v>71</v>
      </c>
      <c r="E89" s="6" t="str">
        <f>C14</f>
        <v>t_rmap_memory_reg_spw_packet_1_config</v>
      </c>
      <c r="F89" s="4"/>
      <c r="G89" s="4"/>
      <c r="H89" s="4"/>
      <c r="I89" s="4"/>
      <c r="J89" s="4"/>
      <c r="K89" s="6" t="s">
        <v>64</v>
      </c>
      <c r="M89" t="str">
        <f t="shared" si="34"/>
        <v>spw_packet_1_config : t_rmap_memory_reg_spw_packet_1_config;</v>
      </c>
    </row>
    <row r="90" spans="2:13" x14ac:dyDescent="0.3">
      <c r="B90" s="4"/>
      <c r="C90" s="5" t="str">
        <f>'AVS RMAP Config Registers TABLE'!D16</f>
        <v>spw_packet_2_config</v>
      </c>
      <c r="D90" s="6" t="s">
        <v>71</v>
      </c>
      <c r="E90" s="6" t="str">
        <f>C20</f>
        <v>t_rmap_memory_reg_spw_packet_2_config</v>
      </c>
      <c r="F90" s="4"/>
      <c r="G90" s="4"/>
      <c r="H90" s="4"/>
      <c r="I90" s="4"/>
      <c r="J90" s="4"/>
      <c r="K90" s="6" t="s">
        <v>64</v>
      </c>
      <c r="M90" t="str">
        <f t="shared" si="34"/>
        <v>spw_packet_2_config : t_rmap_memory_reg_spw_packet_2_config;</v>
      </c>
    </row>
    <row r="91" spans="2:13" x14ac:dyDescent="0.3">
      <c r="B91" s="4"/>
      <c r="C91" s="5" t="str">
        <f>'AVS RMAP Config Registers TABLE'!D17</f>
        <v>CCD_1_windowing_1_config</v>
      </c>
      <c r="D91" s="6" t="s">
        <v>71</v>
      </c>
      <c r="E91" s="6" t="str">
        <f>C23</f>
        <v>t_rmap_memory_reg_CCD_1_windowing_1_config</v>
      </c>
      <c r="F91" s="4"/>
      <c r="G91" s="4"/>
      <c r="H91" s="4"/>
      <c r="I91" s="4"/>
      <c r="J91" s="4"/>
      <c r="K91" s="6" t="s">
        <v>64</v>
      </c>
      <c r="M91" t="str">
        <f t="shared" si="34"/>
        <v>CCD_1_windowing_1_config : t_rmap_memory_reg_CCD_1_windowing_1_config;</v>
      </c>
    </row>
    <row r="92" spans="2:13" x14ac:dyDescent="0.3">
      <c r="B92" s="4"/>
      <c r="C92" s="5" t="str">
        <f>'AVS RMAP Config Registers TABLE'!D18</f>
        <v>CCD_1_windowing_2_config</v>
      </c>
      <c r="D92" s="6" t="s">
        <v>71</v>
      </c>
      <c r="E92" s="6" t="str">
        <f>C27</f>
        <v>t_rmap_memory_reg_CCD_1_windowing_2_config</v>
      </c>
      <c r="F92" s="4"/>
      <c r="G92" s="4"/>
      <c r="H92" s="4"/>
      <c r="I92" s="4"/>
      <c r="J92" s="4"/>
      <c r="K92" s="6" t="s">
        <v>64</v>
      </c>
      <c r="M92" t="str">
        <f t="shared" si="34"/>
        <v>CCD_1_windowing_2_config : t_rmap_memory_reg_CCD_1_windowing_2_config;</v>
      </c>
    </row>
    <row r="93" spans="2:13" x14ac:dyDescent="0.3">
      <c r="B93" s="4"/>
      <c r="C93" s="5" t="str">
        <f>'AVS RMAP Config Registers TABLE'!D22</f>
        <v>CCD_2_windowing_1_config</v>
      </c>
      <c r="D93" s="6" t="s">
        <v>71</v>
      </c>
      <c r="E93" s="6" t="str">
        <f>C33</f>
        <v>t_rmap_memory_reg_CCD_2_windowing_1_config</v>
      </c>
      <c r="F93" s="4"/>
      <c r="G93" s="4"/>
      <c r="H93" s="4"/>
      <c r="I93" s="4"/>
      <c r="J93" s="4"/>
      <c r="K93" s="6" t="s">
        <v>64</v>
      </c>
      <c r="M93" t="str">
        <f t="shared" si="34"/>
        <v>CCD_2_windowing_1_config : t_rmap_memory_reg_CCD_2_windowing_1_config;</v>
      </c>
    </row>
    <row r="94" spans="2:13" x14ac:dyDescent="0.3">
      <c r="B94" s="4"/>
      <c r="C94" s="5" t="str">
        <f>'AVS RMAP Config Registers TABLE'!D23</f>
        <v>CCD_2_windowing_2_config</v>
      </c>
      <c r="D94" s="6" t="s">
        <v>71</v>
      </c>
      <c r="E94" s="6" t="str">
        <f>C37</f>
        <v>t_rmap_memory_reg_CCD_2_windowing_2_config</v>
      </c>
      <c r="F94" s="4"/>
      <c r="G94" s="4"/>
      <c r="H94" s="4"/>
      <c r="I94" s="4"/>
      <c r="J94" s="4"/>
      <c r="K94" s="6" t="s">
        <v>64</v>
      </c>
      <c r="M94" t="str">
        <f t="shared" si="34"/>
        <v>CCD_2_windowing_2_config : t_rmap_memory_reg_CCD_2_windowing_2_config;</v>
      </c>
    </row>
    <row r="95" spans="2:13" x14ac:dyDescent="0.3">
      <c r="B95" s="4"/>
      <c r="C95" s="5" t="str">
        <f>'AVS RMAP Config Registers TABLE'!D27</f>
        <v>CCD_3_windowing_1_config</v>
      </c>
      <c r="D95" s="6" t="s">
        <v>71</v>
      </c>
      <c r="E95" s="6" t="str">
        <f>C43</f>
        <v>t_rmap_memory_reg_CCD_3_windowing_1_config</v>
      </c>
      <c r="F95" s="4"/>
      <c r="G95" s="4"/>
      <c r="H95" s="4"/>
      <c r="I95" s="4"/>
      <c r="J95" s="4"/>
      <c r="K95" s="6" t="s">
        <v>64</v>
      </c>
      <c r="M95" t="str">
        <f t="shared" si="34"/>
        <v>CCD_3_windowing_1_config : t_rmap_memory_reg_CCD_3_windowing_1_config;</v>
      </c>
    </row>
    <row r="96" spans="2:13" x14ac:dyDescent="0.3">
      <c r="B96" s="4"/>
      <c r="C96" s="5" t="str">
        <f>'AVS RMAP Config Registers TABLE'!D28</f>
        <v>CCD_3_windowing_2_config</v>
      </c>
      <c r="D96" s="6" t="s">
        <v>71</v>
      </c>
      <c r="E96" s="6" t="str">
        <f>C47</f>
        <v>t_rmap_memory_reg_CCD_3_windowing_2_config</v>
      </c>
      <c r="F96" s="4"/>
      <c r="G96" s="4"/>
      <c r="H96" s="4"/>
      <c r="I96" s="4"/>
      <c r="J96" s="4"/>
      <c r="K96" s="6" t="s">
        <v>64</v>
      </c>
      <c r="M96" t="str">
        <f t="shared" si="34"/>
        <v>CCD_3_windowing_2_config : t_rmap_memory_reg_CCD_3_windowing_2_config;</v>
      </c>
    </row>
    <row r="97" spans="2:13" x14ac:dyDescent="0.3">
      <c r="B97" s="4"/>
      <c r="C97" s="5" t="str">
        <f>'AVS RMAP Config Registers TABLE'!D32</f>
        <v>CCD_4_windowing_1_config</v>
      </c>
      <c r="D97" s="6" t="s">
        <v>71</v>
      </c>
      <c r="E97" s="6" t="str">
        <f>C53</f>
        <v>t_rmap_memory_reg_CCD_4_windowing_1_config</v>
      </c>
      <c r="F97" s="4"/>
      <c r="G97" s="4"/>
      <c r="H97" s="4"/>
      <c r="I97" s="4"/>
      <c r="J97" s="4"/>
      <c r="K97" s="6" t="s">
        <v>64</v>
      </c>
      <c r="M97" t="str">
        <f t="shared" si="34"/>
        <v>CCD_4_windowing_1_config : t_rmap_memory_reg_CCD_4_windowing_1_config;</v>
      </c>
    </row>
    <row r="98" spans="2:13" x14ac:dyDescent="0.3">
      <c r="B98" s="4"/>
      <c r="C98" s="5" t="str">
        <f>'AVS RMAP Config Registers TABLE'!D33</f>
        <v>CCD_4_windowing_2_config</v>
      </c>
      <c r="D98" s="6" t="s">
        <v>71</v>
      </c>
      <c r="E98" s="6" t="str">
        <f>C57</f>
        <v>t_rmap_memory_reg_CCD_4_windowing_2_config</v>
      </c>
      <c r="F98" s="4"/>
      <c r="G98" s="4"/>
      <c r="H98" s="4"/>
      <c r="I98" s="4"/>
      <c r="J98" s="4"/>
      <c r="K98" s="6" t="s">
        <v>64</v>
      </c>
      <c r="M98" t="str">
        <f t="shared" si="34"/>
        <v>CCD_4_windowing_2_config : t_rmap_memory_reg_CCD_4_windowing_2_config;</v>
      </c>
    </row>
    <row r="99" spans="2:13" x14ac:dyDescent="0.3">
      <c r="B99" s="4"/>
      <c r="C99" s="5" t="str">
        <f>'AVS RMAP Config Registers TABLE'!D37</f>
        <v>operation_mode_config</v>
      </c>
      <c r="D99" s="6" t="s">
        <v>71</v>
      </c>
      <c r="E99" s="6" t="str">
        <f>C63</f>
        <v>t_rmap_memory_reg_operation_mode_config</v>
      </c>
      <c r="F99" s="4"/>
      <c r="G99" s="4"/>
      <c r="H99" s="4"/>
      <c r="I99" s="4"/>
      <c r="J99" s="4"/>
      <c r="K99" s="6" t="s">
        <v>64</v>
      </c>
      <c r="M99" t="str">
        <f t="shared" si="34"/>
        <v>operation_mode_config : t_rmap_memory_reg_operation_mode_config;</v>
      </c>
    </row>
    <row r="100" spans="2:13" x14ac:dyDescent="0.3">
      <c r="B100" s="4"/>
      <c r="C100" s="5" t="str">
        <f>'AVS RMAP Config Registers TABLE'!D40</f>
        <v>sync_config</v>
      </c>
      <c r="D100" s="6" t="s">
        <v>71</v>
      </c>
      <c r="E100" s="6" t="str">
        <f>C67</f>
        <v>t_rmap_memory_reg_sync_config</v>
      </c>
      <c r="F100" s="4"/>
      <c r="G100" s="4"/>
      <c r="H100" s="4"/>
      <c r="I100" s="4"/>
      <c r="J100" s="4"/>
      <c r="K100" s="6" t="s">
        <v>64</v>
      </c>
      <c r="M100" t="str">
        <f t="shared" si="34"/>
        <v>sync_config : t_rmap_memory_reg_sync_config;</v>
      </c>
    </row>
    <row r="101" spans="2:13" x14ac:dyDescent="0.3">
      <c r="B101" s="4"/>
      <c r="C101" s="5" t="str">
        <f>'AVS RMAP Config Registers TABLE'!D43</f>
        <v>dac_control</v>
      </c>
      <c r="D101" s="6" t="s">
        <v>71</v>
      </c>
      <c r="E101" s="6" t="str">
        <f>C72</f>
        <v>t_rmap_memory_reg_dac_control</v>
      </c>
      <c r="F101" s="4"/>
      <c r="G101" s="4"/>
      <c r="H101" s="4"/>
      <c r="I101" s="4"/>
      <c r="J101" s="4"/>
      <c r="K101" s="6" t="s">
        <v>64</v>
      </c>
      <c r="M101" t="str">
        <f t="shared" si="34"/>
        <v>dac_control : t_rmap_memory_reg_dac_control;</v>
      </c>
    </row>
    <row r="102" spans="2:13" x14ac:dyDescent="0.3">
      <c r="B102" s="4"/>
      <c r="C102" s="5" t="str">
        <f>'AVS RMAP Config Registers TABLE'!D44</f>
        <v>clock_source_control</v>
      </c>
      <c r="D102" s="6" t="s">
        <v>71</v>
      </c>
      <c r="E102" s="6" t="str">
        <f>C75</f>
        <v>t_rmap_memory_reg_clock_source_control</v>
      </c>
      <c r="F102" s="4"/>
      <c r="G102" s="4"/>
      <c r="H102" s="4"/>
      <c r="I102" s="4"/>
      <c r="J102" s="4"/>
      <c r="K102" s="6" t="s">
        <v>64</v>
      </c>
      <c r="M102" t="str">
        <f t="shared" si="34"/>
        <v>clock_source_control : t_rmap_memory_reg_clock_source_control;</v>
      </c>
    </row>
    <row r="103" spans="2:13" x14ac:dyDescent="0.3">
      <c r="B103" s="4"/>
      <c r="C103" s="5" t="str">
        <f>'AVS RMAP Config Registers TABLE'!D45</f>
        <v>frame_number</v>
      </c>
      <c r="D103" s="6" t="s">
        <v>71</v>
      </c>
      <c r="E103" s="6" t="str">
        <f>C78</f>
        <v>t_rmap_memory_reg_frame_number</v>
      </c>
      <c r="F103" s="4"/>
      <c r="G103" s="4"/>
      <c r="H103" s="4"/>
      <c r="I103" s="4"/>
      <c r="J103" s="4"/>
      <c r="K103" s="6" t="s">
        <v>64</v>
      </c>
      <c r="M103" t="str">
        <f t="shared" si="34"/>
        <v>frame_number : t_rmap_memory_reg_frame_number;</v>
      </c>
    </row>
    <row r="104" spans="2:13" x14ac:dyDescent="0.3">
      <c r="B104" s="4"/>
      <c r="C104" s="5" t="str">
        <f>'AVS RMAP Config Registers TABLE'!D47</f>
        <v>current_mode</v>
      </c>
      <c r="D104" s="6" t="s">
        <v>71</v>
      </c>
      <c r="E104" s="6" t="str">
        <f>C82</f>
        <v>t_rmap_memory_reg_current_mode</v>
      </c>
      <c r="F104" s="4"/>
      <c r="G104" s="4"/>
      <c r="H104" s="4"/>
      <c r="I104" s="4"/>
      <c r="J104" s="4"/>
      <c r="K104" s="6" t="s">
        <v>64</v>
      </c>
      <c r="M104" t="str">
        <f t="shared" si="34"/>
        <v>current_mode : t_rmap_memory_reg_current_mode;</v>
      </c>
    </row>
    <row r="105" spans="2:13" x14ac:dyDescent="0.3">
      <c r="B105" s="2" t="s">
        <v>70</v>
      </c>
      <c r="C105" s="3" t="str">
        <f>C86</f>
        <v>t_rmap_memory_config_area</v>
      </c>
      <c r="D105" s="2" t="s">
        <v>64</v>
      </c>
      <c r="E105" s="4"/>
      <c r="F105" s="4"/>
      <c r="G105" s="4"/>
      <c r="H105" s="4"/>
      <c r="I105" s="4"/>
      <c r="J105" s="4"/>
      <c r="K105" s="4"/>
      <c r="M105" t="str">
        <f t="shared" si="34"/>
        <v>end record t_rmap_memory_config_area;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6"/>
  <sheetViews>
    <sheetView zoomScale="85" zoomScaleNormal="85" workbookViewId="0"/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44140625" customWidth="1"/>
    <col min="9" max="9" width="8.44140625" bestFit="1" customWidth="1"/>
    <col min="10" max="11" width="3.44140625" customWidth="1"/>
    <col min="12" max="12" width="12.88671875" bestFit="1" customWidth="1"/>
    <col min="13" max="13" width="21.33203125" bestFit="1" customWidth="1"/>
    <col min="14" max="14" width="7.33203125" bestFit="1" customWidth="1"/>
    <col min="15" max="15" width="2.5546875" bestFit="1" customWidth="1"/>
    <col min="16" max="16" width="16.88671875" bestFit="1" customWidth="1"/>
    <col min="17" max="17" width="2.5546875" bestFit="1" customWidth="1"/>
    <col min="18" max="18" width="12.33203125" bestFit="1" customWidth="1"/>
    <col min="19" max="19" width="2.5546875" bestFit="1" customWidth="1"/>
    <col min="20" max="20" width="5.6640625" bestFit="1" customWidth="1"/>
    <col min="21" max="21" width="24.109375" bestFit="1" customWidth="1"/>
    <col min="22" max="22" width="3.44140625" customWidth="1"/>
    <col min="23" max="23" width="29" bestFit="1" customWidth="1"/>
    <col min="24" max="24" width="3.44140625" customWidth="1"/>
    <col min="25" max="25" width="46.6640625" bestFit="1" customWidth="1"/>
    <col min="26" max="26" width="3.44140625" customWidth="1"/>
    <col min="28" max="28" width="126.33203125" bestFit="1" customWidth="1"/>
  </cols>
  <sheetData>
    <row r="1" spans="1:28" x14ac:dyDescent="0.3">
      <c r="A1" s="7" t="s">
        <v>81</v>
      </c>
    </row>
    <row r="2" spans="1:28" x14ac:dyDescent="0.3">
      <c r="B2" s="3" t="s">
        <v>126</v>
      </c>
      <c r="C2" s="2" t="s">
        <v>78</v>
      </c>
      <c r="D2" s="3" t="s">
        <v>79</v>
      </c>
      <c r="E2" s="3" t="str">
        <f>'Config Register VHDL Types'!C86</f>
        <v>t_rmap_memory_config_area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6" t="s">
        <v>64</v>
      </c>
      <c r="AB2" t="str">
        <f>CONCATENATE(B2,C2,D2,E2,F2,G2,H2,I2,J2,K2,L2,M2,N2,O2,P2,Q2,R2,S2,T2,U2,V2,W2,X2,Y2,Z2)</f>
        <v>rmap_config_registers_i  : in t_rmap_memory_config_area;</v>
      </c>
    </row>
    <row r="3" spans="1:28" x14ac:dyDescent="0.3">
      <c r="B3" s="3" t="s">
        <v>145</v>
      </c>
      <c r="C3" s="2" t="s">
        <v>78</v>
      </c>
      <c r="D3" s="3" t="s">
        <v>87</v>
      </c>
      <c r="E3" s="2" t="s">
        <v>65</v>
      </c>
      <c r="F3" s="2" t="s">
        <v>128</v>
      </c>
      <c r="G3" s="2" t="s">
        <v>93</v>
      </c>
      <c r="H3" s="3">
        <v>31</v>
      </c>
      <c r="I3" s="2" t="s">
        <v>67</v>
      </c>
      <c r="J3" s="3">
        <v>0</v>
      </c>
      <c r="K3" s="2" t="s">
        <v>91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 t="s">
        <v>64</v>
      </c>
      <c r="AB3" t="str">
        <f>CONCATENATE(B3,C3,D3,E3,F3,G3,H3,I3,J3,K3,L3,M3,N3,O3,P3,Q3,R3,S3,T3,U3,V3,W3,X3,Y3,Z3)</f>
        <v>avalon_mm_rmap_o.readdata  : out std_logic_vector(31 downto 0);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142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read_address_i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read_address_i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 t="shared" ref="AB9:AB72" si="0">CONCATENATE(B9,C9,D9,E9,F9,G9,H9,I9,J9,K9,L9,M9,N9,O9,P9,Q9,R9,S9,T9,U9,V9,W9,X9,Y9,Z9)</f>
        <v>case (read_address_i)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2" t="s">
        <v>89</v>
      </c>
      <c r="U10" s="4"/>
      <c r="V10" s="4"/>
      <c r="W10" s="4"/>
      <c r="X10" s="4"/>
      <c r="Y10" s="4"/>
      <c r="Z10" s="4"/>
      <c r="AB10" t="str">
        <f t="shared" si="0"/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 t="shared" ref="P11:P48" si="1">$B$3</f>
        <v>avalon_mm_rmap_o.readdata</v>
      </c>
      <c r="Q11" s="2" t="s">
        <v>93</v>
      </c>
      <c r="R11" s="3" t="str">
        <f>'AVS RMAP Config Registers TABLE'!J3</f>
        <v>0</v>
      </c>
      <c r="S11" s="2" t="s">
        <v>91</v>
      </c>
      <c r="T11" s="6" t="s">
        <v>90</v>
      </c>
      <c r="U11" s="5" t="str">
        <f>'AVS RMAP Config Registers TABLE'!G3</f>
        <v>'0'</v>
      </c>
      <c r="V11" s="4"/>
      <c r="W11" s="4"/>
      <c r="X11" s="4"/>
      <c r="Y11" s="4"/>
      <c r="Z11" s="6" t="s">
        <v>64</v>
      </c>
      <c r="AB11" t="str">
        <f t="shared" si="0"/>
        <v xml:space="preserve">    avalon_mm_rmap_o.readdata(0) &lt;= '0';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si="1"/>
        <v>avalon_mm_rmap_o.readdata</v>
      </c>
      <c r="Q12" s="2" t="s">
        <v>93</v>
      </c>
      <c r="R12" s="3" t="str">
        <f>'AVS RMAP Config Registers TABLE'!J4</f>
        <v>1</v>
      </c>
      <c r="S12" s="2" t="s">
        <v>91</v>
      </c>
      <c r="T12" s="6" t="s">
        <v>90</v>
      </c>
      <c r="U12" s="5" t="str">
        <f t="shared" ref="U12:U16" si="2">$B$2</f>
        <v>rmap_config_registers_i</v>
      </c>
      <c r="V12" s="6" t="s">
        <v>92</v>
      </c>
      <c r="W12" s="5" t="str">
        <f>'AVS RMAP Config Registers TABLE'!D3</f>
        <v>ccd_seq_1_config</v>
      </c>
      <c r="X12" s="6" t="s">
        <v>92</v>
      </c>
      <c r="Y12" s="5" t="str">
        <f>'AVS RMAP Config Registers TABLE'!E4</f>
        <v>tri_level_clock_control</v>
      </c>
      <c r="Z12" s="6" t="s">
        <v>64</v>
      </c>
      <c r="AB12" t="str">
        <f t="shared" si="0"/>
        <v xml:space="preserve">    avalon_mm_rmap_o.readdata(1) &lt;= rmap_config_registers_i.ccd_seq_1_config.tri_level_clock_control;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1"/>
        <v>avalon_mm_rmap_o.readdata</v>
      </c>
      <c r="Q13" s="2" t="s">
        <v>93</v>
      </c>
      <c r="R13" s="3" t="str">
        <f>'AVS RMAP Config Registers TABLE'!J5</f>
        <v>2</v>
      </c>
      <c r="S13" s="2" t="s">
        <v>91</v>
      </c>
      <c r="T13" s="6" t="s">
        <v>90</v>
      </c>
      <c r="U13" s="5" t="str">
        <f t="shared" si="2"/>
        <v>rmap_config_registers_i</v>
      </c>
      <c r="V13" s="6" t="s">
        <v>92</v>
      </c>
      <c r="W13" s="5" t="str">
        <f>'AVS RMAP Config Registers TABLE'!D3</f>
        <v>ccd_seq_1_config</v>
      </c>
      <c r="X13" s="6" t="s">
        <v>92</v>
      </c>
      <c r="Y13" s="5" t="str">
        <f>'AVS RMAP Config Registers TABLE'!E5</f>
        <v>image_clock_direction_control</v>
      </c>
      <c r="Z13" s="6" t="s">
        <v>64</v>
      </c>
      <c r="AB13" t="str">
        <f t="shared" si="0"/>
        <v xml:space="preserve">    avalon_mm_rmap_o.readdata(2) &lt;= rmap_config_registers_i.ccd_seq_1_config.image_clock_direction_control;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1"/>
        <v>avalon_mm_rmap_o.readdata</v>
      </c>
      <c r="Q14" s="2" t="s">
        <v>93</v>
      </c>
      <c r="R14" s="3" t="str">
        <f>'AVS RMAP Config Registers TABLE'!J6</f>
        <v>3</v>
      </c>
      <c r="S14" s="2" t="s">
        <v>91</v>
      </c>
      <c r="T14" s="6" t="s">
        <v>90</v>
      </c>
      <c r="U14" s="5" t="str">
        <f t="shared" si="2"/>
        <v>rmap_config_registers_i</v>
      </c>
      <c r="V14" s="6" t="s">
        <v>92</v>
      </c>
      <c r="W14" s="5" t="str">
        <f>'AVS RMAP Config Registers TABLE'!D3</f>
        <v>ccd_seq_1_config</v>
      </c>
      <c r="X14" s="6" t="s">
        <v>92</v>
      </c>
      <c r="Y14" s="5" t="str">
        <f>'AVS RMAP Config Registers TABLE'!E6</f>
        <v>register_clock_direction_control</v>
      </c>
      <c r="Z14" s="6" t="s">
        <v>64</v>
      </c>
      <c r="AB14" t="str">
        <f t="shared" si="0"/>
        <v xml:space="preserve">    avalon_mm_rmap_o.readdata(3) &lt;= rmap_config_registers_i.ccd_seq_1_config.register_clock_direction_control;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1"/>
        <v>avalon_mm_rmap_o.readdata</v>
      </c>
      <c r="Q15" s="2" t="s">
        <v>93</v>
      </c>
      <c r="R15" s="3" t="str">
        <f>'AVS RMAP Config Registers TABLE'!J7</f>
        <v>19 downto 4</v>
      </c>
      <c r="S15" s="2" t="s">
        <v>91</v>
      </c>
      <c r="T15" s="6" t="s">
        <v>90</v>
      </c>
      <c r="U15" s="5" t="str">
        <f t="shared" si="2"/>
        <v>rmap_config_registers_i</v>
      </c>
      <c r="V15" s="6" t="s">
        <v>92</v>
      </c>
      <c r="W15" s="5" t="str">
        <f>'AVS RMAP Config Registers TABLE'!D3</f>
        <v>ccd_seq_1_config</v>
      </c>
      <c r="X15" s="6" t="s">
        <v>92</v>
      </c>
      <c r="Y15" s="5" t="str">
        <f>'AVS RMAP Config Registers TABLE'!E7</f>
        <v>image_clock_transfer_count_control</v>
      </c>
      <c r="Z15" s="6" t="s">
        <v>64</v>
      </c>
      <c r="AB15" t="str">
        <f t="shared" si="0"/>
        <v xml:space="preserve">    avalon_mm_rmap_o.readdata(19 downto 4) &lt;= rmap_config_registers_i.ccd_seq_1_config.image_clock_transfer_count_control;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4" t="s">
        <v>72</v>
      </c>
      <c r="N16" s="4"/>
      <c r="O16" s="4"/>
      <c r="P16" s="5" t="str">
        <f t="shared" si="1"/>
        <v>avalon_mm_rmap_o.readdata</v>
      </c>
      <c r="Q16" s="2" t="s">
        <v>93</v>
      </c>
      <c r="R16" s="3" t="str">
        <f>'AVS RMAP Config Registers TABLE'!J8</f>
        <v>31 downto 20</v>
      </c>
      <c r="S16" s="2" t="s">
        <v>91</v>
      </c>
      <c r="T16" s="6" t="s">
        <v>90</v>
      </c>
      <c r="U16" s="5" t="str">
        <f t="shared" si="2"/>
        <v>rmap_config_registers_i</v>
      </c>
      <c r="V16" s="6" t="s">
        <v>92</v>
      </c>
      <c r="W16" s="5" t="str">
        <f>'AVS RMAP Config Registers TABLE'!D3</f>
        <v>ccd_seq_1_config</v>
      </c>
      <c r="X16" s="6" t="s">
        <v>92</v>
      </c>
      <c r="Y16" s="5" t="str">
        <f>'AVS RMAP Config Registers TABLE'!E8</f>
        <v>register_clock_transfer_count_control</v>
      </c>
      <c r="Z16" s="6" t="s">
        <v>64</v>
      </c>
      <c r="AB16" t="str">
        <f t="shared" si="0"/>
        <v xml:space="preserve">    avalon_mm_rmap_o.readdata(31 downto 20) &lt;= rmap_config_registers_i.ccd_seq_1_config.register_clock_transfer_count_control;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2" t="s">
        <v>94</v>
      </c>
      <c r="N17" s="3" t="str">
        <f>'AVS RMAP Config Registers TABLE'!C9</f>
        <v>x"41"</v>
      </c>
      <c r="O17" s="2" t="s">
        <v>91</v>
      </c>
      <c r="P17" s="4"/>
      <c r="Q17" s="4"/>
      <c r="R17" s="4"/>
      <c r="S17" s="4"/>
      <c r="T17" s="2" t="s">
        <v>89</v>
      </c>
      <c r="U17" s="4"/>
      <c r="V17" s="4"/>
      <c r="W17" s="4"/>
      <c r="X17" s="4"/>
      <c r="Y17" s="4"/>
      <c r="Z17" s="4"/>
      <c r="AB17" t="str">
        <f t="shared" si="0"/>
        <v xml:space="preserve">  when (x"41") =&gt;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4" t="s">
        <v>72</v>
      </c>
      <c r="N18" s="4"/>
      <c r="O18" s="4"/>
      <c r="P18" s="5" t="str">
        <f t="shared" si="1"/>
        <v>avalon_mm_rmap_o.readdata</v>
      </c>
      <c r="Q18" s="2" t="s">
        <v>93</v>
      </c>
      <c r="R18" s="3" t="str">
        <f>'AVS RMAP Config Registers TABLE'!J9</f>
        <v>19 downto 0</v>
      </c>
      <c r="S18" s="2" t="s">
        <v>91</v>
      </c>
      <c r="T18" s="6" t="s">
        <v>90</v>
      </c>
      <c r="U18" s="5" t="str">
        <f t="shared" ref="U18" si="3">$B$2</f>
        <v>rmap_config_registers_i</v>
      </c>
      <c r="V18" s="6" t="s">
        <v>92</v>
      </c>
      <c r="W18" s="5" t="str">
        <f>'AVS RMAP Config Registers TABLE'!D9</f>
        <v>ccd_seq_2_config</v>
      </c>
      <c r="X18" s="6" t="s">
        <v>92</v>
      </c>
      <c r="Y18" s="5" t="str">
        <f>'AVS RMAP Config Registers TABLE'!E9</f>
        <v>slow_read_out_pause_count</v>
      </c>
      <c r="Z18" s="6" t="s">
        <v>64</v>
      </c>
      <c r="AB18" t="str">
        <f t="shared" si="0"/>
        <v xml:space="preserve">    avalon_mm_rmap_o.readdata(19 downto 0) &lt;= rmap_config_registers_i.ccd_seq_2_config.slow_read_out_pause_count;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 t="shared" si="1"/>
        <v>avalon_mm_rmap_o.readdata</v>
      </c>
      <c r="Q19" s="2" t="s">
        <v>93</v>
      </c>
      <c r="R19" s="3" t="str">
        <f>'AVS RMAP Config Registers TABLE'!J10</f>
        <v>31 downto 20</v>
      </c>
      <c r="S19" s="2" t="s">
        <v>91</v>
      </c>
      <c r="T19" s="6" t="s">
        <v>90</v>
      </c>
      <c r="U19" s="5" t="str">
        <f>'AVS RMAP Config Registers TABLE'!G10</f>
        <v>(others =&gt; '0')</v>
      </c>
      <c r="V19" s="4"/>
      <c r="W19" s="4"/>
      <c r="X19" s="4"/>
      <c r="Y19" s="4"/>
      <c r="Z19" s="6" t="s">
        <v>64</v>
      </c>
      <c r="AB19" t="str">
        <f t="shared" si="0"/>
        <v xml:space="preserve">    avalon_mm_rmap_o.readdata(31 downto 20) &lt;= (others =&gt; '0');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2" t="s">
        <v>94</v>
      </c>
      <c r="N20" s="3" t="str">
        <f>'AVS RMAP Config Registers TABLE'!C11</f>
        <v>x"42"</v>
      </c>
      <c r="O20" s="2" t="s">
        <v>91</v>
      </c>
      <c r="P20" s="4"/>
      <c r="Q20" s="4"/>
      <c r="R20" s="4"/>
      <c r="S20" s="4"/>
      <c r="T20" s="2" t="s">
        <v>89</v>
      </c>
      <c r="U20" s="4"/>
      <c r="V20" s="4"/>
      <c r="W20" s="4"/>
      <c r="X20" s="4"/>
      <c r="Y20" s="4"/>
      <c r="Z20" s="4"/>
      <c r="AB20" t="str">
        <f t="shared" si="0"/>
        <v xml:space="preserve">  when (x"42") =&gt;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 t="shared" si="1"/>
        <v>avalon_mm_rmap_o.readdata</v>
      </c>
      <c r="Q21" s="2" t="s">
        <v>93</v>
      </c>
      <c r="R21" s="3" t="str">
        <f>'AVS RMAP Config Registers TABLE'!J11</f>
        <v>0</v>
      </c>
      <c r="S21" s="2" t="s">
        <v>91</v>
      </c>
      <c r="T21" s="6" t="s">
        <v>90</v>
      </c>
      <c r="U21" s="5" t="str">
        <f>'AVS RMAP Config Registers TABLE'!G11</f>
        <v>'0'</v>
      </c>
      <c r="V21" s="4"/>
      <c r="W21" s="4"/>
      <c r="X21" s="4"/>
      <c r="Y21" s="4"/>
      <c r="Z21" s="6" t="s">
        <v>64</v>
      </c>
      <c r="AB21" t="str">
        <f t="shared" si="0"/>
        <v xml:space="preserve">    avalon_mm_rmap_o.readdata(0) &lt;= '0';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4" t="s">
        <v>72</v>
      </c>
      <c r="N22" s="4"/>
      <c r="O22" s="4"/>
      <c r="P22" s="5" t="str">
        <f t="shared" si="1"/>
        <v>avalon_mm_rmap_o.readdata</v>
      </c>
      <c r="Q22" s="2" t="s">
        <v>93</v>
      </c>
      <c r="R22" s="3" t="str">
        <f>'AVS RMAP Config Registers TABLE'!J12</f>
        <v>1</v>
      </c>
      <c r="S22" s="2" t="s">
        <v>91</v>
      </c>
      <c r="T22" s="6" t="s">
        <v>90</v>
      </c>
      <c r="U22" s="5" t="str">
        <f t="shared" ref="U22:U24" si="4">$B$2</f>
        <v>rmap_config_registers_i</v>
      </c>
      <c r="V22" s="6" t="s">
        <v>92</v>
      </c>
      <c r="W22" s="5" t="str">
        <f>'AVS RMAP Config Registers TABLE'!D11</f>
        <v>spw_packet_1_config</v>
      </c>
      <c r="X22" s="6" t="s">
        <v>92</v>
      </c>
      <c r="Y22" s="5" t="str">
        <f>'AVS RMAP Config Registers TABLE'!E12</f>
        <v>digitise_control</v>
      </c>
      <c r="Z22" s="6" t="s">
        <v>64</v>
      </c>
      <c r="AB22" t="str">
        <f t="shared" si="0"/>
        <v xml:space="preserve">    avalon_mm_rmap_o.readdata(1) &lt;= rmap_config_registers_i.spw_packet_1_config.digitise_control;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5" t="str">
        <f t="shared" si="1"/>
        <v>avalon_mm_rmap_o.readdata</v>
      </c>
      <c r="Q23" s="2" t="s">
        <v>93</v>
      </c>
      <c r="R23" s="3" t="str">
        <f>'AVS RMAP Config Registers TABLE'!J13</f>
        <v>3 downto 2</v>
      </c>
      <c r="S23" s="2" t="s">
        <v>91</v>
      </c>
      <c r="T23" s="6" t="s">
        <v>90</v>
      </c>
      <c r="U23" s="5" t="str">
        <f t="shared" si="4"/>
        <v>rmap_config_registers_i</v>
      </c>
      <c r="V23" s="6" t="s">
        <v>92</v>
      </c>
      <c r="W23" s="5" t="str">
        <f>'AVS RMAP Config Registers TABLE'!D11</f>
        <v>spw_packet_1_config</v>
      </c>
      <c r="X23" s="6" t="s">
        <v>92</v>
      </c>
      <c r="Y23" s="5" t="str">
        <f>'AVS RMAP Config Registers TABLE'!E13</f>
        <v>ccd_port_data_transmission_selection_control</v>
      </c>
      <c r="Z23" s="6" t="s">
        <v>64</v>
      </c>
      <c r="AB23" t="str">
        <f t="shared" si="0"/>
        <v xml:space="preserve">    avalon_mm_rmap_o.readdata(3 downto 2) &lt;= rmap_config_registers_i.spw_packet_1_config.ccd_port_data_transmission_selection_control;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4" t="s">
        <v>72</v>
      </c>
      <c r="N24" s="4"/>
      <c r="O24" s="4"/>
      <c r="P24" s="5" t="str">
        <f t="shared" si="1"/>
        <v>avalon_mm_rmap_o.readdata</v>
      </c>
      <c r="Q24" s="2" t="s">
        <v>93</v>
      </c>
      <c r="R24" s="3" t="str">
        <f>'AVS RMAP Config Registers TABLE'!J14</f>
        <v>19 downto 4</v>
      </c>
      <c r="S24" s="2" t="s">
        <v>91</v>
      </c>
      <c r="T24" s="6" t="s">
        <v>90</v>
      </c>
      <c r="U24" s="5" t="str">
        <f t="shared" si="4"/>
        <v>rmap_config_registers_i</v>
      </c>
      <c r="V24" s="6" t="s">
        <v>92</v>
      </c>
      <c r="W24" s="5" t="str">
        <f>'AVS RMAP Config Registers TABLE'!D11</f>
        <v>spw_packet_1_config</v>
      </c>
      <c r="X24" s="6" t="s">
        <v>92</v>
      </c>
      <c r="Y24" s="5" t="str">
        <f>'AVS RMAP Config Registers TABLE'!E14</f>
        <v>packet_size_control</v>
      </c>
      <c r="Z24" s="6" t="s">
        <v>64</v>
      </c>
      <c r="AB24" t="str">
        <f t="shared" si="0"/>
        <v xml:space="preserve">    avalon_mm_rmap_o.readdata(19 downto 4) &lt;= rmap_config_registers_i.spw_packet_1_config.packet_size_control;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 t="shared" si="1"/>
        <v>avalon_mm_rmap_o.readdata</v>
      </c>
      <c r="Q25" s="2" t="s">
        <v>93</v>
      </c>
      <c r="R25" s="3" t="str">
        <f>'AVS RMAP Config Registers TABLE'!J15</f>
        <v>31 downto 20</v>
      </c>
      <c r="S25" s="2" t="s">
        <v>91</v>
      </c>
      <c r="T25" s="6" t="s">
        <v>90</v>
      </c>
      <c r="U25" s="5" t="str">
        <f>'AVS RMAP Config Registers TABLE'!G15</f>
        <v>(others =&gt; '0')</v>
      </c>
      <c r="V25" s="4"/>
      <c r="W25" s="4"/>
      <c r="X25" s="4"/>
      <c r="Y25" s="4"/>
      <c r="Z25" s="6" t="s">
        <v>64</v>
      </c>
      <c r="AB25" t="str">
        <f t="shared" si="0"/>
        <v xml:space="preserve">    avalon_mm_rmap_o.readdata(31 downto 20) &lt;= (others =&gt; '0');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TABLE'!C16</f>
        <v>x"43"</v>
      </c>
      <c r="O26" s="2" t="s">
        <v>91</v>
      </c>
      <c r="P26" s="4"/>
      <c r="Q26" s="4"/>
      <c r="R26" s="4"/>
      <c r="S26" s="4"/>
      <c r="T26" s="2" t="s">
        <v>89</v>
      </c>
      <c r="U26" s="4"/>
      <c r="V26" s="4"/>
      <c r="W26" s="4"/>
      <c r="X26" s="4"/>
      <c r="Y26" s="4"/>
      <c r="Z26" s="4"/>
      <c r="AB26" t="str">
        <f t="shared" si="0"/>
        <v xml:space="preserve">  when (x"43")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 t="shared" si="1"/>
        <v>avalon_mm_rmap_o.readdata</v>
      </c>
      <c r="Q27" s="2" t="s">
        <v>93</v>
      </c>
      <c r="R27" s="3" t="str">
        <f>'AVS RMAP Config Registers TABLE'!J16</f>
        <v>31 downto 0</v>
      </c>
      <c r="S27" s="2" t="s">
        <v>91</v>
      </c>
      <c r="T27" s="6" t="s">
        <v>90</v>
      </c>
      <c r="U27" s="5" t="str">
        <f>'AVS RMAP Config Registers TABLE'!G16</f>
        <v>(others =&gt; '0')</v>
      </c>
      <c r="V27" s="4"/>
      <c r="W27" s="4"/>
      <c r="X27" s="4"/>
      <c r="Y27" s="4"/>
      <c r="Z27" s="6" t="s">
        <v>64</v>
      </c>
      <c r="AB27" t="str">
        <f t="shared" si="0"/>
        <v xml:space="preserve">    avalon_mm_rmap_o.readdata(31 downto 0) &lt;= (others =&gt; '0');</v>
      </c>
    </row>
    <row r="28" spans="2:28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2" t="s">
        <v>94</v>
      </c>
      <c r="N28" s="3" t="str">
        <f>'AVS RMAP Config Registers TABLE'!C17</f>
        <v>x"44"</v>
      </c>
      <c r="O28" s="2" t="s">
        <v>91</v>
      </c>
      <c r="P28" s="4"/>
      <c r="Q28" s="4"/>
      <c r="R28" s="4"/>
      <c r="S28" s="4"/>
      <c r="T28" s="2" t="s">
        <v>89</v>
      </c>
      <c r="U28" s="4"/>
      <c r="V28" s="4"/>
      <c r="W28" s="4"/>
      <c r="X28" s="4"/>
      <c r="Y28" s="4"/>
      <c r="Z28" s="4"/>
      <c r="AB28" t="str">
        <f t="shared" si="0"/>
        <v xml:space="preserve">  when (x"44") =&gt;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 t="shared" si="1"/>
        <v>avalon_mm_rmap_o.readdata</v>
      </c>
      <c r="Q29" s="2" t="s">
        <v>93</v>
      </c>
      <c r="R29" s="3" t="str">
        <f>'AVS RMAP Config Registers TABLE'!J17</f>
        <v>31 downto 0</v>
      </c>
      <c r="S29" s="2" t="s">
        <v>91</v>
      </c>
      <c r="T29" s="6" t="s">
        <v>90</v>
      </c>
      <c r="U29" s="5" t="str">
        <f>$B$2</f>
        <v>rmap_config_registers_i</v>
      </c>
      <c r="V29" s="6" t="s">
        <v>92</v>
      </c>
      <c r="W29" s="5" t="str">
        <f>'AVS RMAP Config Registers TABLE'!D17</f>
        <v>CCD_1_windowing_1_config</v>
      </c>
      <c r="X29" s="6" t="s">
        <v>92</v>
      </c>
      <c r="Y29" s="5" t="str">
        <f>'AVS RMAP Config Registers TABLE'!E17</f>
        <v>window_list_pointer_initial_address_ccd1</v>
      </c>
      <c r="Z29" s="6" t="s">
        <v>64</v>
      </c>
      <c r="AB29" t="str">
        <f t="shared" si="0"/>
        <v xml:space="preserve">    avalon_mm_rmap_o.readdata(31 downto 0) &lt;= rmap_config_registers_i.CCD_1_windowing_1_config.window_list_pointer_initial_address_ccd1;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TABLE'!C18</f>
        <v>x"45"</v>
      </c>
      <c r="O30" s="2" t="s">
        <v>91</v>
      </c>
      <c r="P30" s="4"/>
      <c r="Q30" s="4"/>
      <c r="R30" s="4"/>
      <c r="S30" s="4"/>
      <c r="T30" s="2" t="s">
        <v>89</v>
      </c>
      <c r="U30" s="4"/>
      <c r="V30" s="4"/>
      <c r="W30" s="4"/>
      <c r="X30" s="4"/>
      <c r="Y30" s="4"/>
      <c r="Z30" s="4"/>
      <c r="AB30" t="str">
        <f t="shared" si="0"/>
        <v xml:space="preserve">  when (x"45")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 t="shared" si="1"/>
        <v>avalon_mm_rmap_o.readdata</v>
      </c>
      <c r="Q31" s="2" t="s">
        <v>93</v>
      </c>
      <c r="R31" s="3" t="str">
        <f>'AVS RMAP Config Registers TABLE'!J18</f>
        <v>5 downto 0</v>
      </c>
      <c r="S31" s="2" t="s">
        <v>91</v>
      </c>
      <c r="T31" s="6" t="s">
        <v>90</v>
      </c>
      <c r="U31" s="5" t="str">
        <f t="shared" ref="U31:U34" si="5">$B$2</f>
        <v>rmap_config_registers_i</v>
      </c>
      <c r="V31" s="6" t="s">
        <v>92</v>
      </c>
      <c r="W31" s="5" t="str">
        <f>'AVS RMAP Config Registers TABLE'!D18</f>
        <v>CCD_1_windowing_2_config</v>
      </c>
      <c r="X31" s="6" t="s">
        <v>92</v>
      </c>
      <c r="Y31" s="5" t="str">
        <f>'AVS RMAP Config Registers TABLE'!E18</f>
        <v>window_width_ccd1</v>
      </c>
      <c r="Z31" s="6" t="s">
        <v>64</v>
      </c>
      <c r="AB31" t="str">
        <f t="shared" si="0"/>
        <v xml:space="preserve">    avalon_mm_rmap_o.readdata(5 downto 0) &lt;= rmap_config_registers_i.CCD_1_windowing_2_config.window_width_ccd1;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4" t="s">
        <v>72</v>
      </c>
      <c r="N32" s="4"/>
      <c r="O32" s="4"/>
      <c r="P32" s="5" t="str">
        <f t="shared" si="1"/>
        <v>avalon_mm_rmap_o.readdata</v>
      </c>
      <c r="Q32" s="2" t="s">
        <v>93</v>
      </c>
      <c r="R32" s="3" t="str">
        <f>'AVS RMAP Config Registers TABLE'!J19</f>
        <v>11 downto 6</v>
      </c>
      <c r="S32" s="2" t="s">
        <v>91</v>
      </c>
      <c r="T32" s="6" t="s">
        <v>90</v>
      </c>
      <c r="U32" s="5" t="str">
        <f t="shared" si="5"/>
        <v>rmap_config_registers_i</v>
      </c>
      <c r="V32" s="6" t="s">
        <v>92</v>
      </c>
      <c r="W32" s="5" t="str">
        <f>'AVS RMAP Config Registers TABLE'!D18</f>
        <v>CCD_1_windowing_2_config</v>
      </c>
      <c r="X32" s="6" t="s">
        <v>92</v>
      </c>
      <c r="Y32" s="5" t="str">
        <f>'AVS RMAP Config Registers TABLE'!E19</f>
        <v>window_height_ccd1</v>
      </c>
      <c r="Z32" s="6" t="s">
        <v>64</v>
      </c>
      <c r="AB32" t="str">
        <f t="shared" si="0"/>
        <v xml:space="preserve">    avalon_mm_rmap_o.readdata(11 downto 6) &lt;= rmap_config_registers_i.CCD_1_windowing_2_config.window_height_ccd1;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 t="shared" si="1"/>
        <v>avalon_mm_rmap_o.readdata</v>
      </c>
      <c r="Q33" s="2" t="s">
        <v>93</v>
      </c>
      <c r="R33" s="3" t="str">
        <f>'AVS RMAP Config Registers TABLE'!J20</f>
        <v>15 downto 12</v>
      </c>
      <c r="S33" s="2" t="s">
        <v>91</v>
      </c>
      <c r="T33" s="6" t="s">
        <v>90</v>
      </c>
      <c r="U33" s="5" t="str">
        <f>'AVS RMAP Config Registers TABLE'!G20</f>
        <v>(others =&gt; '0')</v>
      </c>
      <c r="V33" s="4"/>
      <c r="W33" s="4"/>
      <c r="X33" s="4"/>
      <c r="Y33" s="4"/>
      <c r="Z33" s="6" t="s">
        <v>64</v>
      </c>
      <c r="AB33" t="str">
        <f t="shared" si="0"/>
        <v xml:space="preserve">    avalon_mm_rmap_o.readdata(15 downto 12) &lt;= (others =&gt; '0');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 t="shared" si="1"/>
        <v>avalon_mm_rmap_o.readdata</v>
      </c>
      <c r="Q34" s="2" t="s">
        <v>93</v>
      </c>
      <c r="R34" s="3" t="str">
        <f>'AVS RMAP Config Registers TABLE'!J21</f>
        <v>31 downto 16</v>
      </c>
      <c r="S34" s="2" t="s">
        <v>91</v>
      </c>
      <c r="T34" s="6" t="s">
        <v>90</v>
      </c>
      <c r="U34" s="5" t="str">
        <f t="shared" si="5"/>
        <v>rmap_config_registers_i</v>
      </c>
      <c r="V34" s="6" t="s">
        <v>92</v>
      </c>
      <c r="W34" s="5" t="str">
        <f>'AVS RMAP Config Registers TABLE'!D18</f>
        <v>CCD_1_windowing_2_config</v>
      </c>
      <c r="X34" s="6" t="s">
        <v>92</v>
      </c>
      <c r="Y34" s="5" t="str">
        <f>'AVS RMAP Config Registers TABLE'!E21</f>
        <v>window_list_length_ccd1</v>
      </c>
      <c r="Z34" s="6" t="s">
        <v>64</v>
      </c>
      <c r="AB34" t="str">
        <f t="shared" si="0"/>
        <v xml:space="preserve">    avalon_mm_rmap_o.readdata(31 downto 16) &lt;= rmap_config_registers_i.CCD_1_windowing_2_config.window_list_length_ccd1;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2" t="s">
        <v>94</v>
      </c>
      <c r="N35" s="3" t="str">
        <f>'AVS RMAP Config Registers TABLE'!C22</f>
        <v>x"46"</v>
      </c>
      <c r="O35" s="2" t="s">
        <v>91</v>
      </c>
      <c r="P35" s="4"/>
      <c r="Q35" s="4"/>
      <c r="R35" s="4"/>
      <c r="S35" s="4"/>
      <c r="T35" s="2" t="s">
        <v>89</v>
      </c>
      <c r="U35" s="4"/>
      <c r="V35" s="4"/>
      <c r="W35" s="4"/>
      <c r="X35" s="4"/>
      <c r="Y35" s="4"/>
      <c r="Z35" s="4"/>
      <c r="AB35" t="str">
        <f t="shared" si="0"/>
        <v xml:space="preserve">  when (x"46") =&gt;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4" t="s">
        <v>72</v>
      </c>
      <c r="N36" s="4"/>
      <c r="O36" s="4"/>
      <c r="P36" s="5" t="str">
        <f t="shared" si="1"/>
        <v>avalon_mm_rmap_o.readdata</v>
      </c>
      <c r="Q36" s="2" t="s">
        <v>93</v>
      </c>
      <c r="R36" s="3" t="str">
        <f>'AVS RMAP Config Registers TABLE'!J22</f>
        <v>31 downto 0</v>
      </c>
      <c r="S36" s="2" t="s">
        <v>91</v>
      </c>
      <c r="T36" s="6" t="s">
        <v>90</v>
      </c>
      <c r="U36" s="5" t="str">
        <f>$B$2</f>
        <v>rmap_config_registers_i</v>
      </c>
      <c r="V36" s="6" t="s">
        <v>92</v>
      </c>
      <c r="W36" s="5" t="str">
        <f>'AVS RMAP Config Registers TABLE'!D22</f>
        <v>CCD_2_windowing_1_config</v>
      </c>
      <c r="X36" s="6" t="s">
        <v>92</v>
      </c>
      <c r="Y36" s="5" t="str">
        <f>'AVS RMAP Config Registers TABLE'!E22</f>
        <v>window_list_pointer_initial_address_ccd2</v>
      </c>
      <c r="Z36" s="6" t="s">
        <v>64</v>
      </c>
      <c r="AB36" t="str">
        <f t="shared" si="0"/>
        <v xml:space="preserve">    avalon_mm_rmap_o.readdata(31 downto 0) &lt;= rmap_config_registers_i.CCD_2_windowing_1_config.window_list_pointer_initial_address_ccd2;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2" t="s">
        <v>94</v>
      </c>
      <c r="N37" s="3" t="str">
        <f>'AVS RMAP Config Registers TABLE'!C23</f>
        <v>x"47"</v>
      </c>
      <c r="O37" s="2" t="s">
        <v>91</v>
      </c>
      <c r="P37" s="4"/>
      <c r="Q37" s="4"/>
      <c r="R37" s="4"/>
      <c r="S37" s="4"/>
      <c r="T37" s="2" t="s">
        <v>89</v>
      </c>
      <c r="U37" s="4"/>
      <c r="V37" s="4"/>
      <c r="W37" s="4"/>
      <c r="X37" s="4"/>
      <c r="Y37" s="4"/>
      <c r="Z37" s="4"/>
      <c r="AB37" t="str">
        <f t="shared" si="0"/>
        <v xml:space="preserve">  when (x"47") =&gt;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4" t="s">
        <v>72</v>
      </c>
      <c r="N38" s="4"/>
      <c r="O38" s="4"/>
      <c r="P38" s="5" t="str">
        <f t="shared" si="1"/>
        <v>avalon_mm_rmap_o.readdata</v>
      </c>
      <c r="Q38" s="2" t="s">
        <v>93</v>
      </c>
      <c r="R38" s="3" t="str">
        <f>'AVS RMAP Config Registers TABLE'!J23</f>
        <v>5 downto 0</v>
      </c>
      <c r="S38" s="2" t="s">
        <v>91</v>
      </c>
      <c r="T38" s="6" t="s">
        <v>90</v>
      </c>
      <c r="U38" s="5" t="str">
        <f t="shared" ref="U38:U41" si="6">$B$2</f>
        <v>rmap_config_registers_i</v>
      </c>
      <c r="V38" s="6" t="s">
        <v>92</v>
      </c>
      <c r="W38" s="5" t="str">
        <f>'AVS RMAP Config Registers TABLE'!D23</f>
        <v>CCD_2_windowing_2_config</v>
      </c>
      <c r="X38" s="6" t="s">
        <v>92</v>
      </c>
      <c r="Y38" s="5" t="str">
        <f>'AVS RMAP Config Registers TABLE'!E23</f>
        <v>window_width_ccd2</v>
      </c>
      <c r="Z38" s="6" t="s">
        <v>64</v>
      </c>
      <c r="AB38" t="str">
        <f t="shared" si="0"/>
        <v xml:space="preserve">    avalon_mm_rmap_o.readdata(5 downto 0) &lt;= rmap_config_registers_i.CCD_2_windowing_2_config.window_width_ccd2;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 t="shared" si="1"/>
        <v>avalon_mm_rmap_o.readdata</v>
      </c>
      <c r="Q39" s="2" t="s">
        <v>93</v>
      </c>
      <c r="R39" s="3" t="str">
        <f>'AVS RMAP Config Registers TABLE'!J24</f>
        <v>11 downto 6</v>
      </c>
      <c r="S39" s="2" t="s">
        <v>91</v>
      </c>
      <c r="T39" s="6" t="s">
        <v>90</v>
      </c>
      <c r="U39" s="5" t="str">
        <f t="shared" si="6"/>
        <v>rmap_config_registers_i</v>
      </c>
      <c r="V39" s="6" t="s">
        <v>92</v>
      </c>
      <c r="W39" s="5" t="str">
        <f>'AVS RMAP Config Registers TABLE'!D23</f>
        <v>CCD_2_windowing_2_config</v>
      </c>
      <c r="X39" s="6" t="s">
        <v>92</v>
      </c>
      <c r="Y39" s="5" t="str">
        <f>'AVS RMAP Config Registers TABLE'!E24</f>
        <v>window_height_ccd2</v>
      </c>
      <c r="Z39" s="6" t="s">
        <v>64</v>
      </c>
      <c r="AB39" t="str">
        <f t="shared" si="0"/>
        <v xml:space="preserve">    avalon_mm_rmap_o.readdata(11 downto 6) &lt;= rmap_config_registers_i.CCD_2_windowing_2_config.window_height_ccd2;</v>
      </c>
    </row>
    <row r="40" spans="2:28" ht="15.75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 t="shared" si="1"/>
        <v>avalon_mm_rmap_o.readdata</v>
      </c>
      <c r="Q40" s="2" t="s">
        <v>93</v>
      </c>
      <c r="R40" s="3" t="str">
        <f>'AVS RMAP Config Registers TABLE'!J25</f>
        <v>15 downto 12</v>
      </c>
      <c r="S40" s="2" t="s">
        <v>91</v>
      </c>
      <c r="T40" s="6" t="s">
        <v>90</v>
      </c>
      <c r="U40" s="5" t="str">
        <f>'AVS RMAP Config Registers TABLE'!G25</f>
        <v>(others =&gt; '0')</v>
      </c>
      <c r="V40" s="4"/>
      <c r="W40" s="4"/>
      <c r="X40" s="4"/>
      <c r="Y40" s="4"/>
      <c r="Z40" s="6" t="s">
        <v>64</v>
      </c>
      <c r="AB40" t="str">
        <f t="shared" si="0"/>
        <v xml:space="preserve">    avalon_mm_rmap_o.readdata(15 downto 12) &lt;= (others =&gt; '0');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 t="shared" si="1"/>
        <v>avalon_mm_rmap_o.readdata</v>
      </c>
      <c r="Q41" s="2" t="s">
        <v>93</v>
      </c>
      <c r="R41" s="3" t="str">
        <f>'AVS RMAP Config Registers TABLE'!J26</f>
        <v>31 downto 16</v>
      </c>
      <c r="S41" s="2" t="s">
        <v>91</v>
      </c>
      <c r="T41" s="6" t="s">
        <v>90</v>
      </c>
      <c r="U41" s="5" t="str">
        <f t="shared" si="6"/>
        <v>rmap_config_registers_i</v>
      </c>
      <c r="V41" s="6" t="s">
        <v>92</v>
      </c>
      <c r="W41" s="5" t="str">
        <f>'AVS RMAP Config Registers TABLE'!D23</f>
        <v>CCD_2_windowing_2_config</v>
      </c>
      <c r="X41" s="6" t="s">
        <v>92</v>
      </c>
      <c r="Y41" s="5" t="str">
        <f>'AVS RMAP Config Registers TABLE'!E26</f>
        <v>window_list_length_ccd2</v>
      </c>
      <c r="Z41" s="6" t="s">
        <v>64</v>
      </c>
      <c r="AB41" t="str">
        <f t="shared" si="0"/>
        <v xml:space="preserve">    avalon_mm_rmap_o.readdata(31 downto 16) &lt;= rmap_config_registers_i.CCD_2_windowing_2_config.window_list_length_ccd2;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TABLE'!C27</f>
        <v>x"48"</v>
      </c>
      <c r="O42" s="2" t="s">
        <v>91</v>
      </c>
      <c r="P42" s="4"/>
      <c r="Q42" s="4"/>
      <c r="R42" s="4"/>
      <c r="S42" s="4"/>
      <c r="T42" s="2" t="s">
        <v>89</v>
      </c>
      <c r="U42" s="4"/>
      <c r="V42" s="4"/>
      <c r="W42" s="4"/>
      <c r="X42" s="4"/>
      <c r="Y42" s="4"/>
      <c r="Z42" s="4"/>
      <c r="AB42" t="str">
        <f t="shared" si="0"/>
        <v xml:space="preserve">  when (x"48")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 t="shared" si="1"/>
        <v>avalon_mm_rmap_o.readdata</v>
      </c>
      <c r="Q43" s="2" t="s">
        <v>93</v>
      </c>
      <c r="R43" s="3" t="str">
        <f>'AVS RMAP Config Registers TABLE'!J27</f>
        <v>31 downto 0</v>
      </c>
      <c r="S43" s="2" t="s">
        <v>91</v>
      </c>
      <c r="T43" s="6" t="s">
        <v>90</v>
      </c>
      <c r="U43" s="5" t="str">
        <f>$B$2</f>
        <v>rmap_config_registers_i</v>
      </c>
      <c r="V43" s="6" t="s">
        <v>92</v>
      </c>
      <c r="W43" s="5" t="str">
        <f>'AVS RMAP Config Registers TABLE'!D27</f>
        <v>CCD_3_windowing_1_config</v>
      </c>
      <c r="X43" s="6" t="s">
        <v>92</v>
      </c>
      <c r="Y43" s="5" t="str">
        <f>'AVS RMAP Config Registers TABLE'!E27</f>
        <v>window_list_pointer_initial_address_ccd3</v>
      </c>
      <c r="Z43" s="6" t="s">
        <v>64</v>
      </c>
      <c r="AB43" t="str">
        <f t="shared" si="0"/>
        <v xml:space="preserve">    avalon_mm_rmap_o.readdata(31 downto 0) &lt;= rmap_config_registers_i.CCD_3_windowing_1_config.window_list_pointer_initial_address_ccd3;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TABLE'!C28</f>
        <v>x"49"</v>
      </c>
      <c r="O44" s="2" t="s">
        <v>91</v>
      </c>
      <c r="P44" s="4"/>
      <c r="Q44" s="4"/>
      <c r="R44" s="4"/>
      <c r="S44" s="4"/>
      <c r="T44" s="2" t="s">
        <v>89</v>
      </c>
      <c r="U44" s="4"/>
      <c r="V44" s="4"/>
      <c r="W44" s="4"/>
      <c r="X44" s="4"/>
      <c r="Y44" s="4"/>
      <c r="Z44" s="4"/>
      <c r="AB44" t="str">
        <f t="shared" si="0"/>
        <v xml:space="preserve">  when (x"49")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 t="shared" si="1"/>
        <v>avalon_mm_rmap_o.readdata</v>
      </c>
      <c r="Q45" s="2" t="s">
        <v>93</v>
      </c>
      <c r="R45" s="3" t="str">
        <f>'AVS RMAP Config Registers TABLE'!J28</f>
        <v>5 downto 0</v>
      </c>
      <c r="S45" s="2" t="s">
        <v>91</v>
      </c>
      <c r="T45" s="6" t="s">
        <v>90</v>
      </c>
      <c r="U45" s="5" t="str">
        <f t="shared" ref="U45:U48" si="7">$B$2</f>
        <v>rmap_config_registers_i</v>
      </c>
      <c r="V45" s="6" t="s">
        <v>92</v>
      </c>
      <c r="W45" s="5" t="str">
        <f>'AVS RMAP Config Registers TABLE'!D28</f>
        <v>CCD_3_windowing_2_config</v>
      </c>
      <c r="X45" s="6" t="s">
        <v>92</v>
      </c>
      <c r="Y45" s="5" t="str">
        <f>'AVS RMAP Config Registers TABLE'!E28</f>
        <v>window_width_ccd3</v>
      </c>
      <c r="Z45" s="6" t="s">
        <v>64</v>
      </c>
      <c r="AB45" t="str">
        <f t="shared" si="0"/>
        <v xml:space="preserve">    avalon_mm_rmap_o.readdata(5 downto 0) &lt;= rmap_config_registers_i.CCD_3_windowing_2_config.window_width_ccd3;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 t="shared" si="1"/>
        <v>avalon_mm_rmap_o.readdata</v>
      </c>
      <c r="Q46" s="2" t="s">
        <v>93</v>
      </c>
      <c r="R46" s="3" t="str">
        <f>'AVS RMAP Config Registers TABLE'!J29</f>
        <v>11 downto 6</v>
      </c>
      <c r="S46" s="2" t="s">
        <v>91</v>
      </c>
      <c r="T46" s="6" t="s">
        <v>90</v>
      </c>
      <c r="U46" s="5" t="str">
        <f t="shared" si="7"/>
        <v>rmap_config_registers_i</v>
      </c>
      <c r="V46" s="6" t="s">
        <v>92</v>
      </c>
      <c r="W46" s="5" t="str">
        <f>'AVS RMAP Config Registers TABLE'!D28</f>
        <v>CCD_3_windowing_2_config</v>
      </c>
      <c r="X46" s="6" t="s">
        <v>92</v>
      </c>
      <c r="Y46" s="5" t="str">
        <f>'AVS RMAP Config Registers TABLE'!E29</f>
        <v>window_height_ccd3</v>
      </c>
      <c r="Z46" s="6" t="s">
        <v>64</v>
      </c>
      <c r="AB46" t="str">
        <f t="shared" si="0"/>
        <v xml:space="preserve">    avalon_mm_rmap_o.readdata(11 downto 6) &lt;= rmap_config_registers_i.CCD_3_windowing_2_config.window_height_ccd3;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 t="shared" si="1"/>
        <v>avalon_mm_rmap_o.readdata</v>
      </c>
      <c r="Q47" s="2" t="s">
        <v>93</v>
      </c>
      <c r="R47" s="3" t="str">
        <f>'AVS RMAP Config Registers TABLE'!J30</f>
        <v>15 downto 12</v>
      </c>
      <c r="S47" s="2" t="s">
        <v>91</v>
      </c>
      <c r="T47" s="6" t="s">
        <v>90</v>
      </c>
      <c r="U47" s="5" t="str">
        <f>'AVS RMAP Config Registers TABLE'!G25</f>
        <v>(others =&gt; '0')</v>
      </c>
      <c r="V47" s="4"/>
      <c r="W47" s="4"/>
      <c r="X47" s="4"/>
      <c r="Y47" s="4"/>
      <c r="Z47" s="6" t="s">
        <v>64</v>
      </c>
      <c r="AB47" t="str">
        <f t="shared" si="0"/>
        <v xml:space="preserve">    avalon_mm_rmap_o.readdata(15 downto 12) &lt;= (others =&gt; '0');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4" t="s">
        <v>72</v>
      </c>
      <c r="N48" s="4"/>
      <c r="O48" s="4"/>
      <c r="P48" s="5" t="str">
        <f t="shared" si="1"/>
        <v>avalon_mm_rmap_o.readdata</v>
      </c>
      <c r="Q48" s="2" t="s">
        <v>93</v>
      </c>
      <c r="R48" s="3" t="str">
        <f>'AVS RMAP Config Registers TABLE'!J31</f>
        <v>31 downto 16</v>
      </c>
      <c r="S48" s="2" t="s">
        <v>91</v>
      </c>
      <c r="T48" s="6" t="s">
        <v>90</v>
      </c>
      <c r="U48" s="5" t="str">
        <f t="shared" si="7"/>
        <v>rmap_config_registers_i</v>
      </c>
      <c r="V48" s="6" t="s">
        <v>92</v>
      </c>
      <c r="W48" s="5" t="str">
        <f>'AVS RMAP Config Registers TABLE'!D28</f>
        <v>CCD_3_windowing_2_config</v>
      </c>
      <c r="X48" s="6" t="s">
        <v>92</v>
      </c>
      <c r="Y48" s="5" t="str">
        <f>'AVS RMAP Config Registers TABLE'!E31</f>
        <v>window_list_length_ccd3</v>
      </c>
      <c r="Z48" s="6" t="s">
        <v>64</v>
      </c>
      <c r="AB48" t="str">
        <f t="shared" si="0"/>
        <v xml:space="preserve">    avalon_mm_rmap_o.readdata(31 downto 16) &lt;= rmap_config_registers_i.CCD_3_windowing_2_config.window_list_length_ccd3;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2" t="s">
        <v>94</v>
      </c>
      <c r="N49" s="3" t="str">
        <f>'AVS RMAP Config Registers TABLE'!C32</f>
        <v>x"4A"</v>
      </c>
      <c r="O49" s="2" t="s">
        <v>91</v>
      </c>
      <c r="P49" s="4"/>
      <c r="Q49" s="4"/>
      <c r="R49" s="4"/>
      <c r="S49" s="4"/>
      <c r="T49" s="2" t="s">
        <v>89</v>
      </c>
      <c r="U49" s="4"/>
      <c r="V49" s="4"/>
      <c r="W49" s="4"/>
      <c r="X49" s="4"/>
      <c r="Y49" s="4"/>
      <c r="Z49" s="4"/>
      <c r="AB49" t="str">
        <f t="shared" si="0"/>
        <v xml:space="preserve">  when (x"4A") =&gt;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4" t="s">
        <v>72</v>
      </c>
      <c r="N50" s="4"/>
      <c r="O50" s="4"/>
      <c r="P50" s="5" t="str">
        <f t="shared" ref="P50" si="8">$B$3</f>
        <v>avalon_mm_rmap_o.readdata</v>
      </c>
      <c r="Q50" s="2" t="s">
        <v>93</v>
      </c>
      <c r="R50" s="3" t="str">
        <f>'AVS RMAP Config Registers TABLE'!J32</f>
        <v>31 downto 0</v>
      </c>
      <c r="S50" s="2" t="s">
        <v>91</v>
      </c>
      <c r="T50" s="6" t="s">
        <v>90</v>
      </c>
      <c r="U50" s="5" t="str">
        <f>$B$2</f>
        <v>rmap_config_registers_i</v>
      </c>
      <c r="V50" s="6" t="s">
        <v>92</v>
      </c>
      <c r="W50" s="5" t="str">
        <f>'AVS RMAP Config Registers TABLE'!D32</f>
        <v>CCD_4_windowing_1_config</v>
      </c>
      <c r="X50" s="6" t="s">
        <v>92</v>
      </c>
      <c r="Y50" s="5" t="str">
        <f>'AVS RMAP Config Registers TABLE'!E32</f>
        <v>window_list_pointer_initial_address_ccd4</v>
      </c>
      <c r="Z50" s="6" t="s">
        <v>64</v>
      </c>
      <c r="AB50" t="str">
        <f t="shared" si="0"/>
        <v xml:space="preserve">    avalon_mm_rmap_o.readdata(31 downto 0) &lt;= rmap_config_registers_i.CCD_4_windowing_1_config.window_list_pointer_initial_address_ccd4;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2" t="s">
        <v>94</v>
      </c>
      <c r="N51" s="3" t="str">
        <f>'AVS RMAP Config Registers TABLE'!C33</f>
        <v>x"4B"</v>
      </c>
      <c r="O51" s="2" t="s">
        <v>91</v>
      </c>
      <c r="P51" s="4"/>
      <c r="Q51" s="4"/>
      <c r="R51" s="4"/>
      <c r="S51" s="4"/>
      <c r="T51" s="2" t="s">
        <v>89</v>
      </c>
      <c r="U51" s="4"/>
      <c r="V51" s="4"/>
      <c r="W51" s="4"/>
      <c r="X51" s="4"/>
      <c r="Y51" s="4"/>
      <c r="Z51" s="4"/>
      <c r="AB51" t="str">
        <f t="shared" si="0"/>
        <v xml:space="preserve">  when (x"4B") =&gt;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 t="shared" ref="P52:P55" si="9">$B$3</f>
        <v>avalon_mm_rmap_o.readdata</v>
      </c>
      <c r="Q52" s="2" t="s">
        <v>93</v>
      </c>
      <c r="R52" s="3" t="str">
        <f>'AVS RMAP Config Registers TABLE'!J33</f>
        <v>5 downto 0</v>
      </c>
      <c r="S52" s="2" t="s">
        <v>91</v>
      </c>
      <c r="T52" s="6" t="s">
        <v>90</v>
      </c>
      <c r="U52" s="5" t="str">
        <f t="shared" ref="U52:U55" si="10">$B$2</f>
        <v>rmap_config_registers_i</v>
      </c>
      <c r="V52" s="6" t="s">
        <v>92</v>
      </c>
      <c r="W52" s="5" t="str">
        <f>'AVS RMAP Config Registers TABLE'!D33</f>
        <v>CCD_4_windowing_2_config</v>
      </c>
      <c r="X52" s="6" t="s">
        <v>92</v>
      </c>
      <c r="Y52" s="5" t="str">
        <f>'AVS RMAP Config Registers TABLE'!E33</f>
        <v>window_width_ccd4</v>
      </c>
      <c r="Z52" s="6" t="s">
        <v>64</v>
      </c>
      <c r="AB52" t="str">
        <f t="shared" si="0"/>
        <v xml:space="preserve">    avalon_mm_rmap_o.readdata(5 downto 0) &lt;= rmap_config_registers_i.CCD_4_windowing_2_config.window_width_ccd4;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4" t="s">
        <v>72</v>
      </c>
      <c r="N53" s="4"/>
      <c r="O53" s="4"/>
      <c r="P53" s="5" t="str">
        <f t="shared" si="9"/>
        <v>avalon_mm_rmap_o.readdata</v>
      </c>
      <c r="Q53" s="2" t="s">
        <v>93</v>
      </c>
      <c r="R53" s="3" t="str">
        <f>'AVS RMAP Config Registers TABLE'!J34</f>
        <v>11 downto 6</v>
      </c>
      <c r="S53" s="2" t="s">
        <v>91</v>
      </c>
      <c r="T53" s="6" t="s">
        <v>90</v>
      </c>
      <c r="U53" s="5" t="str">
        <f t="shared" si="10"/>
        <v>rmap_config_registers_i</v>
      </c>
      <c r="V53" s="6" t="s">
        <v>92</v>
      </c>
      <c r="W53" s="5" t="str">
        <f>'AVS RMAP Config Registers TABLE'!D33</f>
        <v>CCD_4_windowing_2_config</v>
      </c>
      <c r="X53" s="6" t="s">
        <v>92</v>
      </c>
      <c r="Y53" s="5" t="str">
        <f>'AVS RMAP Config Registers TABLE'!E34</f>
        <v>window_height_ccd4</v>
      </c>
      <c r="Z53" s="6" t="s">
        <v>64</v>
      </c>
      <c r="AB53" t="str">
        <f t="shared" si="0"/>
        <v xml:space="preserve">    avalon_mm_rmap_o.readdata(11 downto 6) &lt;= rmap_config_registers_i.CCD_4_windowing_2_config.window_height_ccd4;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5" t="str">
        <f t="shared" si="9"/>
        <v>avalon_mm_rmap_o.readdata</v>
      </c>
      <c r="Q54" s="2" t="s">
        <v>93</v>
      </c>
      <c r="R54" s="3" t="str">
        <f>'AVS RMAP Config Registers TABLE'!J35</f>
        <v>15 downto 12</v>
      </c>
      <c r="S54" s="2" t="s">
        <v>91</v>
      </c>
      <c r="T54" s="6" t="s">
        <v>90</v>
      </c>
      <c r="U54" s="5" t="str">
        <f>'AVS RMAP Config Registers TABLE'!G35</f>
        <v>(others =&gt; '0')</v>
      </c>
      <c r="V54" s="4"/>
      <c r="W54" s="4"/>
      <c r="X54" s="4"/>
      <c r="Y54" s="4"/>
      <c r="Z54" s="6" t="s">
        <v>64</v>
      </c>
      <c r="AB54" t="str">
        <f t="shared" si="0"/>
        <v xml:space="preserve">    avalon_mm_rmap_o.readdata(15 downto 12) &lt;= (others =&gt; '0');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4" t="s">
        <v>72</v>
      </c>
      <c r="N55" s="4"/>
      <c r="O55" s="4"/>
      <c r="P55" s="5" t="str">
        <f t="shared" si="9"/>
        <v>avalon_mm_rmap_o.readdata</v>
      </c>
      <c r="Q55" s="2" t="s">
        <v>93</v>
      </c>
      <c r="R55" s="3" t="str">
        <f>'AVS RMAP Config Registers TABLE'!J36</f>
        <v>31 downto 16</v>
      </c>
      <c r="S55" s="2" t="s">
        <v>91</v>
      </c>
      <c r="T55" s="6" t="s">
        <v>90</v>
      </c>
      <c r="U55" s="5" t="str">
        <f t="shared" si="10"/>
        <v>rmap_config_registers_i</v>
      </c>
      <c r="V55" s="6" t="s">
        <v>92</v>
      </c>
      <c r="W55" s="5" t="str">
        <f>'AVS RMAP Config Registers TABLE'!D33</f>
        <v>CCD_4_windowing_2_config</v>
      </c>
      <c r="X55" s="6" t="s">
        <v>92</v>
      </c>
      <c r="Y55" s="5" t="str">
        <f>'AVS RMAP Config Registers TABLE'!E36</f>
        <v>window_list_length_ccd4</v>
      </c>
      <c r="Z55" s="6" t="s">
        <v>64</v>
      </c>
      <c r="AB55" t="str">
        <f t="shared" si="0"/>
        <v xml:space="preserve">    avalon_mm_rmap_o.readdata(31 downto 16) &lt;= rmap_config_registers_i.CCD_4_windowing_2_config.window_list_length_ccd4;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2" t="s">
        <v>94</v>
      </c>
      <c r="N56" s="3" t="str">
        <f>'AVS RMAP Config Registers TABLE'!C37</f>
        <v>x"4C"</v>
      </c>
      <c r="O56" s="2" t="s">
        <v>91</v>
      </c>
      <c r="P56" s="4"/>
      <c r="Q56" s="4"/>
      <c r="R56" s="4"/>
      <c r="S56" s="4"/>
      <c r="T56" s="2" t="s">
        <v>89</v>
      </c>
      <c r="U56" s="4"/>
      <c r="V56" s="4"/>
      <c r="W56" s="4"/>
      <c r="X56" s="4"/>
      <c r="Y56" s="4"/>
      <c r="Z56" s="4"/>
      <c r="AB56" t="str">
        <f t="shared" si="0"/>
        <v xml:space="preserve">  when (x"4C") =&gt;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4" t="s">
        <v>72</v>
      </c>
      <c r="N57" s="4"/>
      <c r="O57" s="4"/>
      <c r="P57" s="5" t="s">
        <v>139</v>
      </c>
      <c r="Q57" s="2" t="s">
        <v>93</v>
      </c>
      <c r="R57" s="3" t="str">
        <f>'AVS RMAP Config Registers TABLE'!J37</f>
        <v>3 downto 0</v>
      </c>
      <c r="S57" s="2" t="s">
        <v>91</v>
      </c>
      <c r="T57" s="6" t="s">
        <v>90</v>
      </c>
      <c r="U57" s="5" t="str">
        <f>'AVS RMAP Config Registers TABLE'!G37</f>
        <v>(others =&gt; '0')</v>
      </c>
      <c r="V57" s="4"/>
      <c r="W57" s="4"/>
      <c r="X57" s="4"/>
      <c r="Y57" s="4"/>
      <c r="Z57" s="6" t="s">
        <v>64</v>
      </c>
      <c r="AB57" t="str">
        <f t="shared" si="0"/>
        <v xml:space="preserve">    avs_readdata_o(3 downto 0) &lt;= (others =&gt; '0');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 t="shared" ref="P58:P59" si="11">$B$3</f>
        <v>avalon_mm_rmap_o.readdata</v>
      </c>
      <c r="Q58" s="2" t="s">
        <v>93</v>
      </c>
      <c r="R58" s="3" t="str">
        <f>'AVS RMAP Config Registers TABLE'!J38</f>
        <v>7 downto 4</v>
      </c>
      <c r="S58" s="2" t="s">
        <v>91</v>
      </c>
      <c r="T58" s="6" t="s">
        <v>90</v>
      </c>
      <c r="U58" s="5" t="str">
        <f t="shared" ref="U58" si="12">$B$2</f>
        <v>rmap_config_registers_i</v>
      </c>
      <c r="V58" s="6" t="s">
        <v>92</v>
      </c>
      <c r="W58" s="5" t="str">
        <f>'AVS RMAP Config Registers TABLE'!D37</f>
        <v>operation_mode_config</v>
      </c>
      <c r="X58" s="6" t="s">
        <v>92</v>
      </c>
      <c r="Y58" s="5" t="str">
        <f>'AVS RMAP Config Registers TABLE'!E38</f>
        <v>mode_selection_control</v>
      </c>
      <c r="Z58" s="6" t="s">
        <v>64</v>
      </c>
      <c r="AB58" t="str">
        <f t="shared" si="0"/>
        <v xml:space="preserve">    avalon_mm_rmap_o.readdata(7 downto 4) &lt;= rmap_config_registers_i.operation_mode_config.mode_selection_control;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4" t="s">
        <v>72</v>
      </c>
      <c r="N59" s="4"/>
      <c r="O59" s="4"/>
      <c r="P59" s="5" t="str">
        <f t="shared" si="11"/>
        <v>avalon_mm_rmap_o.readdata</v>
      </c>
      <c r="Q59" s="2" t="s">
        <v>93</v>
      </c>
      <c r="R59" s="3" t="str">
        <f>'AVS RMAP Config Registers TABLE'!J39</f>
        <v>31 downto 8</v>
      </c>
      <c r="S59" s="2" t="s">
        <v>91</v>
      </c>
      <c r="T59" s="6" t="s">
        <v>90</v>
      </c>
      <c r="U59" s="5" t="str">
        <f>'AVS RMAP Config Registers TABLE'!G39</f>
        <v>(others =&gt; '0')</v>
      </c>
      <c r="V59" s="4"/>
      <c r="W59" s="4"/>
      <c r="X59" s="4"/>
      <c r="Y59" s="4"/>
      <c r="Z59" s="6" t="s">
        <v>64</v>
      </c>
      <c r="AB59" t="str">
        <f t="shared" si="0"/>
        <v xml:space="preserve">    avalon_mm_rmap_o.readdata(31 downto 8) &lt;= (others =&gt; '0');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2" t="s">
        <v>94</v>
      </c>
      <c r="N60" s="3" t="str">
        <f>'AVS RMAP Config Registers TABLE'!C40</f>
        <v>x"4D"</v>
      </c>
      <c r="O60" s="2" t="s">
        <v>91</v>
      </c>
      <c r="P60" s="4"/>
      <c r="Q60" s="4"/>
      <c r="R60" s="4"/>
      <c r="S60" s="4"/>
      <c r="T60" s="2" t="s">
        <v>89</v>
      </c>
      <c r="U60" s="4"/>
      <c r="V60" s="4"/>
      <c r="W60" s="4"/>
      <c r="X60" s="4"/>
      <c r="Y60" s="4"/>
      <c r="Z60" s="4"/>
      <c r="AB60" t="str">
        <f t="shared" si="0"/>
        <v xml:space="preserve">  when (x"4D") =&gt;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4" t="s">
        <v>72</v>
      </c>
      <c r="N61" s="4"/>
      <c r="O61" s="4"/>
      <c r="P61" s="5" t="str">
        <f t="shared" ref="P61:P63" si="13">$B$3</f>
        <v>avalon_mm_rmap_o.readdata</v>
      </c>
      <c r="Q61" s="2" t="s">
        <v>93</v>
      </c>
      <c r="R61" s="3" t="str">
        <f>'AVS RMAP Config Registers TABLE'!J40</f>
        <v>1 downto 0</v>
      </c>
      <c r="S61" s="2" t="s">
        <v>91</v>
      </c>
      <c r="T61" s="6" t="s">
        <v>90</v>
      </c>
      <c r="U61" s="5" t="str">
        <f t="shared" ref="U61:U62" si="14">$B$2</f>
        <v>rmap_config_registers_i</v>
      </c>
      <c r="V61" s="6" t="s">
        <v>92</v>
      </c>
      <c r="W61" s="5" t="str">
        <f>'AVS RMAP Config Registers TABLE'!D40</f>
        <v>sync_config</v>
      </c>
      <c r="X61" s="6" t="s">
        <v>92</v>
      </c>
      <c r="Y61" s="5" t="str">
        <f>'AVS RMAP Config Registers TABLE'!E40</f>
        <v>sync_configuration</v>
      </c>
      <c r="Z61" s="6" t="s">
        <v>64</v>
      </c>
      <c r="AB61" t="str">
        <f t="shared" si="0"/>
        <v xml:space="preserve">    avalon_mm_rmap_o.readdata(1 downto 0) &lt;= rmap_config_registers_i.sync_config.sync_configuration;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5" t="str">
        <f t="shared" si="13"/>
        <v>avalon_mm_rmap_o.readdata</v>
      </c>
      <c r="Q62" s="2" t="s">
        <v>93</v>
      </c>
      <c r="R62" s="3" t="str">
        <f>'AVS RMAP Config Registers TABLE'!J41</f>
        <v>2</v>
      </c>
      <c r="S62" s="2" t="s">
        <v>91</v>
      </c>
      <c r="T62" s="6" t="s">
        <v>90</v>
      </c>
      <c r="U62" s="5" t="str">
        <f t="shared" si="14"/>
        <v>rmap_config_registers_i</v>
      </c>
      <c r="V62" s="6" t="s">
        <v>92</v>
      </c>
      <c r="W62" s="5" t="str">
        <f>'AVS RMAP Config Registers TABLE'!D40</f>
        <v>sync_config</v>
      </c>
      <c r="X62" s="6" t="s">
        <v>92</v>
      </c>
      <c r="Y62" s="5" t="str">
        <f>'AVS RMAP Config Registers TABLE'!E41</f>
        <v>self_trigger_control</v>
      </c>
      <c r="Z62" s="6" t="s">
        <v>64</v>
      </c>
      <c r="AB62" t="str">
        <f t="shared" si="0"/>
        <v xml:space="preserve">    avalon_mm_rmap_o.readdata(2) &lt;= rmap_config_registers_i.sync_config.self_trigger_control;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 t="s">
        <v>72</v>
      </c>
      <c r="M63" s="4" t="s">
        <v>72</v>
      </c>
      <c r="N63" s="4"/>
      <c r="O63" s="4"/>
      <c r="P63" s="5" t="str">
        <f t="shared" si="13"/>
        <v>avalon_mm_rmap_o.readdata</v>
      </c>
      <c r="Q63" s="2" t="s">
        <v>93</v>
      </c>
      <c r="R63" s="3" t="str">
        <f>'AVS RMAP Config Registers TABLE'!J42</f>
        <v>31 downto 3</v>
      </c>
      <c r="S63" s="2" t="s">
        <v>91</v>
      </c>
      <c r="T63" s="6" t="s">
        <v>90</v>
      </c>
      <c r="U63" s="5" t="str">
        <f>'AVS RMAP Config Registers TABLE'!G42</f>
        <v>(others =&gt; '0')</v>
      </c>
      <c r="V63" s="4"/>
      <c r="W63" s="4"/>
      <c r="X63" s="4"/>
      <c r="Y63" s="4"/>
      <c r="Z63" s="6" t="s">
        <v>64</v>
      </c>
      <c r="AB63" t="str">
        <f t="shared" si="0"/>
        <v xml:space="preserve">    avalon_mm_rmap_o.readdata(31 downto 3) &lt;= (others =&gt; '0');</v>
      </c>
    </row>
    <row r="64" spans="2:28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 t="s">
        <v>72</v>
      </c>
      <c r="M64" s="2" t="s">
        <v>94</v>
      </c>
      <c r="N64" s="3" t="str">
        <f>'AVS RMAP Config Registers TABLE'!C43</f>
        <v>x"4E"</v>
      </c>
      <c r="O64" s="2" t="s">
        <v>91</v>
      </c>
      <c r="P64" s="4"/>
      <c r="Q64" s="4"/>
      <c r="R64" s="4"/>
      <c r="S64" s="4"/>
      <c r="T64" s="2" t="s">
        <v>89</v>
      </c>
      <c r="U64" s="4"/>
      <c r="V64" s="4"/>
      <c r="W64" s="4"/>
      <c r="X64" s="4"/>
      <c r="Y64" s="4"/>
      <c r="Z64" s="4"/>
      <c r="AB64" t="str">
        <f t="shared" si="0"/>
        <v xml:space="preserve">  when (x"4E") =&gt;</v>
      </c>
    </row>
    <row r="65" spans="2:28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 t="s">
        <v>72</v>
      </c>
      <c r="M65" s="4" t="s">
        <v>72</v>
      </c>
      <c r="N65" s="4"/>
      <c r="O65" s="4"/>
      <c r="P65" s="5" t="str">
        <f t="shared" ref="P65" si="15">$B$3</f>
        <v>avalon_mm_rmap_o.readdata</v>
      </c>
      <c r="Q65" s="2" t="s">
        <v>93</v>
      </c>
      <c r="R65" s="3" t="str">
        <f>'AVS RMAP Config Registers TABLE'!J43</f>
        <v>31 downto 0</v>
      </c>
      <c r="S65" s="2" t="s">
        <v>91</v>
      </c>
      <c r="T65" s="6" t="s">
        <v>90</v>
      </c>
      <c r="U65" s="5" t="str">
        <f>'AVS RMAP Config Registers TABLE'!G43</f>
        <v>(others =&gt; '0')</v>
      </c>
      <c r="V65" s="4"/>
      <c r="W65" s="4"/>
      <c r="X65" s="4"/>
      <c r="Y65" s="4"/>
      <c r="Z65" s="6" t="s">
        <v>64</v>
      </c>
      <c r="AB65" t="str">
        <f t="shared" si="0"/>
        <v xml:space="preserve">    avalon_mm_rmap_o.readdata(31 downto 0) &lt;= (others =&gt; '0');</v>
      </c>
    </row>
    <row r="66" spans="2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2" t="s">
        <v>94</v>
      </c>
      <c r="N66" s="3" t="str">
        <f>'AVS RMAP Config Registers TABLE'!C44</f>
        <v>x"4F"</v>
      </c>
      <c r="O66" s="2" t="s">
        <v>91</v>
      </c>
      <c r="P66" s="4"/>
      <c r="Q66" s="4"/>
      <c r="R66" s="4"/>
      <c r="S66" s="4"/>
      <c r="T66" s="2" t="s">
        <v>89</v>
      </c>
      <c r="U66" s="4"/>
      <c r="V66" s="4"/>
      <c r="W66" s="4"/>
      <c r="X66" s="4"/>
      <c r="Y66" s="4"/>
      <c r="Z66" s="4"/>
      <c r="AB66" t="str">
        <f t="shared" si="0"/>
        <v xml:space="preserve">  when (x"4F") =&gt;</v>
      </c>
    </row>
    <row r="67" spans="2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ref="P67" si="16">$B$3</f>
        <v>avalon_mm_rmap_o.readdata</v>
      </c>
      <c r="Q67" s="2" t="s">
        <v>93</v>
      </c>
      <c r="R67" s="3" t="str">
        <f>'AVS RMAP Config Registers TABLE'!J44</f>
        <v>31 downto 0</v>
      </c>
      <c r="S67" s="2" t="s">
        <v>91</v>
      </c>
      <c r="T67" s="6" t="s">
        <v>90</v>
      </c>
      <c r="U67" s="5" t="str">
        <f>'AVS RMAP Config Registers TABLE'!G44</f>
        <v>(others =&gt; '0')</v>
      </c>
      <c r="V67" s="4"/>
      <c r="W67" s="4"/>
      <c r="X67" s="4"/>
      <c r="Y67" s="4"/>
      <c r="Z67" s="6" t="s">
        <v>64</v>
      </c>
      <c r="AB67" t="str">
        <f t="shared" si="0"/>
        <v xml:space="preserve">    avalon_mm_rmap_o.readdata(31 downto 0) &lt;= (others =&gt; '0');</v>
      </c>
    </row>
    <row r="68" spans="2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2" t="s">
        <v>94</v>
      </c>
      <c r="N68" s="3" t="str">
        <f>'AVS RMAP Config Registers TABLE'!C45</f>
        <v>x"50"</v>
      </c>
      <c r="O68" s="2" t="s">
        <v>91</v>
      </c>
      <c r="P68" s="4"/>
      <c r="Q68" s="4"/>
      <c r="R68" s="4"/>
      <c r="S68" s="4"/>
      <c r="T68" s="2" t="s">
        <v>89</v>
      </c>
      <c r="U68" s="4"/>
      <c r="V68" s="4"/>
      <c r="W68" s="4"/>
      <c r="X68" s="4"/>
      <c r="Y68" s="4"/>
      <c r="Z68" s="4"/>
      <c r="AB68" t="str">
        <f t="shared" si="0"/>
        <v xml:space="preserve">  when (x"50") =&gt;</v>
      </c>
    </row>
    <row r="69" spans="2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ref="P69:P70" si="17">$B$3</f>
        <v>avalon_mm_rmap_o.readdata</v>
      </c>
      <c r="Q69" s="2" t="s">
        <v>93</v>
      </c>
      <c r="R69" s="3" t="str">
        <f>'AVS RMAP Config Registers TABLE'!J45</f>
        <v>1 downto 0</v>
      </c>
      <c r="S69" s="2" t="s">
        <v>91</v>
      </c>
      <c r="T69" s="6" t="s">
        <v>90</v>
      </c>
      <c r="U69" s="5" t="str">
        <f t="shared" ref="U69" si="18">$B$2</f>
        <v>rmap_config_registers_i</v>
      </c>
      <c r="V69" s="6" t="s">
        <v>92</v>
      </c>
      <c r="W69" s="5" t="str">
        <f>'AVS RMAP Config Registers TABLE'!D45</f>
        <v>frame_number</v>
      </c>
      <c r="X69" s="6" t="s">
        <v>92</v>
      </c>
      <c r="Y69" s="5" t="str">
        <f>'AVS RMAP Config Registers TABLE'!E45</f>
        <v>frame_number</v>
      </c>
      <c r="Z69" s="6" t="s">
        <v>64</v>
      </c>
      <c r="AB69" t="str">
        <f t="shared" si="0"/>
        <v xml:space="preserve">    avalon_mm_rmap_o.readdata(1 downto 0) &lt;= rmap_config_registers_i.frame_number.frame_number;</v>
      </c>
    </row>
    <row r="70" spans="2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17"/>
        <v>avalon_mm_rmap_o.readdata</v>
      </c>
      <c r="Q70" s="2" t="s">
        <v>93</v>
      </c>
      <c r="R70" s="3" t="str">
        <f>'AVS RMAP Config Registers TABLE'!J46</f>
        <v>31 downto 2</v>
      </c>
      <c r="S70" s="2" t="s">
        <v>91</v>
      </c>
      <c r="T70" s="6" t="s">
        <v>90</v>
      </c>
      <c r="U70" s="5" t="str">
        <f>'AVS RMAP Config Registers TABLE'!G46</f>
        <v>(others =&gt; '0')</v>
      </c>
      <c r="V70" s="4"/>
      <c r="W70" s="4"/>
      <c r="X70" s="4"/>
      <c r="Y70" s="4"/>
      <c r="Z70" s="6" t="s">
        <v>64</v>
      </c>
      <c r="AB70" t="str">
        <f t="shared" si="0"/>
        <v xml:space="preserve">    avalon_mm_rmap_o.readdata(31 downto 2) &lt;= (others =&gt; '0');</v>
      </c>
    </row>
    <row r="71" spans="2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2" t="s">
        <v>94</v>
      </c>
      <c r="N71" s="3" t="str">
        <f>'AVS RMAP Config Registers TABLE'!C47</f>
        <v>x"51"</v>
      </c>
      <c r="O71" s="2" t="s">
        <v>91</v>
      </c>
      <c r="P71" s="4"/>
      <c r="Q71" s="4"/>
      <c r="R71" s="4"/>
      <c r="S71" s="4"/>
      <c r="T71" s="2" t="s">
        <v>89</v>
      </c>
      <c r="U71" s="4"/>
      <c r="V71" s="4"/>
      <c r="W71" s="4"/>
      <c r="X71" s="4"/>
      <c r="Y71" s="4"/>
      <c r="Z71" s="4"/>
      <c r="AB71" t="str">
        <f t="shared" si="0"/>
        <v xml:space="preserve">  when (x"51") =&gt;</v>
      </c>
    </row>
    <row r="72" spans="2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ref="P72:P73" si="19">$B$3</f>
        <v>avalon_mm_rmap_o.readdata</v>
      </c>
      <c r="Q72" s="2" t="s">
        <v>93</v>
      </c>
      <c r="R72" s="3" t="str">
        <f>'AVS RMAP Config Registers TABLE'!J47</f>
        <v>3 downto 0</v>
      </c>
      <c r="S72" s="2" t="s">
        <v>91</v>
      </c>
      <c r="T72" s="6" t="s">
        <v>90</v>
      </c>
      <c r="U72" s="5" t="str">
        <f t="shared" ref="U72" si="20">$B$2</f>
        <v>rmap_config_registers_i</v>
      </c>
      <c r="V72" s="6" t="s">
        <v>92</v>
      </c>
      <c r="W72" s="5" t="str">
        <f>'AVS RMAP Config Registers TABLE'!D47</f>
        <v>current_mode</v>
      </c>
      <c r="X72" s="6" t="s">
        <v>92</v>
      </c>
      <c r="Y72" s="5" t="str">
        <f>'AVS RMAP Config Registers TABLE'!E47</f>
        <v>current_mode</v>
      </c>
      <c r="Z72" s="6" t="s">
        <v>64</v>
      </c>
      <c r="AB72" t="str">
        <f t="shared" si="0"/>
        <v xml:space="preserve">    avalon_mm_rmap_o.readdata(3 downto 0) &lt;= rmap_config_registers_i.current_mode.current_mode;</v>
      </c>
    </row>
    <row r="73" spans="2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19"/>
        <v>avalon_mm_rmap_o.readdata</v>
      </c>
      <c r="Q73" s="2" t="s">
        <v>93</v>
      </c>
      <c r="R73" s="3" t="str">
        <f>'AVS RMAP Config Registers TABLE'!J48</f>
        <v>31 downto 4</v>
      </c>
      <c r="S73" s="2" t="s">
        <v>91</v>
      </c>
      <c r="T73" s="6" t="s">
        <v>90</v>
      </c>
      <c r="U73" s="5" t="str">
        <f>'AVS RMAP Config Registers TABLE'!G48</f>
        <v>(others =&gt; '0')</v>
      </c>
      <c r="V73" s="4"/>
      <c r="W73" s="4"/>
      <c r="X73" s="4"/>
      <c r="Y73" s="4"/>
      <c r="Z73" s="6" t="s">
        <v>64</v>
      </c>
      <c r="AB73" t="str">
        <f t="shared" ref="AB73:AB76" si="21">CONCATENATE(B73,C73,D73,E73,F73,G73,H73,I73,J73,K73,L73,M73,N73,O73,P73,Q73,R73,S73,T73,U73,V73,W73,X73,Y73,Z73)</f>
        <v xml:space="preserve">    avalon_mm_rmap_o.readdata(31 downto 4) &lt;= (others =&gt; '0');</v>
      </c>
    </row>
    <row r="74" spans="2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2" t="s">
        <v>95</v>
      </c>
      <c r="N74" s="3" t="s">
        <v>88</v>
      </c>
      <c r="O74" s="4"/>
      <c r="P74" s="4"/>
      <c r="Q74" s="4"/>
      <c r="R74" s="4"/>
      <c r="S74" s="4"/>
      <c r="T74" s="2" t="s">
        <v>89</v>
      </c>
      <c r="U74" s="4"/>
      <c r="V74" s="4"/>
      <c r="W74" s="4"/>
      <c r="X74" s="4"/>
      <c r="Y74" s="4"/>
      <c r="Z74" s="4"/>
      <c r="AB74" t="str">
        <f t="shared" si="21"/>
        <v xml:space="preserve">  when others =&gt;</v>
      </c>
    </row>
    <row r="75" spans="2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>$B$3</f>
        <v>avalon_mm_rmap_o.readdata</v>
      </c>
      <c r="Q75" s="4"/>
      <c r="R75" s="4"/>
      <c r="S75" s="4"/>
      <c r="T75" s="6" t="s">
        <v>90</v>
      </c>
      <c r="U75" s="5" t="s">
        <v>140</v>
      </c>
      <c r="V75" s="4"/>
      <c r="W75" s="4"/>
      <c r="X75" s="4"/>
      <c r="Y75" s="4"/>
      <c r="Z75" s="6" t="s">
        <v>64</v>
      </c>
      <c r="AB75" t="str">
        <f t="shared" si="21"/>
        <v xml:space="preserve">    avalon_mm_rmap_o.readdata &lt;= (others =&gt; '0');</v>
      </c>
    </row>
    <row r="76" spans="2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2" t="s">
        <v>86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B76" t="str">
        <f t="shared" si="21"/>
        <v>end case;</v>
      </c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5"/>
  <sheetViews>
    <sheetView topLeftCell="O25" zoomScale="85" zoomScaleNormal="85" workbookViewId="0">
      <selection activeCell="AB35" sqref="AB35"/>
    </sheetView>
  </sheetViews>
  <sheetFormatPr defaultRowHeight="14.4" x14ac:dyDescent="0.3"/>
  <cols>
    <col min="1" max="1" width="11.109375" customWidth="1"/>
    <col min="2" max="3" width="22.33203125" customWidth="1"/>
    <col min="4" max="4" width="4.33203125" bestFit="1" customWidth="1"/>
    <col min="5" max="5" width="27.5546875" bestFit="1" customWidth="1"/>
    <col min="6" max="6" width="7.33203125" bestFit="1" customWidth="1"/>
    <col min="7" max="8" width="3.33203125" customWidth="1"/>
    <col min="9" max="9" width="8.44140625" bestFit="1" customWidth="1"/>
    <col min="10" max="11" width="3.33203125" customWidth="1"/>
    <col min="12" max="12" width="12.88671875" bestFit="1" customWidth="1"/>
    <col min="13" max="13" width="22.6640625" bestFit="1" customWidth="1"/>
    <col min="14" max="14" width="7.33203125" bestFit="1" customWidth="1"/>
    <col min="15" max="15" width="3.33203125" customWidth="1"/>
    <col min="16" max="16" width="25" bestFit="1" customWidth="1"/>
    <col min="17" max="17" width="3.33203125" customWidth="1"/>
    <col min="18" max="18" width="29" bestFit="1" customWidth="1"/>
    <col min="19" max="19" width="3.33203125" customWidth="1"/>
    <col min="20" max="20" width="46.6640625" bestFit="1" customWidth="1"/>
    <col min="21" max="21" width="5.6640625" bestFit="1" customWidth="1"/>
    <col min="22" max="22" width="17.44140625" bestFit="1" customWidth="1"/>
    <col min="23" max="23" width="3.33203125" customWidth="1"/>
    <col min="24" max="24" width="12.33203125" bestFit="1" customWidth="1"/>
    <col min="25" max="26" width="3.33203125" customWidth="1"/>
    <col min="28" max="28" width="140" bestFit="1" customWidth="1"/>
  </cols>
  <sheetData>
    <row r="1" spans="1:28" x14ac:dyDescent="0.3">
      <c r="A1" s="7" t="s">
        <v>81</v>
      </c>
    </row>
    <row r="2" spans="1:28" x14ac:dyDescent="0.3">
      <c r="B2" s="3" t="s">
        <v>144</v>
      </c>
      <c r="C2" s="2" t="s">
        <v>78</v>
      </c>
      <c r="D2" s="3" t="s">
        <v>130</v>
      </c>
      <c r="E2" s="2" t="s">
        <v>65</v>
      </c>
      <c r="F2" s="2" t="s">
        <v>128</v>
      </c>
      <c r="G2" s="2" t="s">
        <v>93</v>
      </c>
      <c r="H2" s="3">
        <v>31</v>
      </c>
      <c r="I2" s="2" t="s">
        <v>67</v>
      </c>
      <c r="J2" s="3">
        <v>0</v>
      </c>
      <c r="K2" s="2" t="s">
        <v>91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2" t="s">
        <v>64</v>
      </c>
      <c r="AB2" t="str">
        <f>CONCATENATE(B2,C2,D2,E2,F2,G2,H2,I2,J2,K2,L2,M2,N2,O2,P2,Q2,R2,S2,T2,U2,V2,W2,X2,Y2,Z2)</f>
        <v>avalon_mm_rmap_i.writedata  : instd_logic_vector(31 downto 0);</v>
      </c>
    </row>
    <row r="3" spans="1:28" x14ac:dyDescent="0.3">
      <c r="B3" s="3" t="s">
        <v>129</v>
      </c>
      <c r="C3" s="2" t="s">
        <v>78</v>
      </c>
      <c r="D3" s="3" t="s">
        <v>87</v>
      </c>
      <c r="E3" s="3" t="str">
        <f>'Config Register VHDL Types'!C86</f>
        <v>t_rmap_memory_config_area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" t="s">
        <v>64</v>
      </c>
      <c r="AB3" t="str">
        <f>CONCATENATE(B3,C3,D3,E3,F3,G3,H3,I3,J3,K3,L3,M3,N3,O3,P3,Q3,R3,S3,T3,U3,V3,W3,X3,Y3,Z3)</f>
        <v>rmap_config_registers_o  : out t_rmap_memory_config_area;</v>
      </c>
    </row>
    <row r="5" spans="1:28" x14ac:dyDescent="0.3">
      <c r="A5" s="7" t="s">
        <v>82</v>
      </c>
    </row>
    <row r="6" spans="1:28" x14ac:dyDescent="0.3">
      <c r="B6" s="6" t="s">
        <v>83</v>
      </c>
      <c r="C6" s="5" t="s">
        <v>143</v>
      </c>
      <c r="D6" s="6" t="s">
        <v>78</v>
      </c>
      <c r="E6" s="6" t="s">
        <v>65</v>
      </c>
      <c r="F6" s="6" t="s">
        <v>128</v>
      </c>
      <c r="G6" s="6" t="s">
        <v>93</v>
      </c>
      <c r="H6" s="5">
        <v>7</v>
      </c>
      <c r="I6" s="6" t="s">
        <v>67</v>
      </c>
      <c r="J6" s="5">
        <v>0</v>
      </c>
      <c r="K6" s="6" t="s">
        <v>91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6" t="s">
        <v>64</v>
      </c>
      <c r="AB6" t="str">
        <f>CONCATENATE(B6,C6,D6,E6,F6,G6,H6,I6,J6,K6,L6,M6,N6,O6,P6,Q6,R6,S6,T6,U6,V6,W6,X6,Y6,Z6)</f>
        <v>signal write_address_i  : std_logic_vector(7 downto 0);</v>
      </c>
    </row>
    <row r="8" spans="1:28" x14ac:dyDescent="0.3">
      <c r="A8" s="7" t="s">
        <v>80</v>
      </c>
    </row>
    <row r="9" spans="1:28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2" t="s">
        <v>84</v>
      </c>
      <c r="M9" s="3" t="str">
        <f>C6</f>
        <v>write_address_i</v>
      </c>
      <c r="N9" s="2" t="s">
        <v>85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B9" t="str">
        <f>CONCATENATE(B9,C9,D9,E9,F9,G9,H9,I9,J9,K9,L9,M9,N9,O9,P9,Q9,R9,S9,T9,U9,V9,W9,X9,Y9,Z9)</f>
        <v>case (write_address_i) is</v>
      </c>
    </row>
    <row r="10" spans="1:28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 t="s">
        <v>72</v>
      </c>
      <c r="M10" s="2" t="s">
        <v>94</v>
      </c>
      <c r="N10" s="3" t="str">
        <f>'AVS RMAP Config Registers TABLE'!C3</f>
        <v>x"40"</v>
      </c>
      <c r="O10" s="2" t="s">
        <v>91</v>
      </c>
      <c r="P10" s="4"/>
      <c r="Q10" s="4"/>
      <c r="R10" s="4"/>
      <c r="S10" s="4"/>
      <c r="T10" s="4"/>
      <c r="U10" s="2" t="s">
        <v>89</v>
      </c>
      <c r="V10" s="4"/>
      <c r="W10" s="4"/>
      <c r="X10" s="4"/>
      <c r="Y10" s="4"/>
      <c r="Z10" s="4"/>
      <c r="AB10" t="str">
        <f t="shared" ref="AB10:AB73" si="0">CONCATENATE(B10,C10,D10,E10,F10,G10,H10,I10,J10,K10,L10,M10,N10,O10,P10,Q10,R10,S10,T10,U10,V10,W10,X10,Y10,Z10)</f>
        <v xml:space="preserve">  when (x"40") =&gt;</v>
      </c>
    </row>
    <row r="11" spans="1:28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 t="s">
        <v>72</v>
      </c>
      <c r="M11" s="4" t="s">
        <v>72</v>
      </c>
      <c r="N11" s="4"/>
      <c r="O11" s="4"/>
      <c r="P11" s="5" t="str">
        <f>$B$3</f>
        <v>rmap_config_registers_o</v>
      </c>
      <c r="Q11" s="6" t="s">
        <v>92</v>
      </c>
      <c r="R11" s="5" t="str">
        <f>'AVS RMAP Config Registers TABLE'!D3</f>
        <v>ccd_seq_1_config</v>
      </c>
      <c r="S11" s="6" t="s">
        <v>92</v>
      </c>
      <c r="T11" s="5" t="str">
        <f>'AVS RMAP Config Registers TABLE'!E4</f>
        <v>tri_level_clock_control</v>
      </c>
      <c r="U11" s="6" t="s">
        <v>90</v>
      </c>
      <c r="V11" s="5" t="str">
        <f t="shared" ref="V11:V15" si="1">$B$2</f>
        <v>avalon_mm_rmap_i.writedata</v>
      </c>
      <c r="W11" s="2" t="s">
        <v>93</v>
      </c>
      <c r="X11" s="3" t="str">
        <f>'AVS RMAP Config Registers TABLE'!J4</f>
        <v>1</v>
      </c>
      <c r="Y11" s="2" t="s">
        <v>91</v>
      </c>
      <c r="Z11" s="6" t="s">
        <v>64</v>
      </c>
      <c r="AB11" t="str">
        <f t="shared" si="0"/>
        <v xml:space="preserve">    rmap_config_registers_o.ccd_seq_1_config.tri_level_clock_control &lt;= avalon_mm_rmap_i.writedata(1);</v>
      </c>
    </row>
    <row r="12" spans="1:28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 t="s">
        <v>72</v>
      </c>
      <c r="M12" s="4" t="s">
        <v>72</v>
      </c>
      <c r="N12" s="4"/>
      <c r="O12" s="4"/>
      <c r="P12" s="5" t="str">
        <f t="shared" ref="P12:P15" si="2">$B$3</f>
        <v>rmap_config_registers_o</v>
      </c>
      <c r="Q12" s="6" t="s">
        <v>92</v>
      </c>
      <c r="R12" s="5" t="str">
        <f>'AVS RMAP Config Registers TABLE'!D3</f>
        <v>ccd_seq_1_config</v>
      </c>
      <c r="S12" s="6" t="s">
        <v>92</v>
      </c>
      <c r="T12" s="5" t="str">
        <f>'AVS RMAP Config Registers TABLE'!E5</f>
        <v>image_clock_direction_control</v>
      </c>
      <c r="U12" s="6" t="s">
        <v>90</v>
      </c>
      <c r="V12" s="5" t="str">
        <f t="shared" si="1"/>
        <v>avalon_mm_rmap_i.writedata</v>
      </c>
      <c r="W12" s="2" t="s">
        <v>93</v>
      </c>
      <c r="X12" s="3" t="str">
        <f>'AVS RMAP Config Registers TABLE'!J5</f>
        <v>2</v>
      </c>
      <c r="Y12" s="2" t="s">
        <v>91</v>
      </c>
      <c r="Z12" s="6" t="s">
        <v>64</v>
      </c>
      <c r="AB12" t="str">
        <f t="shared" si="0"/>
        <v xml:space="preserve">    rmap_config_registers_o.ccd_seq_1_config.image_clock_direction_control &lt;= avalon_mm_rmap_i.writedata(2);</v>
      </c>
    </row>
    <row r="13" spans="1:28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 t="s">
        <v>72</v>
      </c>
      <c r="M13" s="4" t="s">
        <v>72</v>
      </c>
      <c r="N13" s="4"/>
      <c r="O13" s="4"/>
      <c r="P13" s="5" t="str">
        <f t="shared" si="2"/>
        <v>rmap_config_registers_o</v>
      </c>
      <c r="Q13" s="6" t="s">
        <v>92</v>
      </c>
      <c r="R13" s="5" t="str">
        <f>'AVS RMAP Config Registers TABLE'!D3</f>
        <v>ccd_seq_1_config</v>
      </c>
      <c r="S13" s="6" t="s">
        <v>92</v>
      </c>
      <c r="T13" s="5" t="str">
        <f>'AVS RMAP Config Registers TABLE'!E6</f>
        <v>register_clock_direction_control</v>
      </c>
      <c r="U13" s="6" t="s">
        <v>90</v>
      </c>
      <c r="V13" s="5" t="str">
        <f t="shared" si="1"/>
        <v>avalon_mm_rmap_i.writedata</v>
      </c>
      <c r="W13" s="2" t="s">
        <v>93</v>
      </c>
      <c r="X13" s="3" t="str">
        <f>'AVS RMAP Config Registers TABLE'!J6</f>
        <v>3</v>
      </c>
      <c r="Y13" s="2" t="s">
        <v>91</v>
      </c>
      <c r="Z13" s="6" t="s">
        <v>64</v>
      </c>
      <c r="AB13" t="str">
        <f t="shared" si="0"/>
        <v xml:space="preserve">    rmap_config_registers_o.ccd_seq_1_config.register_clock_direction_control &lt;= avalon_mm_rmap_i.writedata(3);</v>
      </c>
    </row>
    <row r="14" spans="1:28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 t="s">
        <v>72</v>
      </c>
      <c r="M14" s="4" t="s">
        <v>72</v>
      </c>
      <c r="N14" s="4"/>
      <c r="O14" s="4"/>
      <c r="P14" s="5" t="str">
        <f t="shared" si="2"/>
        <v>rmap_config_registers_o</v>
      </c>
      <c r="Q14" s="6" t="s">
        <v>92</v>
      </c>
      <c r="R14" s="5" t="str">
        <f>'AVS RMAP Config Registers TABLE'!D3</f>
        <v>ccd_seq_1_config</v>
      </c>
      <c r="S14" s="6" t="s">
        <v>92</v>
      </c>
      <c r="T14" s="5" t="str">
        <f>'AVS RMAP Config Registers TABLE'!E7</f>
        <v>image_clock_transfer_count_control</v>
      </c>
      <c r="U14" s="6" t="s">
        <v>90</v>
      </c>
      <c r="V14" s="5" t="str">
        <f t="shared" si="1"/>
        <v>avalon_mm_rmap_i.writedata</v>
      </c>
      <c r="W14" s="2" t="s">
        <v>93</v>
      </c>
      <c r="X14" s="3" t="str">
        <f>'AVS RMAP Config Registers TABLE'!J7</f>
        <v>19 downto 4</v>
      </c>
      <c r="Y14" s="2" t="s">
        <v>91</v>
      </c>
      <c r="Z14" s="6" t="s">
        <v>64</v>
      </c>
      <c r="AB14" t="str">
        <f t="shared" si="0"/>
        <v xml:space="preserve">    rmap_config_registers_o.ccd_seq_1_config.image_clock_transfer_count_control &lt;= avalon_mm_rmap_i.writedata(19 downto 4);</v>
      </c>
    </row>
    <row r="15" spans="1:28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72</v>
      </c>
      <c r="M15" s="4" t="s">
        <v>72</v>
      </c>
      <c r="N15" s="4"/>
      <c r="O15" s="4"/>
      <c r="P15" s="5" t="str">
        <f t="shared" si="2"/>
        <v>rmap_config_registers_o</v>
      </c>
      <c r="Q15" s="6" t="s">
        <v>92</v>
      </c>
      <c r="R15" s="5" t="str">
        <f>'AVS RMAP Config Registers TABLE'!D3</f>
        <v>ccd_seq_1_config</v>
      </c>
      <c r="S15" s="6" t="s">
        <v>92</v>
      </c>
      <c r="T15" s="5" t="str">
        <f>'AVS RMAP Config Registers TABLE'!E8</f>
        <v>register_clock_transfer_count_control</v>
      </c>
      <c r="U15" s="6" t="s">
        <v>90</v>
      </c>
      <c r="V15" s="5" t="str">
        <f t="shared" si="1"/>
        <v>avalon_mm_rmap_i.writedata</v>
      </c>
      <c r="W15" s="2" t="s">
        <v>93</v>
      </c>
      <c r="X15" s="3" t="str">
        <f>'AVS RMAP Config Registers TABLE'!J8</f>
        <v>31 downto 20</v>
      </c>
      <c r="Y15" s="2" t="s">
        <v>91</v>
      </c>
      <c r="Z15" s="6" t="s">
        <v>64</v>
      </c>
      <c r="AB15" t="str">
        <f t="shared" si="0"/>
        <v xml:space="preserve">    rmap_config_registers_o.ccd_seq_1_config.register_clock_transfer_count_control &lt;= avalon_mm_rmap_i.writedata(31 downto 20);</v>
      </c>
    </row>
    <row r="16" spans="1:28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72</v>
      </c>
      <c r="M16" s="2" t="s">
        <v>94</v>
      </c>
      <c r="N16" s="3" t="str">
        <f>'AVS RMAP Config Registers TABLE'!C9</f>
        <v>x"41"</v>
      </c>
      <c r="O16" s="2" t="s">
        <v>91</v>
      </c>
      <c r="P16" s="4"/>
      <c r="Q16" s="4"/>
      <c r="R16" s="4"/>
      <c r="S16" s="4"/>
      <c r="T16" s="4"/>
      <c r="U16" s="2" t="s">
        <v>89</v>
      </c>
      <c r="V16" s="4"/>
      <c r="W16" s="4"/>
      <c r="X16" s="4"/>
      <c r="Y16" s="4"/>
      <c r="Z16" s="4"/>
      <c r="AB16" t="str">
        <f t="shared" si="0"/>
        <v xml:space="preserve">  when (x"41") =&gt;</v>
      </c>
    </row>
    <row r="17" spans="2:28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 t="s">
        <v>72</v>
      </c>
      <c r="M17" s="4" t="s">
        <v>72</v>
      </c>
      <c r="N17" s="4"/>
      <c r="O17" s="4"/>
      <c r="P17" s="5" t="str">
        <f>$B$3</f>
        <v>rmap_config_registers_o</v>
      </c>
      <c r="Q17" s="6" t="s">
        <v>92</v>
      </c>
      <c r="R17" s="5" t="str">
        <f>'AVS RMAP Config Registers TABLE'!D9</f>
        <v>ccd_seq_2_config</v>
      </c>
      <c r="S17" s="6" t="s">
        <v>92</v>
      </c>
      <c r="T17" s="5" t="str">
        <f>'AVS RMAP Config Registers TABLE'!E9</f>
        <v>slow_read_out_pause_count</v>
      </c>
      <c r="U17" s="6" t="s">
        <v>90</v>
      </c>
      <c r="V17" s="5" t="str">
        <f>$B$2</f>
        <v>avalon_mm_rmap_i.writedata</v>
      </c>
      <c r="W17" s="2" t="s">
        <v>93</v>
      </c>
      <c r="X17" s="3" t="str">
        <f>'AVS RMAP Config Registers TABLE'!J9</f>
        <v>19 downto 0</v>
      </c>
      <c r="Y17" s="2" t="s">
        <v>91</v>
      </c>
      <c r="Z17" s="6" t="s">
        <v>64</v>
      </c>
      <c r="AB17" t="str">
        <f t="shared" si="0"/>
        <v xml:space="preserve">    rmap_config_registers_o.ccd_seq_2_config.slow_read_out_pause_count &lt;= avalon_mm_rmap_i.writedata(19 downto 0);</v>
      </c>
    </row>
    <row r="18" spans="2:28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 t="s">
        <v>72</v>
      </c>
      <c r="M18" s="2" t="s">
        <v>94</v>
      </c>
      <c r="N18" s="3" t="str">
        <f>'AVS RMAP Config Registers TABLE'!C11</f>
        <v>x"42"</v>
      </c>
      <c r="O18" s="2" t="s">
        <v>91</v>
      </c>
      <c r="P18" s="4"/>
      <c r="Q18" s="4"/>
      <c r="R18" s="4"/>
      <c r="S18" s="4"/>
      <c r="T18" s="4"/>
      <c r="U18" s="2" t="s">
        <v>89</v>
      </c>
      <c r="V18" s="4"/>
      <c r="W18" s="4"/>
      <c r="X18" s="4"/>
      <c r="Y18" s="4"/>
      <c r="Z18" s="4"/>
      <c r="AB18" t="str">
        <f t="shared" si="0"/>
        <v xml:space="preserve">  when (x"42") =&gt;</v>
      </c>
    </row>
    <row r="19" spans="2:28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 t="s">
        <v>72</v>
      </c>
      <c r="M19" s="4" t="s">
        <v>72</v>
      </c>
      <c r="N19" s="4"/>
      <c r="O19" s="4"/>
      <c r="P19" s="5" t="str">
        <f>$B$3</f>
        <v>rmap_config_registers_o</v>
      </c>
      <c r="Q19" s="6" t="s">
        <v>92</v>
      </c>
      <c r="R19" s="5" t="str">
        <f>'AVS RMAP Config Registers TABLE'!D11</f>
        <v>spw_packet_1_config</v>
      </c>
      <c r="S19" s="6" t="s">
        <v>92</v>
      </c>
      <c r="T19" s="5" t="str">
        <f>'AVS RMAP Config Registers TABLE'!E12</f>
        <v>digitise_control</v>
      </c>
      <c r="U19" s="6" t="s">
        <v>90</v>
      </c>
      <c r="V19" s="5" t="str">
        <f t="shared" ref="V19:V21" si="3">$B$2</f>
        <v>avalon_mm_rmap_i.writedata</v>
      </c>
      <c r="W19" s="2" t="s">
        <v>93</v>
      </c>
      <c r="X19" s="3" t="str">
        <f>'AVS RMAP Config Registers TABLE'!J12</f>
        <v>1</v>
      </c>
      <c r="Y19" s="2" t="s">
        <v>91</v>
      </c>
      <c r="Z19" s="6" t="s">
        <v>64</v>
      </c>
      <c r="AB19" t="str">
        <f t="shared" si="0"/>
        <v xml:space="preserve">    rmap_config_registers_o.spw_packet_1_config.digitise_control &lt;= avalon_mm_rmap_i.writedata(1);</v>
      </c>
    </row>
    <row r="20" spans="2:28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 t="s">
        <v>72</v>
      </c>
      <c r="M20" s="4" t="s">
        <v>72</v>
      </c>
      <c r="N20" s="4"/>
      <c r="O20" s="4"/>
      <c r="P20" s="5" t="str">
        <f>$B$3</f>
        <v>rmap_config_registers_o</v>
      </c>
      <c r="Q20" s="6" t="s">
        <v>92</v>
      </c>
      <c r="R20" s="5" t="str">
        <f>'AVS RMAP Config Registers TABLE'!D11</f>
        <v>spw_packet_1_config</v>
      </c>
      <c r="S20" s="6" t="s">
        <v>92</v>
      </c>
      <c r="T20" s="5" t="str">
        <f>'AVS RMAP Config Registers TABLE'!E13</f>
        <v>ccd_port_data_transmission_selection_control</v>
      </c>
      <c r="U20" s="6" t="s">
        <v>90</v>
      </c>
      <c r="V20" s="5" t="str">
        <f t="shared" si="3"/>
        <v>avalon_mm_rmap_i.writedata</v>
      </c>
      <c r="W20" s="2" t="s">
        <v>93</v>
      </c>
      <c r="X20" s="3" t="str">
        <f>'AVS RMAP Config Registers TABLE'!J13</f>
        <v>3 downto 2</v>
      </c>
      <c r="Y20" s="2" t="s">
        <v>91</v>
      </c>
      <c r="Z20" s="6" t="s">
        <v>64</v>
      </c>
      <c r="AB20" t="str">
        <f t="shared" si="0"/>
        <v xml:space="preserve">    rmap_config_registers_o.spw_packet_1_config.ccd_port_data_transmission_selection_control &lt;= avalon_mm_rmap_i.writedata(3 downto 2);</v>
      </c>
    </row>
    <row r="21" spans="2:28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 t="s">
        <v>72</v>
      </c>
      <c r="M21" s="4" t="s">
        <v>72</v>
      </c>
      <c r="N21" s="4"/>
      <c r="O21" s="4"/>
      <c r="P21" s="5" t="str">
        <f>$B$3</f>
        <v>rmap_config_registers_o</v>
      </c>
      <c r="Q21" s="6" t="s">
        <v>92</v>
      </c>
      <c r="R21" s="5" t="str">
        <f>'AVS RMAP Config Registers TABLE'!D11</f>
        <v>spw_packet_1_config</v>
      </c>
      <c r="S21" s="6" t="s">
        <v>92</v>
      </c>
      <c r="T21" s="5" t="str">
        <f>'AVS RMAP Config Registers TABLE'!E14</f>
        <v>packet_size_control</v>
      </c>
      <c r="U21" s="6" t="s">
        <v>90</v>
      </c>
      <c r="V21" s="5" t="str">
        <f t="shared" si="3"/>
        <v>avalon_mm_rmap_i.writedata</v>
      </c>
      <c r="W21" s="2" t="s">
        <v>93</v>
      </c>
      <c r="X21" s="3" t="str">
        <f>'AVS RMAP Config Registers TABLE'!J14</f>
        <v>19 downto 4</v>
      </c>
      <c r="Y21" s="2" t="s">
        <v>91</v>
      </c>
      <c r="Z21" s="6" t="s">
        <v>64</v>
      </c>
      <c r="AB21" t="str">
        <f t="shared" si="0"/>
        <v xml:space="preserve">    rmap_config_registers_o.spw_packet_1_config.packet_size_control &lt;= avalon_mm_rmap_i.writedata(19 downto 4);</v>
      </c>
    </row>
    <row r="22" spans="2:28" x14ac:dyDescent="0.3">
      <c r="B22" s="4"/>
      <c r="C22" s="4"/>
      <c r="D22" s="4"/>
      <c r="E22" s="4"/>
      <c r="F22" s="4"/>
      <c r="G22" s="4"/>
      <c r="H22" s="4"/>
      <c r="I22" s="4"/>
      <c r="J22" s="4"/>
      <c r="K22" s="4"/>
      <c r="L22" s="4" t="s">
        <v>72</v>
      </c>
      <c r="M22" s="2" t="s">
        <v>94</v>
      </c>
      <c r="N22" s="3" t="str">
        <f>'AVS RMAP Config Registers TABLE'!C16</f>
        <v>x"43"</v>
      </c>
      <c r="O22" s="2" t="s">
        <v>91</v>
      </c>
      <c r="P22" s="4"/>
      <c r="Q22" s="4"/>
      <c r="R22" s="4"/>
      <c r="S22" s="4"/>
      <c r="T22" s="4"/>
      <c r="U22" s="2" t="s">
        <v>89</v>
      </c>
      <c r="V22" s="4"/>
      <c r="W22" s="4"/>
      <c r="X22" s="4"/>
      <c r="Y22" s="4"/>
      <c r="Z22" s="4"/>
      <c r="AB22" t="str">
        <f t="shared" si="0"/>
        <v xml:space="preserve">  when (x"43") =&gt;</v>
      </c>
    </row>
    <row r="23" spans="2:28" x14ac:dyDescent="0.3">
      <c r="B23" s="4"/>
      <c r="C23" s="4"/>
      <c r="D23" s="4"/>
      <c r="E23" s="4"/>
      <c r="F23" s="4"/>
      <c r="G23" s="4"/>
      <c r="H23" s="4"/>
      <c r="I23" s="4"/>
      <c r="J23" s="4"/>
      <c r="K23" s="4"/>
      <c r="L23" s="4" t="s">
        <v>72</v>
      </c>
      <c r="M23" s="4" t="s">
        <v>72</v>
      </c>
      <c r="N23" s="4"/>
      <c r="O23" s="4"/>
      <c r="P23" s="6" t="s">
        <v>131</v>
      </c>
      <c r="Q23" s="4"/>
      <c r="R23" s="4"/>
      <c r="S23" s="4"/>
      <c r="T23" s="4"/>
      <c r="U23" s="4"/>
      <c r="V23" s="4"/>
      <c r="W23" s="4"/>
      <c r="X23" s="4"/>
      <c r="Y23" s="4"/>
      <c r="Z23" s="6" t="s">
        <v>64</v>
      </c>
      <c r="AB23" t="str">
        <f t="shared" si="0"/>
        <v xml:space="preserve">    null;</v>
      </c>
    </row>
    <row r="24" spans="2:28" x14ac:dyDescent="0.3">
      <c r="B24" s="4"/>
      <c r="C24" s="4"/>
      <c r="D24" s="4"/>
      <c r="E24" s="4"/>
      <c r="F24" s="4"/>
      <c r="G24" s="4"/>
      <c r="H24" s="4"/>
      <c r="I24" s="4"/>
      <c r="J24" s="4"/>
      <c r="K24" s="4"/>
      <c r="L24" s="4" t="s">
        <v>72</v>
      </c>
      <c r="M24" s="2" t="s">
        <v>94</v>
      </c>
      <c r="N24" s="3" t="str">
        <f>'AVS RMAP Config Registers TABLE'!C17</f>
        <v>x"44"</v>
      </c>
      <c r="O24" s="2" t="s">
        <v>91</v>
      </c>
      <c r="P24" s="4"/>
      <c r="Q24" s="4"/>
      <c r="R24" s="4"/>
      <c r="S24" s="4"/>
      <c r="T24" s="4"/>
      <c r="U24" s="2" t="s">
        <v>89</v>
      </c>
      <c r="V24" s="4"/>
      <c r="W24" s="4"/>
      <c r="X24" s="4"/>
      <c r="Y24" s="4"/>
      <c r="Z24" s="4"/>
      <c r="AB24" t="str">
        <f t="shared" si="0"/>
        <v xml:space="preserve">  when (x"44") =&gt;</v>
      </c>
    </row>
    <row r="25" spans="2:28" x14ac:dyDescent="0.3">
      <c r="B25" s="4"/>
      <c r="C25" s="4"/>
      <c r="D25" s="4"/>
      <c r="E25" s="4"/>
      <c r="F25" s="4"/>
      <c r="G25" s="4"/>
      <c r="H25" s="4"/>
      <c r="I25" s="4"/>
      <c r="J25" s="4"/>
      <c r="K25" s="4"/>
      <c r="L25" s="4" t="s">
        <v>72</v>
      </c>
      <c r="M25" s="4" t="s">
        <v>72</v>
      </c>
      <c r="N25" s="4"/>
      <c r="O25" s="4"/>
      <c r="P25" s="5" t="str">
        <f>$B$3</f>
        <v>rmap_config_registers_o</v>
      </c>
      <c r="Q25" s="6" t="s">
        <v>92</v>
      </c>
      <c r="R25" s="5" t="str">
        <f>'AVS RMAP Config Registers TABLE'!D17</f>
        <v>CCD_1_windowing_1_config</v>
      </c>
      <c r="S25" s="6" t="s">
        <v>92</v>
      </c>
      <c r="T25" s="5" t="str">
        <f>'AVS RMAP Config Registers TABLE'!E17</f>
        <v>window_list_pointer_initial_address_ccd1</v>
      </c>
      <c r="U25" s="6" t="s">
        <v>90</v>
      </c>
      <c r="V25" s="5" t="str">
        <f>$B$2</f>
        <v>avalon_mm_rmap_i.writedata</v>
      </c>
      <c r="W25" s="2" t="s">
        <v>93</v>
      </c>
      <c r="X25" s="3" t="str">
        <f>'AVS RMAP Config Registers TABLE'!J17</f>
        <v>31 downto 0</v>
      </c>
      <c r="Y25" s="2" t="s">
        <v>91</v>
      </c>
      <c r="Z25" s="6" t="s">
        <v>64</v>
      </c>
      <c r="AB25" t="str">
        <f t="shared" si="0"/>
        <v xml:space="preserve">    rmap_config_registers_o.CCD_1_windowing_1_config.window_list_pointer_initial_address_ccd1 &lt;= avalon_mm_rmap_i.writedata(31 downto 0);</v>
      </c>
    </row>
    <row r="26" spans="2:28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 t="s">
        <v>72</v>
      </c>
      <c r="M26" s="2" t="s">
        <v>94</v>
      </c>
      <c r="N26" s="3" t="str">
        <f>'AVS RMAP Config Registers TABLE'!C18</f>
        <v>x"45"</v>
      </c>
      <c r="O26" s="2" t="s">
        <v>91</v>
      </c>
      <c r="P26" s="4"/>
      <c r="Q26" s="4"/>
      <c r="R26" s="4"/>
      <c r="S26" s="4"/>
      <c r="T26" s="4"/>
      <c r="U26" s="2" t="s">
        <v>89</v>
      </c>
      <c r="V26" s="4"/>
      <c r="W26" s="4"/>
      <c r="X26" s="4"/>
      <c r="Y26" s="4"/>
      <c r="Z26" s="4"/>
      <c r="AB26" t="str">
        <f t="shared" si="0"/>
        <v xml:space="preserve">  when (x"45") =&gt;</v>
      </c>
    </row>
    <row r="27" spans="2:28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 t="s">
        <v>72</v>
      </c>
      <c r="M27" s="4" t="s">
        <v>72</v>
      </c>
      <c r="N27" s="4"/>
      <c r="O27" s="4"/>
      <c r="P27" s="5" t="str">
        <f>$B$3</f>
        <v>rmap_config_registers_o</v>
      </c>
      <c r="Q27" s="6" t="s">
        <v>92</v>
      </c>
      <c r="R27" s="5" t="str">
        <f>'AVS RMAP Config Registers TABLE'!D18</f>
        <v>CCD_1_windowing_2_config</v>
      </c>
      <c r="S27" s="6" t="s">
        <v>92</v>
      </c>
      <c r="T27" s="5" t="str">
        <f>'AVS RMAP Config Registers TABLE'!E18</f>
        <v>window_width_ccd1</v>
      </c>
      <c r="U27" s="6" t="s">
        <v>90</v>
      </c>
      <c r="V27" s="5" t="str">
        <f>$B$2</f>
        <v>avalon_mm_rmap_i.writedata</v>
      </c>
      <c r="W27" s="2" t="s">
        <v>93</v>
      </c>
      <c r="X27" s="3" t="str">
        <f>'AVS RMAP Config Registers TABLE'!J18</f>
        <v>5 downto 0</v>
      </c>
      <c r="Y27" s="2" t="s">
        <v>91</v>
      </c>
      <c r="Z27" s="6" t="s">
        <v>64</v>
      </c>
      <c r="AB27" t="str">
        <f t="shared" si="0"/>
        <v xml:space="preserve">    rmap_config_registers_o.CCD_1_windowing_2_config.window_width_ccd1 &lt;= avalon_mm_rmap_i.writedata(5 downto 0);</v>
      </c>
    </row>
    <row r="28" spans="2:28" ht="15.75" customHeight="1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 t="s">
        <v>72</v>
      </c>
      <c r="M28" s="4" t="s">
        <v>72</v>
      </c>
      <c r="N28" s="4"/>
      <c r="O28" s="4"/>
      <c r="P28" s="5" t="str">
        <f>$B$3</f>
        <v>rmap_config_registers_o</v>
      </c>
      <c r="Q28" s="6" t="s">
        <v>92</v>
      </c>
      <c r="R28" s="5" t="str">
        <f>'AVS RMAP Config Registers TABLE'!D18</f>
        <v>CCD_1_windowing_2_config</v>
      </c>
      <c r="S28" s="6" t="s">
        <v>92</v>
      </c>
      <c r="T28" s="5" t="str">
        <f>'AVS RMAP Config Registers TABLE'!E19</f>
        <v>window_height_ccd1</v>
      </c>
      <c r="U28" s="6" t="s">
        <v>90</v>
      </c>
      <c r="V28" s="5" t="str">
        <f>$B$2</f>
        <v>avalon_mm_rmap_i.writedata</v>
      </c>
      <c r="W28" s="2" t="s">
        <v>93</v>
      </c>
      <c r="X28" s="3" t="str">
        <f>'AVS RMAP Config Registers TABLE'!J19</f>
        <v>11 downto 6</v>
      </c>
      <c r="Y28" s="2" t="s">
        <v>91</v>
      </c>
      <c r="Z28" s="6" t="s">
        <v>64</v>
      </c>
      <c r="AB28" t="str">
        <f t="shared" si="0"/>
        <v xml:space="preserve">    rmap_config_registers_o.CCD_1_windowing_2_config.window_height_ccd1 &lt;= avalon_mm_rmap_i.writedata(11 downto 6);</v>
      </c>
    </row>
    <row r="29" spans="2:28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 t="s">
        <v>72</v>
      </c>
      <c r="M29" s="4" t="s">
        <v>72</v>
      </c>
      <c r="N29" s="4"/>
      <c r="O29" s="4"/>
      <c r="P29" s="5" t="str">
        <f>$B$3</f>
        <v>rmap_config_registers_o</v>
      </c>
      <c r="Q29" s="6" t="s">
        <v>92</v>
      </c>
      <c r="R29" s="5" t="str">
        <f>'AVS RMAP Config Registers TABLE'!D18</f>
        <v>CCD_1_windowing_2_config</v>
      </c>
      <c r="S29" s="6" t="s">
        <v>92</v>
      </c>
      <c r="T29" s="5" t="str">
        <f>'AVS RMAP Config Registers TABLE'!E21</f>
        <v>window_list_length_ccd1</v>
      </c>
      <c r="U29" s="6" t="s">
        <v>90</v>
      </c>
      <c r="V29" s="5" t="str">
        <f>$B$2</f>
        <v>avalon_mm_rmap_i.writedata</v>
      </c>
      <c r="W29" s="2" t="s">
        <v>93</v>
      </c>
      <c r="X29" s="3" t="str">
        <f>'AVS RMAP Config Registers TABLE'!J21</f>
        <v>31 downto 16</v>
      </c>
      <c r="Y29" s="2" t="s">
        <v>91</v>
      </c>
      <c r="Z29" s="6" t="s">
        <v>64</v>
      </c>
      <c r="AB29" t="str">
        <f t="shared" si="0"/>
        <v xml:space="preserve">    rmap_config_registers_o.CCD_1_windowing_2_config.window_list_length_ccd1 &lt;= avalon_mm_rmap_i.writedata(31 downto 16);</v>
      </c>
    </row>
    <row r="30" spans="2:28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 t="s">
        <v>72</v>
      </c>
      <c r="M30" s="2" t="s">
        <v>94</v>
      </c>
      <c r="N30" s="3" t="str">
        <f>'AVS RMAP Config Registers TABLE'!C22</f>
        <v>x"46"</v>
      </c>
      <c r="O30" s="2" t="s">
        <v>91</v>
      </c>
      <c r="P30" s="4"/>
      <c r="Q30" s="4"/>
      <c r="R30" s="4"/>
      <c r="S30" s="4"/>
      <c r="T30" s="4"/>
      <c r="U30" s="2" t="s">
        <v>89</v>
      </c>
      <c r="V30" s="4"/>
      <c r="W30" s="4"/>
      <c r="X30" s="4"/>
      <c r="Y30" s="4"/>
      <c r="Z30" s="4"/>
      <c r="AB30" t="str">
        <f t="shared" si="0"/>
        <v xml:space="preserve">  when (x"46") =&gt;</v>
      </c>
    </row>
    <row r="31" spans="2:28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72</v>
      </c>
      <c r="M31" s="4" t="s">
        <v>72</v>
      </c>
      <c r="N31" s="4"/>
      <c r="O31" s="4"/>
      <c r="P31" s="5" t="str">
        <f>$B$3</f>
        <v>rmap_config_registers_o</v>
      </c>
      <c r="Q31" s="6" t="s">
        <v>92</v>
      </c>
      <c r="R31" s="5" t="str">
        <f>'AVS RMAP Config Registers TABLE'!D22</f>
        <v>CCD_2_windowing_1_config</v>
      </c>
      <c r="S31" s="6" t="s">
        <v>92</v>
      </c>
      <c r="T31" s="5" t="str">
        <f>'AVS RMAP Config Registers TABLE'!E22</f>
        <v>window_list_pointer_initial_address_ccd2</v>
      </c>
      <c r="U31" s="6" t="s">
        <v>90</v>
      </c>
      <c r="V31" s="5" t="str">
        <f>$B$2</f>
        <v>avalon_mm_rmap_i.writedata</v>
      </c>
      <c r="W31" s="2" t="s">
        <v>93</v>
      </c>
      <c r="X31" s="3" t="str">
        <f>'AVS RMAP Config Registers TABLE'!J22</f>
        <v>31 downto 0</v>
      </c>
      <c r="Y31" s="2" t="s">
        <v>91</v>
      </c>
      <c r="Z31" s="6" t="s">
        <v>64</v>
      </c>
      <c r="AB31" t="str">
        <f t="shared" si="0"/>
        <v xml:space="preserve">    rmap_config_registers_o.CCD_2_windowing_1_config.window_list_pointer_initial_address_ccd2 &lt;= avalon_mm_rmap_i.writedata(31 downto 0);</v>
      </c>
    </row>
    <row r="32" spans="2:28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 t="s">
        <v>72</v>
      </c>
      <c r="M32" s="2" t="s">
        <v>94</v>
      </c>
      <c r="N32" s="3" t="str">
        <f>'AVS RMAP Config Registers TABLE'!C23</f>
        <v>x"47"</v>
      </c>
      <c r="O32" s="2" t="s">
        <v>91</v>
      </c>
      <c r="P32" s="4"/>
      <c r="Q32" s="4"/>
      <c r="R32" s="4"/>
      <c r="S32" s="4"/>
      <c r="T32" s="4"/>
      <c r="U32" s="2" t="s">
        <v>89</v>
      </c>
      <c r="V32" s="4"/>
      <c r="W32" s="4"/>
      <c r="X32" s="4"/>
      <c r="Y32" s="4"/>
      <c r="Z32" s="4"/>
      <c r="AB32" t="str">
        <f t="shared" si="0"/>
        <v xml:space="preserve">  when (x"47") =&gt;</v>
      </c>
    </row>
    <row r="33" spans="2:28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 t="s">
        <v>72</v>
      </c>
      <c r="M33" s="4" t="s">
        <v>72</v>
      </c>
      <c r="N33" s="4"/>
      <c r="O33" s="4"/>
      <c r="P33" s="5" t="str">
        <f>$B$3</f>
        <v>rmap_config_registers_o</v>
      </c>
      <c r="Q33" s="6" t="s">
        <v>92</v>
      </c>
      <c r="R33" s="5" t="str">
        <f>'AVS RMAP Config Registers TABLE'!D23</f>
        <v>CCD_2_windowing_2_config</v>
      </c>
      <c r="S33" s="6" t="s">
        <v>92</v>
      </c>
      <c r="T33" s="5" t="str">
        <f>'AVS RMAP Config Registers TABLE'!E23</f>
        <v>window_width_ccd2</v>
      </c>
      <c r="U33" s="6" t="s">
        <v>90</v>
      </c>
      <c r="V33" s="5" t="str">
        <f>$B$2</f>
        <v>avalon_mm_rmap_i.writedata</v>
      </c>
      <c r="W33" s="2" t="s">
        <v>93</v>
      </c>
      <c r="X33" s="3" t="str">
        <f>'AVS RMAP Config Registers TABLE'!J23</f>
        <v>5 downto 0</v>
      </c>
      <c r="Y33" s="2" t="s">
        <v>91</v>
      </c>
      <c r="Z33" s="6" t="s">
        <v>64</v>
      </c>
      <c r="AB33" t="str">
        <f t="shared" si="0"/>
        <v xml:space="preserve">    rmap_config_registers_o.CCD_2_windowing_2_config.window_width_ccd2 &lt;= avalon_mm_rmap_i.writedata(5 downto 0);</v>
      </c>
    </row>
    <row r="34" spans="2:28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 t="s">
        <v>72</v>
      </c>
      <c r="M34" s="4" t="s">
        <v>72</v>
      </c>
      <c r="N34" s="4"/>
      <c r="O34" s="4"/>
      <c r="P34" s="5" t="str">
        <f>$B$3</f>
        <v>rmap_config_registers_o</v>
      </c>
      <c r="Q34" s="6" t="s">
        <v>92</v>
      </c>
      <c r="R34" s="5" t="str">
        <f>'AVS RMAP Config Registers TABLE'!D23</f>
        <v>CCD_2_windowing_2_config</v>
      </c>
      <c r="S34" s="6" t="s">
        <v>92</v>
      </c>
      <c r="T34" s="5" t="str">
        <f>'AVS RMAP Config Registers TABLE'!E24</f>
        <v>window_height_ccd2</v>
      </c>
      <c r="U34" s="6" t="s">
        <v>90</v>
      </c>
      <c r="V34" s="5" t="str">
        <f>$B$2</f>
        <v>avalon_mm_rmap_i.writedata</v>
      </c>
      <c r="W34" s="2" t="s">
        <v>93</v>
      </c>
      <c r="X34" s="3" t="str">
        <f>'AVS RMAP Config Registers TABLE'!J24</f>
        <v>11 downto 6</v>
      </c>
      <c r="Y34" s="2" t="s">
        <v>91</v>
      </c>
      <c r="Z34" s="6" t="s">
        <v>64</v>
      </c>
      <c r="AB34" t="str">
        <f t="shared" si="0"/>
        <v xml:space="preserve">    rmap_config_registers_o.CCD_2_windowing_2_config.window_height_ccd2 &lt;= avalon_mm_rmap_i.writedata(11 downto 6);</v>
      </c>
    </row>
    <row r="35" spans="2:28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 t="s">
        <v>72</v>
      </c>
      <c r="M35" s="4" t="s">
        <v>72</v>
      </c>
      <c r="N35" s="4"/>
      <c r="O35" s="4"/>
      <c r="P35" s="5" t="str">
        <f>$B$3</f>
        <v>rmap_config_registers_o</v>
      </c>
      <c r="Q35" s="6" t="s">
        <v>92</v>
      </c>
      <c r="R35" s="5" t="str">
        <f>'AVS RMAP Config Registers TABLE'!D23</f>
        <v>CCD_2_windowing_2_config</v>
      </c>
      <c r="S35" s="6" t="s">
        <v>92</v>
      </c>
      <c r="T35" s="5" t="str">
        <f>'AVS RMAP Config Registers TABLE'!E26</f>
        <v>window_list_length_ccd2</v>
      </c>
      <c r="U35" s="6" t="s">
        <v>90</v>
      </c>
      <c r="V35" s="5" t="str">
        <f>$B$2</f>
        <v>avalon_mm_rmap_i.writedata</v>
      </c>
      <c r="W35" s="2" t="s">
        <v>93</v>
      </c>
      <c r="X35" s="3" t="str">
        <f>'AVS RMAP Config Registers TABLE'!J26</f>
        <v>31 downto 16</v>
      </c>
      <c r="Y35" s="2" t="s">
        <v>91</v>
      </c>
      <c r="Z35" s="6" t="s">
        <v>64</v>
      </c>
      <c r="AB35" t="str">
        <f t="shared" si="0"/>
        <v xml:space="preserve">    rmap_config_registers_o.CCD_2_windowing_2_config.window_list_length_ccd2 &lt;= avalon_mm_rmap_i.writedata(31 downto 16);</v>
      </c>
    </row>
    <row r="36" spans="2:28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 t="s">
        <v>72</v>
      </c>
      <c r="M36" s="2" t="s">
        <v>94</v>
      </c>
      <c r="N36" s="3" t="str">
        <f>'AVS RMAP Config Registers TABLE'!C27</f>
        <v>x"48"</v>
      </c>
      <c r="O36" s="2" t="s">
        <v>91</v>
      </c>
      <c r="P36" s="4"/>
      <c r="Q36" s="4"/>
      <c r="R36" s="4"/>
      <c r="S36" s="4"/>
      <c r="T36" s="4"/>
      <c r="U36" s="2" t="s">
        <v>89</v>
      </c>
      <c r="V36" s="4"/>
      <c r="W36" s="4"/>
      <c r="X36" s="4"/>
      <c r="Y36" s="4"/>
      <c r="Z36" s="4"/>
      <c r="AB36" t="str">
        <f t="shared" si="0"/>
        <v xml:space="preserve">  when (x"48") =&gt;</v>
      </c>
    </row>
    <row r="37" spans="2:28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72</v>
      </c>
      <c r="M37" s="4" t="s">
        <v>72</v>
      </c>
      <c r="N37" s="4"/>
      <c r="O37" s="4"/>
      <c r="P37" s="5" t="str">
        <f>$B$3</f>
        <v>rmap_config_registers_o</v>
      </c>
      <c r="Q37" s="6" t="s">
        <v>92</v>
      </c>
      <c r="R37" s="5" t="str">
        <f>'AVS RMAP Config Registers TABLE'!D27</f>
        <v>CCD_3_windowing_1_config</v>
      </c>
      <c r="S37" s="6" t="s">
        <v>92</v>
      </c>
      <c r="T37" s="5" t="str">
        <f>'AVS RMAP Config Registers TABLE'!E27</f>
        <v>window_list_pointer_initial_address_ccd3</v>
      </c>
      <c r="U37" s="6" t="s">
        <v>90</v>
      </c>
      <c r="V37" s="5" t="str">
        <f>$B$2</f>
        <v>avalon_mm_rmap_i.writedata</v>
      </c>
      <c r="W37" s="2" t="s">
        <v>93</v>
      </c>
      <c r="X37" s="3" t="str">
        <f>'AVS RMAP Config Registers TABLE'!J27</f>
        <v>31 downto 0</v>
      </c>
      <c r="Y37" s="2" t="s">
        <v>91</v>
      </c>
      <c r="Z37" s="6" t="s">
        <v>64</v>
      </c>
      <c r="AB37" t="str">
        <f t="shared" si="0"/>
        <v xml:space="preserve">    rmap_config_registers_o.CCD_3_windowing_1_config.window_list_pointer_initial_address_ccd3 &lt;= avalon_mm_rmap_i.writedata(31 downto 0);</v>
      </c>
    </row>
    <row r="38" spans="2:28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 t="s">
        <v>72</v>
      </c>
      <c r="M38" s="2" t="s">
        <v>94</v>
      </c>
      <c r="N38" s="3" t="str">
        <f>'AVS RMAP Config Registers TABLE'!C28</f>
        <v>x"49"</v>
      </c>
      <c r="O38" s="2" t="s">
        <v>91</v>
      </c>
      <c r="P38" s="4"/>
      <c r="Q38" s="4"/>
      <c r="R38" s="4"/>
      <c r="S38" s="4"/>
      <c r="T38" s="4"/>
      <c r="U38" s="2" t="s">
        <v>89</v>
      </c>
      <c r="V38" s="4"/>
      <c r="W38" s="4"/>
      <c r="X38" s="4"/>
      <c r="Y38" s="4"/>
      <c r="Z38" s="4"/>
      <c r="AB38" t="str">
        <f t="shared" si="0"/>
        <v xml:space="preserve">  when (x"49") =&gt;</v>
      </c>
    </row>
    <row r="39" spans="2:28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 t="s">
        <v>72</v>
      </c>
      <c r="M39" s="4" t="s">
        <v>72</v>
      </c>
      <c r="N39" s="4"/>
      <c r="O39" s="4"/>
      <c r="P39" s="5" t="str">
        <f>$B$3</f>
        <v>rmap_config_registers_o</v>
      </c>
      <c r="Q39" s="6" t="s">
        <v>92</v>
      </c>
      <c r="R39" s="5" t="str">
        <f>'AVS RMAP Config Registers TABLE'!D28</f>
        <v>CCD_3_windowing_2_config</v>
      </c>
      <c r="S39" s="6" t="s">
        <v>92</v>
      </c>
      <c r="T39" s="5" t="str">
        <f>'AVS RMAP Config Registers TABLE'!E28</f>
        <v>window_width_ccd3</v>
      </c>
      <c r="U39" s="6" t="s">
        <v>90</v>
      </c>
      <c r="V39" s="5" t="str">
        <f>$B$2</f>
        <v>avalon_mm_rmap_i.writedata</v>
      </c>
      <c r="W39" s="2" t="s">
        <v>93</v>
      </c>
      <c r="X39" s="3" t="str">
        <f>'AVS RMAP Config Registers TABLE'!J28</f>
        <v>5 downto 0</v>
      </c>
      <c r="Y39" s="2" t="s">
        <v>91</v>
      </c>
      <c r="Z39" s="6" t="s">
        <v>64</v>
      </c>
      <c r="AB39" t="str">
        <f t="shared" si="0"/>
        <v xml:space="preserve">    rmap_config_registers_o.CCD_3_windowing_2_config.window_width_ccd3 &lt;= avalon_mm_rmap_i.writedata(5 downto 0);</v>
      </c>
    </row>
    <row r="40" spans="2:28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 t="s">
        <v>72</v>
      </c>
      <c r="M40" s="4" t="s">
        <v>72</v>
      </c>
      <c r="N40" s="4"/>
      <c r="O40" s="4"/>
      <c r="P40" s="5" t="str">
        <f>$B$3</f>
        <v>rmap_config_registers_o</v>
      </c>
      <c r="Q40" s="6" t="s">
        <v>92</v>
      </c>
      <c r="R40" s="5" t="str">
        <f>'AVS RMAP Config Registers TABLE'!D28</f>
        <v>CCD_3_windowing_2_config</v>
      </c>
      <c r="S40" s="6" t="s">
        <v>92</v>
      </c>
      <c r="T40" s="5" t="str">
        <f>'AVS RMAP Config Registers TABLE'!E29</f>
        <v>window_height_ccd3</v>
      </c>
      <c r="U40" s="6" t="s">
        <v>90</v>
      </c>
      <c r="V40" s="5" t="str">
        <f>$B$2</f>
        <v>avalon_mm_rmap_i.writedata</v>
      </c>
      <c r="W40" s="2" t="s">
        <v>93</v>
      </c>
      <c r="X40" s="3" t="str">
        <f>'AVS RMAP Config Registers TABLE'!J29</f>
        <v>11 downto 6</v>
      </c>
      <c r="Y40" s="2" t="s">
        <v>91</v>
      </c>
      <c r="Z40" s="6" t="s">
        <v>64</v>
      </c>
      <c r="AB40" t="str">
        <f t="shared" si="0"/>
        <v xml:space="preserve">    rmap_config_registers_o.CCD_3_windowing_2_config.window_height_ccd3 &lt;= avalon_mm_rmap_i.writedata(11 downto 6);</v>
      </c>
    </row>
    <row r="41" spans="2:28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72</v>
      </c>
      <c r="M41" s="4" t="s">
        <v>72</v>
      </c>
      <c r="N41" s="4"/>
      <c r="O41" s="4"/>
      <c r="P41" s="5" t="str">
        <f>$B$3</f>
        <v>rmap_config_registers_o</v>
      </c>
      <c r="Q41" s="6" t="s">
        <v>92</v>
      </c>
      <c r="R41" s="5" t="str">
        <f>'AVS RMAP Config Registers TABLE'!D28</f>
        <v>CCD_3_windowing_2_config</v>
      </c>
      <c r="S41" s="6" t="s">
        <v>92</v>
      </c>
      <c r="T41" s="5" t="str">
        <f>'AVS RMAP Config Registers TABLE'!E31</f>
        <v>window_list_length_ccd3</v>
      </c>
      <c r="U41" s="6" t="s">
        <v>90</v>
      </c>
      <c r="V41" s="5" t="str">
        <f>$B$2</f>
        <v>avalon_mm_rmap_i.writedata</v>
      </c>
      <c r="W41" s="2" t="s">
        <v>93</v>
      </c>
      <c r="X41" s="3" t="str">
        <f>'AVS RMAP Config Registers TABLE'!J31</f>
        <v>31 downto 16</v>
      </c>
      <c r="Y41" s="2" t="s">
        <v>91</v>
      </c>
      <c r="Z41" s="6" t="s">
        <v>64</v>
      </c>
      <c r="AB41" t="str">
        <f t="shared" si="0"/>
        <v xml:space="preserve">    rmap_config_registers_o.CCD_3_windowing_2_config.window_list_length_ccd3 &lt;= avalon_mm_rmap_i.writedata(31 downto 16);</v>
      </c>
    </row>
    <row r="42" spans="2:28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 t="s">
        <v>72</v>
      </c>
      <c r="M42" s="2" t="s">
        <v>94</v>
      </c>
      <c r="N42" s="3" t="str">
        <f>'AVS RMAP Config Registers TABLE'!C32</f>
        <v>x"4A"</v>
      </c>
      <c r="O42" s="2" t="s">
        <v>91</v>
      </c>
      <c r="P42" s="4"/>
      <c r="Q42" s="4"/>
      <c r="R42" s="4"/>
      <c r="S42" s="4"/>
      <c r="T42" s="4"/>
      <c r="U42" s="2" t="s">
        <v>89</v>
      </c>
      <c r="V42" s="4"/>
      <c r="W42" s="4"/>
      <c r="X42" s="4"/>
      <c r="Y42" s="4"/>
      <c r="Z42" s="4"/>
      <c r="AB42" t="str">
        <f t="shared" si="0"/>
        <v xml:space="preserve">  when (x"4A") =&gt;</v>
      </c>
    </row>
    <row r="43" spans="2:28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 t="s">
        <v>72</v>
      </c>
      <c r="M43" s="4" t="s">
        <v>72</v>
      </c>
      <c r="N43" s="4"/>
      <c r="O43" s="4"/>
      <c r="P43" s="5" t="str">
        <f>$B$3</f>
        <v>rmap_config_registers_o</v>
      </c>
      <c r="Q43" s="6" t="s">
        <v>92</v>
      </c>
      <c r="R43" s="5" t="str">
        <f>'AVS RMAP Config Registers TABLE'!D32</f>
        <v>CCD_4_windowing_1_config</v>
      </c>
      <c r="S43" s="6" t="s">
        <v>92</v>
      </c>
      <c r="T43" s="5" t="str">
        <f>'AVS RMAP Config Registers TABLE'!E32</f>
        <v>window_list_pointer_initial_address_ccd4</v>
      </c>
      <c r="U43" s="6" t="s">
        <v>90</v>
      </c>
      <c r="V43" s="5" t="str">
        <f>$B$2</f>
        <v>avalon_mm_rmap_i.writedata</v>
      </c>
      <c r="W43" s="2" t="s">
        <v>93</v>
      </c>
      <c r="X43" s="3" t="str">
        <f>'AVS RMAP Config Registers TABLE'!J32</f>
        <v>31 downto 0</v>
      </c>
      <c r="Y43" s="2" t="s">
        <v>91</v>
      </c>
      <c r="Z43" s="6" t="s">
        <v>64</v>
      </c>
      <c r="AB43" t="str">
        <f t="shared" si="0"/>
        <v xml:space="preserve">    rmap_config_registers_o.CCD_4_windowing_1_config.window_list_pointer_initial_address_ccd4 &lt;= avalon_mm_rmap_i.writedata(31 downto 0);</v>
      </c>
    </row>
    <row r="44" spans="2:28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72</v>
      </c>
      <c r="M44" s="2" t="s">
        <v>94</v>
      </c>
      <c r="N44" s="3" t="str">
        <f>'AVS RMAP Config Registers TABLE'!C33</f>
        <v>x"4B"</v>
      </c>
      <c r="O44" s="2" t="s">
        <v>91</v>
      </c>
      <c r="P44" s="4"/>
      <c r="Q44" s="4"/>
      <c r="R44" s="4"/>
      <c r="S44" s="4"/>
      <c r="T44" s="4"/>
      <c r="U44" s="2" t="s">
        <v>89</v>
      </c>
      <c r="V44" s="4"/>
      <c r="W44" s="4"/>
      <c r="X44" s="4"/>
      <c r="Y44" s="4"/>
      <c r="Z44" s="4"/>
      <c r="AB44" t="str">
        <f t="shared" si="0"/>
        <v xml:space="preserve">  when (x"4B") =&gt;</v>
      </c>
    </row>
    <row r="45" spans="2:28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 t="s">
        <v>72</v>
      </c>
      <c r="M45" s="4" t="s">
        <v>72</v>
      </c>
      <c r="N45" s="4"/>
      <c r="O45" s="4"/>
      <c r="P45" s="5" t="str">
        <f>$B$3</f>
        <v>rmap_config_registers_o</v>
      </c>
      <c r="Q45" s="6" t="s">
        <v>92</v>
      </c>
      <c r="R45" s="5" t="str">
        <f>'AVS RMAP Config Registers TABLE'!D33</f>
        <v>CCD_4_windowing_2_config</v>
      </c>
      <c r="S45" s="6" t="s">
        <v>92</v>
      </c>
      <c r="T45" s="5" t="str">
        <f>'AVS RMAP Config Registers TABLE'!E33</f>
        <v>window_width_ccd4</v>
      </c>
      <c r="U45" s="6" t="s">
        <v>90</v>
      </c>
      <c r="V45" s="5" t="str">
        <f>$B$2</f>
        <v>avalon_mm_rmap_i.writedata</v>
      </c>
      <c r="W45" s="2" t="s">
        <v>93</v>
      </c>
      <c r="X45" s="3" t="str">
        <f>'AVS RMAP Config Registers TABLE'!J33</f>
        <v>5 downto 0</v>
      </c>
      <c r="Y45" s="2" t="s">
        <v>91</v>
      </c>
      <c r="Z45" s="6" t="s">
        <v>64</v>
      </c>
      <c r="AB45" t="str">
        <f t="shared" si="0"/>
        <v xml:space="preserve">    rmap_config_registers_o.CCD_4_windowing_2_config.window_width_ccd4 &lt;= avalon_mm_rmap_i.writedata(5 downto 0);</v>
      </c>
    </row>
    <row r="46" spans="2:28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 t="s">
        <v>72</v>
      </c>
      <c r="M46" s="4" t="s">
        <v>72</v>
      </c>
      <c r="N46" s="4"/>
      <c r="O46" s="4"/>
      <c r="P46" s="5" t="str">
        <f>$B$3</f>
        <v>rmap_config_registers_o</v>
      </c>
      <c r="Q46" s="6" t="s">
        <v>92</v>
      </c>
      <c r="R46" s="5" t="str">
        <f>'AVS RMAP Config Registers TABLE'!D33</f>
        <v>CCD_4_windowing_2_config</v>
      </c>
      <c r="S46" s="6" t="s">
        <v>92</v>
      </c>
      <c r="T46" s="5" t="str">
        <f>'AVS RMAP Config Registers TABLE'!E34</f>
        <v>window_height_ccd4</v>
      </c>
      <c r="U46" s="6" t="s">
        <v>90</v>
      </c>
      <c r="V46" s="5" t="str">
        <f>$B$2</f>
        <v>avalon_mm_rmap_i.writedata</v>
      </c>
      <c r="W46" s="2" t="s">
        <v>93</v>
      </c>
      <c r="X46" s="3" t="str">
        <f>'AVS RMAP Config Registers TABLE'!J34</f>
        <v>11 downto 6</v>
      </c>
      <c r="Y46" s="2" t="s">
        <v>91</v>
      </c>
      <c r="Z46" s="6" t="s">
        <v>64</v>
      </c>
      <c r="AB46" t="str">
        <f t="shared" si="0"/>
        <v xml:space="preserve">    rmap_config_registers_o.CCD_4_windowing_2_config.window_height_ccd4 &lt;= avalon_mm_rmap_i.writedata(11 downto 6);</v>
      </c>
    </row>
    <row r="47" spans="2:28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 t="s">
        <v>72</v>
      </c>
      <c r="M47" s="4" t="s">
        <v>72</v>
      </c>
      <c r="N47" s="4"/>
      <c r="O47" s="4"/>
      <c r="P47" s="5" t="str">
        <f>$B$3</f>
        <v>rmap_config_registers_o</v>
      </c>
      <c r="Q47" s="6" t="s">
        <v>92</v>
      </c>
      <c r="R47" s="5" t="str">
        <f>'AVS RMAP Config Registers TABLE'!D33</f>
        <v>CCD_4_windowing_2_config</v>
      </c>
      <c r="S47" s="6" t="s">
        <v>92</v>
      </c>
      <c r="T47" s="5" t="str">
        <f>'AVS RMAP Config Registers TABLE'!E36</f>
        <v>window_list_length_ccd4</v>
      </c>
      <c r="U47" s="6" t="s">
        <v>90</v>
      </c>
      <c r="V47" s="5" t="str">
        <f>$B$2</f>
        <v>avalon_mm_rmap_i.writedata</v>
      </c>
      <c r="W47" s="2" t="s">
        <v>93</v>
      </c>
      <c r="X47" s="3" t="str">
        <f>'AVS RMAP Config Registers TABLE'!J36</f>
        <v>31 downto 16</v>
      </c>
      <c r="Y47" s="2" t="s">
        <v>91</v>
      </c>
      <c r="Z47" s="6" t="s">
        <v>64</v>
      </c>
      <c r="AB47" t="str">
        <f t="shared" si="0"/>
        <v xml:space="preserve">    rmap_config_registers_o.CCD_4_windowing_2_config.window_list_length_ccd4 &lt;= avalon_mm_rmap_i.writedata(31 downto 16);</v>
      </c>
    </row>
    <row r="48" spans="2:28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 t="s">
        <v>72</v>
      </c>
      <c r="M48" s="2" t="s">
        <v>94</v>
      </c>
      <c r="N48" s="3" t="str">
        <f>'AVS RMAP Config Registers TABLE'!C37</f>
        <v>x"4C"</v>
      </c>
      <c r="O48" s="2" t="s">
        <v>91</v>
      </c>
      <c r="P48" s="4"/>
      <c r="Q48" s="4"/>
      <c r="R48" s="4"/>
      <c r="S48" s="4"/>
      <c r="T48" s="4"/>
      <c r="U48" s="2" t="s">
        <v>89</v>
      </c>
      <c r="V48" s="4"/>
      <c r="W48" s="4"/>
      <c r="X48" s="4"/>
      <c r="Y48" s="4"/>
      <c r="Z48" s="4"/>
      <c r="AB48" t="str">
        <f t="shared" si="0"/>
        <v xml:space="preserve">  when (x"4C") =&gt;</v>
      </c>
    </row>
    <row r="49" spans="2:28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 t="s">
        <v>72</v>
      </c>
      <c r="M49" s="4" t="s">
        <v>72</v>
      </c>
      <c r="N49" s="4"/>
      <c r="O49" s="4"/>
      <c r="P49" s="5" t="str">
        <f>$B$3</f>
        <v>rmap_config_registers_o</v>
      </c>
      <c r="Q49" s="6" t="s">
        <v>92</v>
      </c>
      <c r="R49" s="5" t="str">
        <f>'AVS RMAP Config Registers TABLE'!D37</f>
        <v>operation_mode_config</v>
      </c>
      <c r="S49" s="6" t="s">
        <v>92</v>
      </c>
      <c r="T49" s="5" t="str">
        <f>'AVS RMAP Config Registers TABLE'!E38</f>
        <v>mode_selection_control</v>
      </c>
      <c r="U49" s="6" t="s">
        <v>90</v>
      </c>
      <c r="V49" s="5" t="str">
        <f>$B$2</f>
        <v>avalon_mm_rmap_i.writedata</v>
      </c>
      <c r="W49" s="2" t="s">
        <v>93</v>
      </c>
      <c r="X49" s="3" t="str">
        <f>'AVS RMAP Config Registers TABLE'!J38</f>
        <v>7 downto 4</v>
      </c>
      <c r="Y49" s="2" t="s">
        <v>91</v>
      </c>
      <c r="Z49" s="6" t="s">
        <v>64</v>
      </c>
      <c r="AB49" t="str">
        <f t="shared" si="0"/>
        <v xml:space="preserve">    rmap_config_registers_o.operation_mode_config.mode_selection_control &lt;= avalon_mm_rmap_i.writedata(7 downto 4);</v>
      </c>
    </row>
    <row r="50" spans="2:28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 t="s">
        <v>72</v>
      </c>
      <c r="M50" s="2" t="s">
        <v>94</v>
      </c>
      <c r="N50" s="3" t="str">
        <f>'AVS RMAP Config Registers TABLE'!C40</f>
        <v>x"4D"</v>
      </c>
      <c r="O50" s="2" t="s">
        <v>91</v>
      </c>
      <c r="P50" s="4"/>
      <c r="Q50" s="4"/>
      <c r="R50" s="4"/>
      <c r="S50" s="4"/>
      <c r="T50" s="4"/>
      <c r="U50" s="2" t="s">
        <v>89</v>
      </c>
      <c r="V50" s="4"/>
      <c r="W50" s="4"/>
      <c r="X50" s="4"/>
      <c r="Y50" s="4"/>
      <c r="Z50" s="4"/>
      <c r="AB50" t="str">
        <f t="shared" si="0"/>
        <v xml:space="preserve">  when (x"4D") =&gt;</v>
      </c>
    </row>
    <row r="51" spans="2:28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 t="s">
        <v>72</v>
      </c>
      <c r="M51" s="4" t="s">
        <v>72</v>
      </c>
      <c r="N51" s="4"/>
      <c r="O51" s="4"/>
      <c r="P51" s="5" t="str">
        <f>$B$3</f>
        <v>rmap_config_registers_o</v>
      </c>
      <c r="Q51" s="6" t="s">
        <v>92</v>
      </c>
      <c r="R51" s="5" t="str">
        <f>'AVS RMAP Config Registers TABLE'!D40</f>
        <v>sync_config</v>
      </c>
      <c r="S51" s="6" t="s">
        <v>92</v>
      </c>
      <c r="T51" s="5" t="str">
        <f>'AVS RMAP Config Registers TABLE'!E40</f>
        <v>sync_configuration</v>
      </c>
      <c r="U51" s="6" t="s">
        <v>90</v>
      </c>
      <c r="V51" s="5" t="str">
        <f>$B$2</f>
        <v>avalon_mm_rmap_i.writedata</v>
      </c>
      <c r="W51" s="2" t="s">
        <v>93</v>
      </c>
      <c r="X51" s="3" t="str">
        <f>'AVS RMAP Config Registers TABLE'!J40</f>
        <v>1 downto 0</v>
      </c>
      <c r="Y51" s="2" t="s">
        <v>91</v>
      </c>
      <c r="Z51" s="6" t="s">
        <v>64</v>
      </c>
      <c r="AB51" t="str">
        <f t="shared" si="0"/>
        <v xml:space="preserve">    rmap_config_registers_o.sync_config.sync_configuration &lt;= avalon_mm_rmap_i.writedata(1 downto 0);</v>
      </c>
    </row>
    <row r="52" spans="2:28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 t="s">
        <v>72</v>
      </c>
      <c r="M52" s="4" t="s">
        <v>72</v>
      </c>
      <c r="N52" s="4"/>
      <c r="O52" s="4"/>
      <c r="P52" s="5" t="str">
        <f>$B$3</f>
        <v>rmap_config_registers_o</v>
      </c>
      <c r="Q52" s="6" t="s">
        <v>92</v>
      </c>
      <c r="R52" s="5" t="str">
        <f>'AVS RMAP Config Registers TABLE'!D40</f>
        <v>sync_config</v>
      </c>
      <c r="S52" s="6" t="s">
        <v>92</v>
      </c>
      <c r="T52" s="5" t="str">
        <f>'AVS RMAP Config Registers TABLE'!E41</f>
        <v>self_trigger_control</v>
      </c>
      <c r="U52" s="6" t="s">
        <v>90</v>
      </c>
      <c r="V52" s="5" t="str">
        <f>$B$2</f>
        <v>avalon_mm_rmap_i.writedata</v>
      </c>
      <c r="W52" s="2" t="s">
        <v>93</v>
      </c>
      <c r="X52" s="3" t="str">
        <f>'AVS RMAP Config Registers TABLE'!J41</f>
        <v>2</v>
      </c>
      <c r="Y52" s="2" t="s">
        <v>91</v>
      </c>
      <c r="Z52" s="6" t="s">
        <v>64</v>
      </c>
      <c r="AB52" t="str">
        <f t="shared" si="0"/>
        <v xml:space="preserve">    rmap_config_registers_o.sync_config.self_trigger_control &lt;= avalon_mm_rmap_i.writedata(2);</v>
      </c>
    </row>
    <row r="53" spans="2:28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 t="s">
        <v>72</v>
      </c>
      <c r="M53" s="2" t="s">
        <v>94</v>
      </c>
      <c r="N53" s="3" t="str">
        <f>'AVS RMAP Config Registers TABLE'!C43</f>
        <v>x"4E"</v>
      </c>
      <c r="O53" s="2" t="s">
        <v>91</v>
      </c>
      <c r="P53" s="4"/>
      <c r="Q53" s="4"/>
      <c r="R53" s="4"/>
      <c r="S53" s="4"/>
      <c r="T53" s="4"/>
      <c r="U53" s="2" t="s">
        <v>89</v>
      </c>
      <c r="V53" s="4"/>
      <c r="W53" s="4"/>
      <c r="X53" s="4"/>
      <c r="Y53" s="4"/>
      <c r="Z53" s="4"/>
      <c r="AB53" t="str">
        <f t="shared" si="0"/>
        <v xml:space="preserve">  when (x"4E") =&gt;</v>
      </c>
    </row>
    <row r="54" spans="2:28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 t="s">
        <v>72</v>
      </c>
      <c r="M54" s="4" t="s">
        <v>72</v>
      </c>
      <c r="N54" s="4"/>
      <c r="O54" s="4"/>
      <c r="P54" s="6" t="s">
        <v>131</v>
      </c>
      <c r="Q54" s="4"/>
      <c r="R54" s="4"/>
      <c r="S54" s="4"/>
      <c r="T54" s="4"/>
      <c r="U54" s="4"/>
      <c r="V54" s="4"/>
      <c r="W54" s="4"/>
      <c r="X54" s="4"/>
      <c r="Y54" s="4"/>
      <c r="Z54" s="6" t="s">
        <v>64</v>
      </c>
      <c r="AB54" t="str">
        <f t="shared" si="0"/>
        <v xml:space="preserve">    null;</v>
      </c>
    </row>
    <row r="55" spans="2:28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72</v>
      </c>
      <c r="M55" s="2" t="s">
        <v>94</v>
      </c>
      <c r="N55" s="3" t="str">
        <f>'AVS RMAP Config Registers TABLE'!C44</f>
        <v>x"4F"</v>
      </c>
      <c r="O55" s="2" t="s">
        <v>91</v>
      </c>
      <c r="P55" s="4"/>
      <c r="Q55" s="4"/>
      <c r="R55" s="4"/>
      <c r="S55" s="4"/>
      <c r="T55" s="4"/>
      <c r="U55" s="2" t="s">
        <v>89</v>
      </c>
      <c r="V55" s="4"/>
      <c r="W55" s="4"/>
      <c r="X55" s="4"/>
      <c r="Y55" s="4"/>
      <c r="Z55" s="4"/>
      <c r="AB55" t="str">
        <f t="shared" si="0"/>
        <v xml:space="preserve">  when (x"4F") =&gt;</v>
      </c>
    </row>
    <row r="56" spans="2:28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72</v>
      </c>
      <c r="M56" s="4" t="s">
        <v>72</v>
      </c>
      <c r="N56" s="4"/>
      <c r="O56" s="4"/>
      <c r="P56" s="6" t="s">
        <v>131</v>
      </c>
      <c r="Q56" s="4"/>
      <c r="R56" s="4"/>
      <c r="S56" s="4"/>
      <c r="T56" s="4"/>
      <c r="U56" s="4"/>
      <c r="V56" s="4"/>
      <c r="W56" s="4"/>
      <c r="X56" s="4"/>
      <c r="Y56" s="4"/>
      <c r="Z56" s="6" t="s">
        <v>64</v>
      </c>
      <c r="AB56" t="str">
        <f t="shared" si="0"/>
        <v xml:space="preserve">    null;</v>
      </c>
    </row>
    <row r="57" spans="2:28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72</v>
      </c>
      <c r="M57" s="2" t="s">
        <v>94</v>
      </c>
      <c r="N57" s="3" t="str">
        <f>'AVS RMAP Config Registers TABLE'!C45</f>
        <v>x"50"</v>
      </c>
      <c r="O57" s="2" t="s">
        <v>91</v>
      </c>
      <c r="P57" s="4"/>
      <c r="Q57" s="4"/>
      <c r="R57" s="4"/>
      <c r="S57" s="4"/>
      <c r="T57" s="4"/>
      <c r="U57" s="2" t="s">
        <v>89</v>
      </c>
      <c r="V57" s="4"/>
      <c r="W57" s="4"/>
      <c r="X57" s="4"/>
      <c r="Y57" s="4"/>
      <c r="Z57" s="4"/>
      <c r="AB57" t="str">
        <f t="shared" si="0"/>
        <v xml:space="preserve">  when (x"50") =&gt;</v>
      </c>
    </row>
    <row r="58" spans="2:28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72</v>
      </c>
      <c r="M58" s="4" t="s">
        <v>72</v>
      </c>
      <c r="N58" s="4"/>
      <c r="O58" s="4"/>
      <c r="P58" s="5" t="str">
        <f>$B$3</f>
        <v>rmap_config_registers_o</v>
      </c>
      <c r="Q58" s="6" t="s">
        <v>92</v>
      </c>
      <c r="R58" s="5" t="str">
        <f>'AVS RMAP Config Registers TABLE'!D45</f>
        <v>frame_number</v>
      </c>
      <c r="S58" s="6" t="s">
        <v>92</v>
      </c>
      <c r="T58" s="5" t="str">
        <f>'AVS RMAP Config Registers TABLE'!E45</f>
        <v>frame_number</v>
      </c>
      <c r="U58" s="6" t="s">
        <v>90</v>
      </c>
      <c r="V58" s="5" t="str">
        <f>$B$2</f>
        <v>avalon_mm_rmap_i.writedata</v>
      </c>
      <c r="W58" s="2" t="s">
        <v>93</v>
      </c>
      <c r="X58" s="3" t="str">
        <f>'AVS RMAP Config Registers TABLE'!J45</f>
        <v>1 downto 0</v>
      </c>
      <c r="Y58" s="2" t="s">
        <v>91</v>
      </c>
      <c r="Z58" s="6" t="s">
        <v>64</v>
      </c>
      <c r="AB58" t="str">
        <f t="shared" si="0"/>
        <v xml:space="preserve">    rmap_config_registers_o.frame_number.frame_number &lt;= avalon_mm_rmap_i.writedata(1 downto 0);</v>
      </c>
    </row>
    <row r="59" spans="2:28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72</v>
      </c>
      <c r="M59" s="2" t="s">
        <v>94</v>
      </c>
      <c r="N59" s="3" t="str">
        <f>'AVS RMAP Config Registers TABLE'!C47</f>
        <v>x"51"</v>
      </c>
      <c r="O59" s="2" t="s">
        <v>91</v>
      </c>
      <c r="P59" s="4"/>
      <c r="Q59" s="4"/>
      <c r="R59" s="4"/>
      <c r="S59" s="4"/>
      <c r="T59" s="4"/>
      <c r="U59" s="2" t="s">
        <v>89</v>
      </c>
      <c r="V59" s="4"/>
      <c r="W59" s="4"/>
      <c r="X59" s="4"/>
      <c r="Y59" s="4"/>
      <c r="Z59" s="4"/>
      <c r="AB59" t="str">
        <f t="shared" si="0"/>
        <v xml:space="preserve">  when (x"51") =&gt;</v>
      </c>
    </row>
    <row r="60" spans="2:28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 t="s">
        <v>72</v>
      </c>
      <c r="M60" s="4" t="s">
        <v>72</v>
      </c>
      <c r="N60" s="4"/>
      <c r="O60" s="4"/>
      <c r="P60" s="5" t="str">
        <f>$B$3</f>
        <v>rmap_config_registers_o</v>
      </c>
      <c r="Q60" s="6" t="s">
        <v>92</v>
      </c>
      <c r="R60" s="5" t="str">
        <f>'AVS RMAP Config Registers TABLE'!D47</f>
        <v>current_mode</v>
      </c>
      <c r="S60" s="6" t="s">
        <v>92</v>
      </c>
      <c r="T60" s="5" t="str">
        <f>'AVS RMAP Config Registers TABLE'!E47</f>
        <v>current_mode</v>
      </c>
      <c r="U60" s="6" t="s">
        <v>90</v>
      </c>
      <c r="V60" s="5" t="str">
        <f>$B$2</f>
        <v>avalon_mm_rmap_i.writedata</v>
      </c>
      <c r="W60" s="2" t="s">
        <v>93</v>
      </c>
      <c r="X60" s="3" t="str">
        <f>'AVS RMAP Config Registers TABLE'!J47</f>
        <v>3 downto 0</v>
      </c>
      <c r="Y60" s="2" t="s">
        <v>91</v>
      </c>
      <c r="Z60" s="6" t="s">
        <v>64</v>
      </c>
      <c r="AB60" t="str">
        <f t="shared" si="0"/>
        <v xml:space="preserve">    rmap_config_registers_o.current_mode.current_mode &lt;= avalon_mm_rmap_i.writedata(3 downto 0);</v>
      </c>
    </row>
    <row r="61" spans="2:28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 t="s">
        <v>72</v>
      </c>
      <c r="M61" s="2" t="s">
        <v>95</v>
      </c>
      <c r="N61" s="3" t="s">
        <v>88</v>
      </c>
      <c r="O61" s="2" t="s">
        <v>91</v>
      </c>
      <c r="P61" s="4"/>
      <c r="Q61" s="4"/>
      <c r="R61" s="4"/>
      <c r="S61" s="4"/>
      <c r="T61" s="4"/>
      <c r="U61" s="2" t="s">
        <v>89</v>
      </c>
      <c r="V61" s="4"/>
      <c r="W61" s="4"/>
      <c r="X61" s="4"/>
      <c r="Y61" s="4"/>
      <c r="Z61" s="4"/>
      <c r="AB61" t="str">
        <f t="shared" si="0"/>
        <v xml:space="preserve">  when others) =&gt;</v>
      </c>
    </row>
    <row r="62" spans="2:28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72</v>
      </c>
      <c r="M62" s="4" t="s">
        <v>72</v>
      </c>
      <c r="N62" s="4"/>
      <c r="O62" s="4"/>
      <c r="P62" s="6" t="s">
        <v>131</v>
      </c>
      <c r="Q62" s="4"/>
      <c r="R62" s="4"/>
      <c r="S62" s="4"/>
      <c r="T62" s="4"/>
      <c r="U62" s="4"/>
      <c r="V62" s="4"/>
      <c r="W62" s="4"/>
      <c r="X62" s="4"/>
      <c r="Y62" s="4"/>
      <c r="Z62" s="6" t="s">
        <v>64</v>
      </c>
      <c r="AB62" t="str">
        <f t="shared" si="0"/>
        <v xml:space="preserve">    null;</v>
      </c>
    </row>
    <row r="63" spans="2:28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2" t="s">
        <v>86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B63" t="str">
        <f t="shared" si="0"/>
        <v>end case;</v>
      </c>
    </row>
    <row r="65" spans="1:28" x14ac:dyDescent="0.3">
      <c r="A65" s="7" t="s">
        <v>125</v>
      </c>
    </row>
    <row r="66" spans="1:28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 t="s">
        <v>72</v>
      </c>
      <c r="M66" s="4" t="s">
        <v>72</v>
      </c>
      <c r="N66" s="4"/>
      <c r="O66" s="4"/>
      <c r="P66" s="5" t="str">
        <f t="shared" ref="P66:P95" si="4">$B$3</f>
        <v>rmap_config_registers_o</v>
      </c>
      <c r="Q66" s="6" t="s">
        <v>92</v>
      </c>
      <c r="R66" s="5" t="str">
        <f>'AVS RMAP Config Registers TABLE'!D3</f>
        <v>ccd_seq_1_config</v>
      </c>
      <c r="S66" s="6" t="s">
        <v>92</v>
      </c>
      <c r="T66" s="5" t="str">
        <f>'AVS RMAP Config Registers TABLE'!E4</f>
        <v>tri_level_clock_control</v>
      </c>
      <c r="U66" s="6" t="s">
        <v>90</v>
      </c>
      <c r="V66" s="5" t="str">
        <f>INDEX('AVS RMAP Config Registers TABLE'!$G$2:$G$48,MATCH($T66,'AVS RMAP Config Registers TABLE'!$E$2:$E$48,0))</f>
        <v>'0'</v>
      </c>
      <c r="W66" s="4"/>
      <c r="X66" s="4"/>
      <c r="Y66" s="4"/>
      <c r="Z66" s="6" t="s">
        <v>64</v>
      </c>
      <c r="AB66" t="str">
        <f t="shared" si="0"/>
        <v xml:space="preserve">    rmap_config_registers_o.ccd_seq_1_config.tri_level_clock_control &lt;= '0';</v>
      </c>
    </row>
    <row r="67" spans="1:28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 t="s">
        <v>72</v>
      </c>
      <c r="M67" s="4" t="s">
        <v>72</v>
      </c>
      <c r="N67" s="4"/>
      <c r="O67" s="4"/>
      <c r="P67" s="5" t="str">
        <f t="shared" si="4"/>
        <v>rmap_config_registers_o</v>
      </c>
      <c r="Q67" s="6" t="s">
        <v>92</v>
      </c>
      <c r="R67" s="5" t="str">
        <f>'AVS RMAP Config Registers TABLE'!D3</f>
        <v>ccd_seq_1_config</v>
      </c>
      <c r="S67" s="6" t="s">
        <v>92</v>
      </c>
      <c r="T67" s="5" t="str">
        <f>'AVS RMAP Config Registers TABLE'!E5</f>
        <v>image_clock_direction_control</v>
      </c>
      <c r="U67" s="6" t="s">
        <v>90</v>
      </c>
      <c r="V67" s="5" t="str">
        <f>INDEX('AVS RMAP Config Registers TABLE'!$G$2:$G$48,MATCH($T67,'AVS RMAP Config Registers TABLE'!$E$2:$E$48,0))</f>
        <v>'0'</v>
      </c>
      <c r="W67" s="4"/>
      <c r="X67" s="4"/>
      <c r="Y67" s="4"/>
      <c r="Z67" s="6" t="s">
        <v>64</v>
      </c>
      <c r="AB67" t="str">
        <f t="shared" si="0"/>
        <v xml:space="preserve">    rmap_config_registers_o.ccd_seq_1_config.image_clock_direction_control &lt;= '0';</v>
      </c>
    </row>
    <row r="68" spans="1:28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 t="s">
        <v>72</v>
      </c>
      <c r="M68" s="4" t="s">
        <v>72</v>
      </c>
      <c r="N68" s="4"/>
      <c r="O68" s="4"/>
      <c r="P68" s="5" t="str">
        <f t="shared" si="4"/>
        <v>rmap_config_registers_o</v>
      </c>
      <c r="Q68" s="6" t="s">
        <v>92</v>
      </c>
      <c r="R68" s="5" t="str">
        <f>'AVS RMAP Config Registers TABLE'!D3</f>
        <v>ccd_seq_1_config</v>
      </c>
      <c r="S68" s="6" t="s">
        <v>92</v>
      </c>
      <c r="T68" s="5" t="str">
        <f>'AVS RMAP Config Registers TABLE'!E6</f>
        <v>register_clock_direction_control</v>
      </c>
      <c r="U68" s="6" t="s">
        <v>90</v>
      </c>
      <c r="V68" s="5" t="str">
        <f>INDEX('AVS RMAP Config Registers TABLE'!$G$2:$G$48,MATCH($T68,'AVS RMAP Config Registers TABLE'!$E$2:$E$48,0))</f>
        <v>'0'</v>
      </c>
      <c r="W68" s="4"/>
      <c r="X68" s="4"/>
      <c r="Y68" s="4"/>
      <c r="Z68" s="6" t="s">
        <v>64</v>
      </c>
      <c r="AB68" t="str">
        <f t="shared" si="0"/>
        <v xml:space="preserve">    rmap_config_registers_o.ccd_seq_1_config.register_clock_direction_control &lt;= '0';</v>
      </c>
    </row>
    <row r="69" spans="1:28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 t="s">
        <v>72</v>
      </c>
      <c r="M69" s="4" t="s">
        <v>72</v>
      </c>
      <c r="N69" s="4"/>
      <c r="O69" s="4"/>
      <c r="P69" s="5" t="str">
        <f t="shared" si="4"/>
        <v>rmap_config_registers_o</v>
      </c>
      <c r="Q69" s="6" t="s">
        <v>92</v>
      </c>
      <c r="R69" s="5" t="str">
        <f>'AVS RMAP Config Registers TABLE'!D3</f>
        <v>ccd_seq_1_config</v>
      </c>
      <c r="S69" s="6" t="s">
        <v>92</v>
      </c>
      <c r="T69" s="5" t="str">
        <f>'AVS RMAP Config Registers TABLE'!E7</f>
        <v>image_clock_transfer_count_control</v>
      </c>
      <c r="U69" s="6" t="s">
        <v>90</v>
      </c>
      <c r="V69" s="5" t="str">
        <f>INDEX('AVS RMAP Config Registers TABLE'!$G$2:$G$48,MATCH($T69,'AVS RMAP Config Registers TABLE'!$E$2:$E$48,0))</f>
        <v>x"119E"</v>
      </c>
      <c r="W69" s="4"/>
      <c r="X69" s="4"/>
      <c r="Y69" s="4"/>
      <c r="Z69" s="6" t="s">
        <v>64</v>
      </c>
      <c r="AB69" t="str">
        <f t="shared" si="0"/>
        <v xml:space="preserve">    rmap_config_registers_o.ccd_seq_1_config.image_clock_transfer_count_control &lt;= x"119E";</v>
      </c>
    </row>
    <row r="70" spans="1:28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 t="s">
        <v>72</v>
      </c>
      <c r="M70" s="4" t="s">
        <v>72</v>
      </c>
      <c r="N70" s="4"/>
      <c r="O70" s="4"/>
      <c r="P70" s="5" t="str">
        <f t="shared" si="4"/>
        <v>rmap_config_registers_o</v>
      </c>
      <c r="Q70" s="6" t="s">
        <v>92</v>
      </c>
      <c r="R70" s="5" t="str">
        <f>'AVS RMAP Config Registers TABLE'!D3</f>
        <v>ccd_seq_1_config</v>
      </c>
      <c r="S70" s="6" t="s">
        <v>92</v>
      </c>
      <c r="T70" s="5" t="str">
        <f>'AVS RMAP Config Registers TABLE'!E8</f>
        <v>register_clock_transfer_count_control</v>
      </c>
      <c r="U70" s="6" t="s">
        <v>90</v>
      </c>
      <c r="V70" s="5" t="str">
        <f>INDEX('AVS RMAP Config Registers TABLE'!$G$2:$G$48,MATCH($T70,'AVS RMAP Config Registers TABLE'!$E$2:$E$48,0))</f>
        <v>x"8F7"</v>
      </c>
      <c r="W70" s="4"/>
      <c r="X70" s="4"/>
      <c r="Y70" s="4"/>
      <c r="Z70" s="6" t="s">
        <v>64</v>
      </c>
      <c r="AB70" t="str">
        <f t="shared" si="0"/>
        <v xml:space="preserve">    rmap_config_registers_o.ccd_seq_1_config.register_clock_transfer_count_control &lt;= x"8F7";</v>
      </c>
    </row>
    <row r="71" spans="1:28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 t="s">
        <v>72</v>
      </c>
      <c r="M71" s="4" t="s">
        <v>72</v>
      </c>
      <c r="N71" s="4"/>
      <c r="O71" s="4"/>
      <c r="P71" s="5" t="str">
        <f t="shared" si="4"/>
        <v>rmap_config_registers_o</v>
      </c>
      <c r="Q71" s="6" t="s">
        <v>92</v>
      </c>
      <c r="R71" s="5" t="str">
        <f>'AVS RMAP Config Registers TABLE'!D9</f>
        <v>ccd_seq_2_config</v>
      </c>
      <c r="S71" s="6" t="s">
        <v>92</v>
      </c>
      <c r="T71" s="5" t="str">
        <f>'AVS RMAP Config Registers TABLE'!E9</f>
        <v>slow_read_out_pause_count</v>
      </c>
      <c r="U71" s="6" t="s">
        <v>90</v>
      </c>
      <c r="V71" s="5" t="str">
        <f>INDEX('AVS RMAP Config Registers TABLE'!$G$2:$G$48,MATCH($T71,'AVS RMAP Config Registers TABLE'!$E$2:$E$48,0))</f>
        <v>x"001F4"</v>
      </c>
      <c r="W71" s="4"/>
      <c r="X71" s="4"/>
      <c r="Y71" s="4"/>
      <c r="Z71" s="6" t="s">
        <v>64</v>
      </c>
      <c r="AB71" t="str">
        <f t="shared" si="0"/>
        <v xml:space="preserve">    rmap_config_registers_o.ccd_seq_2_config.slow_read_out_pause_count &lt;= x"001F4";</v>
      </c>
    </row>
    <row r="72" spans="1:28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 t="s">
        <v>72</v>
      </c>
      <c r="M72" s="4" t="s">
        <v>72</v>
      </c>
      <c r="N72" s="4"/>
      <c r="O72" s="4"/>
      <c r="P72" s="5" t="str">
        <f t="shared" si="4"/>
        <v>rmap_config_registers_o</v>
      </c>
      <c r="Q72" s="6" t="s">
        <v>92</v>
      </c>
      <c r="R72" s="5" t="str">
        <f>'AVS RMAP Config Registers TABLE'!D11</f>
        <v>spw_packet_1_config</v>
      </c>
      <c r="S72" s="6" t="s">
        <v>92</v>
      </c>
      <c r="T72" s="5" t="str">
        <f>'AVS RMAP Config Registers TABLE'!E12</f>
        <v>digitise_control</v>
      </c>
      <c r="U72" s="6" t="s">
        <v>90</v>
      </c>
      <c r="V72" s="5" t="str">
        <f>INDEX('AVS RMAP Config Registers TABLE'!$G$2:$G$48,MATCH($T72,'AVS RMAP Config Registers TABLE'!$E$2:$E$48,0))</f>
        <v>'0'</v>
      </c>
      <c r="W72" s="4"/>
      <c r="X72" s="4"/>
      <c r="Y72" s="4"/>
      <c r="Z72" s="6" t="s">
        <v>64</v>
      </c>
      <c r="AB72" t="str">
        <f t="shared" si="0"/>
        <v xml:space="preserve">    rmap_config_registers_o.spw_packet_1_config.digitise_control &lt;= '0';</v>
      </c>
    </row>
    <row r="73" spans="1:28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 t="s">
        <v>72</v>
      </c>
      <c r="M73" s="4" t="s">
        <v>72</v>
      </c>
      <c r="N73" s="4"/>
      <c r="O73" s="4"/>
      <c r="P73" s="5" t="str">
        <f t="shared" si="4"/>
        <v>rmap_config_registers_o</v>
      </c>
      <c r="Q73" s="6" t="s">
        <v>92</v>
      </c>
      <c r="R73" s="5" t="str">
        <f>'AVS RMAP Config Registers TABLE'!D11</f>
        <v>spw_packet_1_config</v>
      </c>
      <c r="S73" s="6" t="s">
        <v>92</v>
      </c>
      <c r="T73" s="5" t="str">
        <f>'AVS RMAP Config Registers TABLE'!E13</f>
        <v>ccd_port_data_transmission_selection_control</v>
      </c>
      <c r="U73" s="6" t="s">
        <v>90</v>
      </c>
      <c r="V73" s="5" t="str">
        <f>INDEX('AVS RMAP Config Registers TABLE'!$G$2:$G$48,MATCH($T73,'AVS RMAP Config Registers TABLE'!$E$2:$E$48,0))</f>
        <v>"11"</v>
      </c>
      <c r="W73" s="4"/>
      <c r="X73" s="4"/>
      <c r="Y73" s="4"/>
      <c r="Z73" s="6" t="s">
        <v>64</v>
      </c>
      <c r="AB73" t="str">
        <f t="shared" si="0"/>
        <v xml:space="preserve">    rmap_config_registers_o.spw_packet_1_config.ccd_port_data_transmission_selection_control &lt;= "11";</v>
      </c>
    </row>
    <row r="74" spans="1:28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 t="s">
        <v>72</v>
      </c>
      <c r="M74" s="4" t="s">
        <v>72</v>
      </c>
      <c r="N74" s="4"/>
      <c r="O74" s="4"/>
      <c r="P74" s="5" t="str">
        <f t="shared" si="4"/>
        <v>rmap_config_registers_o</v>
      </c>
      <c r="Q74" s="6" t="s">
        <v>92</v>
      </c>
      <c r="R74" s="5" t="str">
        <f>'AVS RMAP Config Registers TABLE'!D11</f>
        <v>spw_packet_1_config</v>
      </c>
      <c r="S74" s="6" t="s">
        <v>92</v>
      </c>
      <c r="T74" s="5" t="str">
        <f>'AVS RMAP Config Registers TABLE'!E14</f>
        <v>packet_size_control</v>
      </c>
      <c r="U74" s="6" t="s">
        <v>90</v>
      </c>
      <c r="V74" s="5" t="str">
        <f>INDEX('AVS RMAP Config Registers TABLE'!$G$2:$G$48,MATCH($T74,'AVS RMAP Config Registers TABLE'!$E$2:$E$48,0))</f>
        <v>x"11F8"</v>
      </c>
      <c r="W74" s="4"/>
      <c r="X74" s="4"/>
      <c r="Y74" s="4"/>
      <c r="Z74" s="6" t="s">
        <v>64</v>
      </c>
      <c r="AB74" t="str">
        <f t="shared" ref="AB74:AB95" si="5">CONCATENATE(B74,C74,D74,E74,F74,G74,H74,I74,J74,K74,L74,M74,N74,O74,P74,Q74,R74,S74,T74,U74,V74,W74,X74,Y74,Z74)</f>
        <v xml:space="preserve">    rmap_config_registers_o.spw_packet_1_config.packet_size_control &lt;= x"11F8";</v>
      </c>
    </row>
    <row r="75" spans="1:28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 t="s">
        <v>72</v>
      </c>
      <c r="M75" s="4" t="s">
        <v>72</v>
      </c>
      <c r="N75" s="4"/>
      <c r="O75" s="4"/>
      <c r="P75" s="5" t="str">
        <f t="shared" si="4"/>
        <v>rmap_config_registers_o</v>
      </c>
      <c r="Q75" s="6" t="s">
        <v>92</v>
      </c>
      <c r="R75" s="5" t="str">
        <f>'AVS RMAP Config Registers TABLE'!D17</f>
        <v>CCD_1_windowing_1_config</v>
      </c>
      <c r="S75" s="6" t="s">
        <v>92</v>
      </c>
      <c r="T75" s="5" t="str">
        <f>'AVS RMAP Config Registers TABLE'!E17</f>
        <v>window_list_pointer_initial_address_ccd1</v>
      </c>
      <c r="U75" s="6" t="s">
        <v>90</v>
      </c>
      <c r="V75" s="5" t="str">
        <f>INDEX('AVS RMAP Config Registers TABLE'!$G$2:$G$48,MATCH($T75,'AVS RMAP Config Registers TABLE'!$E$2:$E$48,0))</f>
        <v>x"00000000"</v>
      </c>
      <c r="W75" s="4"/>
      <c r="X75" s="4"/>
      <c r="Y75" s="4"/>
      <c r="Z75" s="6" t="s">
        <v>64</v>
      </c>
      <c r="AB75" t="str">
        <f t="shared" si="5"/>
        <v xml:space="preserve">    rmap_config_registers_o.CCD_1_windowing_1_config.window_list_pointer_initial_address_ccd1 &lt;= x"00000000";</v>
      </c>
    </row>
    <row r="76" spans="1:28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 t="s">
        <v>72</v>
      </c>
      <c r="M76" s="4" t="s">
        <v>72</v>
      </c>
      <c r="N76" s="4"/>
      <c r="O76" s="4"/>
      <c r="P76" s="5" t="str">
        <f t="shared" si="4"/>
        <v>rmap_config_registers_o</v>
      </c>
      <c r="Q76" s="6" t="s">
        <v>92</v>
      </c>
      <c r="R76" s="5" t="str">
        <f>'AVS RMAP Config Registers TABLE'!D18</f>
        <v>CCD_1_windowing_2_config</v>
      </c>
      <c r="S76" s="6" t="s">
        <v>92</v>
      </c>
      <c r="T76" s="5" t="str">
        <f>'AVS RMAP Config Registers TABLE'!E18</f>
        <v>window_width_ccd1</v>
      </c>
      <c r="U76" s="6" t="s">
        <v>90</v>
      </c>
      <c r="V76" s="5" t="str">
        <f>INDEX('AVS RMAP Config Registers TABLE'!$G$2:$G$48,MATCH($T76,'AVS RMAP Config Registers TABLE'!$E$2:$E$48,0))</f>
        <v>"000000"</v>
      </c>
      <c r="W76" s="4"/>
      <c r="X76" s="4"/>
      <c r="Y76" s="4"/>
      <c r="Z76" s="6" t="s">
        <v>64</v>
      </c>
      <c r="AB76" t="str">
        <f t="shared" si="5"/>
        <v xml:space="preserve">    rmap_config_registers_o.CCD_1_windowing_2_config.window_width_ccd1 &lt;= "000000";</v>
      </c>
    </row>
    <row r="77" spans="1:28" ht="15.75" customHeight="1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 t="s">
        <v>72</v>
      </c>
      <c r="M77" s="4" t="s">
        <v>72</v>
      </c>
      <c r="N77" s="4"/>
      <c r="O77" s="4"/>
      <c r="P77" s="5" t="str">
        <f t="shared" si="4"/>
        <v>rmap_config_registers_o</v>
      </c>
      <c r="Q77" s="6" t="s">
        <v>92</v>
      </c>
      <c r="R77" s="5" t="str">
        <f>'AVS RMAP Config Registers TABLE'!D18</f>
        <v>CCD_1_windowing_2_config</v>
      </c>
      <c r="S77" s="6" t="s">
        <v>92</v>
      </c>
      <c r="T77" s="5" t="str">
        <f>'AVS RMAP Config Registers TABLE'!E19</f>
        <v>window_height_ccd1</v>
      </c>
      <c r="U77" s="6" t="s">
        <v>90</v>
      </c>
      <c r="V77" s="5" t="str">
        <f>INDEX('AVS RMAP Config Registers TABLE'!$G$2:$G$48,MATCH($T77,'AVS RMAP Config Registers TABLE'!$E$2:$E$48,0))</f>
        <v>"000000"</v>
      </c>
      <c r="W77" s="4"/>
      <c r="X77" s="4"/>
      <c r="Y77" s="4"/>
      <c r="Z77" s="6" t="s">
        <v>64</v>
      </c>
      <c r="AB77" t="str">
        <f t="shared" si="5"/>
        <v xml:space="preserve">    rmap_config_registers_o.CCD_1_windowing_2_config.window_height_ccd1 &lt;= "000000";</v>
      </c>
    </row>
    <row r="78" spans="1:28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 t="s">
        <v>72</v>
      </c>
      <c r="M78" s="4" t="s">
        <v>72</v>
      </c>
      <c r="N78" s="4"/>
      <c r="O78" s="4"/>
      <c r="P78" s="5" t="str">
        <f t="shared" si="4"/>
        <v>rmap_config_registers_o</v>
      </c>
      <c r="Q78" s="6" t="s">
        <v>92</v>
      </c>
      <c r="R78" s="5" t="str">
        <f>'AVS RMAP Config Registers TABLE'!D18</f>
        <v>CCD_1_windowing_2_config</v>
      </c>
      <c r="S78" s="6" t="s">
        <v>92</v>
      </c>
      <c r="T78" s="5" t="str">
        <f>'AVS RMAP Config Registers TABLE'!E21</f>
        <v>window_list_length_ccd1</v>
      </c>
      <c r="U78" s="6" t="s">
        <v>90</v>
      </c>
      <c r="V78" s="5" t="str">
        <f>INDEX('AVS RMAP Config Registers TABLE'!$G$2:$G$48,MATCH($T78,'AVS RMAP Config Registers TABLE'!$E$2:$E$48,0))</f>
        <v>x"0000"</v>
      </c>
      <c r="W78" s="4"/>
      <c r="X78" s="4"/>
      <c r="Y78" s="4"/>
      <c r="Z78" s="6" t="s">
        <v>64</v>
      </c>
      <c r="AB78" t="str">
        <f t="shared" si="5"/>
        <v xml:space="preserve">    rmap_config_registers_o.CCD_1_windowing_2_config.window_list_length_ccd1 &lt;= x"0000";</v>
      </c>
    </row>
    <row r="79" spans="1:28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 t="s">
        <v>72</v>
      </c>
      <c r="M79" s="4" t="s">
        <v>72</v>
      </c>
      <c r="N79" s="4"/>
      <c r="O79" s="4"/>
      <c r="P79" s="5" t="str">
        <f t="shared" si="4"/>
        <v>rmap_config_registers_o</v>
      </c>
      <c r="Q79" s="6" t="s">
        <v>92</v>
      </c>
      <c r="R79" s="5" t="str">
        <f>'AVS RMAP Config Registers TABLE'!D22</f>
        <v>CCD_2_windowing_1_config</v>
      </c>
      <c r="S79" s="6" t="s">
        <v>92</v>
      </c>
      <c r="T79" s="5" t="str">
        <f>'AVS RMAP Config Registers TABLE'!E22</f>
        <v>window_list_pointer_initial_address_ccd2</v>
      </c>
      <c r="U79" s="6" t="s">
        <v>90</v>
      </c>
      <c r="V79" s="5" t="str">
        <f>INDEX('AVS RMAP Config Registers TABLE'!$G$2:$G$48,MATCH($T79,'AVS RMAP Config Registers TABLE'!$E$2:$E$48,0))</f>
        <v>x"00000000"</v>
      </c>
      <c r="W79" s="4"/>
      <c r="X79" s="4"/>
      <c r="Y79" s="4"/>
      <c r="Z79" s="6" t="s">
        <v>64</v>
      </c>
      <c r="AB79" t="str">
        <f t="shared" si="5"/>
        <v xml:space="preserve">    rmap_config_registers_o.CCD_2_windowing_1_config.window_list_pointer_initial_address_ccd2 &lt;= x"00000000";</v>
      </c>
    </row>
    <row r="80" spans="1:28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 t="s">
        <v>72</v>
      </c>
      <c r="M80" s="4" t="s">
        <v>72</v>
      </c>
      <c r="N80" s="4"/>
      <c r="O80" s="4"/>
      <c r="P80" s="5" t="str">
        <f t="shared" si="4"/>
        <v>rmap_config_registers_o</v>
      </c>
      <c r="Q80" s="6" t="s">
        <v>92</v>
      </c>
      <c r="R80" s="5" t="str">
        <f>'AVS RMAP Config Registers TABLE'!D23</f>
        <v>CCD_2_windowing_2_config</v>
      </c>
      <c r="S80" s="6" t="s">
        <v>92</v>
      </c>
      <c r="T80" s="5" t="str">
        <f>'AVS RMAP Config Registers TABLE'!E23</f>
        <v>window_width_ccd2</v>
      </c>
      <c r="U80" s="6" t="s">
        <v>90</v>
      </c>
      <c r="V80" s="5" t="str">
        <f>INDEX('AVS RMAP Config Registers TABLE'!$G$2:$G$48,MATCH($T80,'AVS RMAP Config Registers TABLE'!$E$2:$E$48,0))</f>
        <v>"000000"</v>
      </c>
      <c r="W80" s="4"/>
      <c r="X80" s="4"/>
      <c r="Y80" s="4"/>
      <c r="Z80" s="6" t="s">
        <v>64</v>
      </c>
      <c r="AB80" t="str">
        <f t="shared" si="5"/>
        <v xml:space="preserve">    rmap_config_registers_o.CCD_2_windowing_2_config.window_width_ccd2 &lt;= "000000";</v>
      </c>
    </row>
    <row r="81" spans="2:28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 t="s">
        <v>72</v>
      </c>
      <c r="M81" s="4" t="s">
        <v>72</v>
      </c>
      <c r="N81" s="4"/>
      <c r="O81" s="4"/>
      <c r="P81" s="5" t="str">
        <f t="shared" si="4"/>
        <v>rmap_config_registers_o</v>
      </c>
      <c r="Q81" s="6" t="s">
        <v>92</v>
      </c>
      <c r="R81" s="5" t="str">
        <f>'AVS RMAP Config Registers TABLE'!D23</f>
        <v>CCD_2_windowing_2_config</v>
      </c>
      <c r="S81" s="6" t="s">
        <v>92</v>
      </c>
      <c r="T81" s="5" t="str">
        <f>'AVS RMAP Config Registers TABLE'!E24</f>
        <v>window_height_ccd2</v>
      </c>
      <c r="U81" s="6" t="s">
        <v>90</v>
      </c>
      <c r="V81" s="5" t="str">
        <f>INDEX('AVS RMAP Config Registers TABLE'!$G$2:$G$48,MATCH($T81,'AVS RMAP Config Registers TABLE'!$E$2:$E$48,0))</f>
        <v>"000000"</v>
      </c>
      <c r="W81" s="4"/>
      <c r="X81" s="4"/>
      <c r="Y81" s="4"/>
      <c r="Z81" s="6" t="s">
        <v>64</v>
      </c>
      <c r="AB81" t="str">
        <f t="shared" si="5"/>
        <v xml:space="preserve">    rmap_config_registers_o.CCD_2_windowing_2_config.window_height_ccd2 &lt;= "000000";</v>
      </c>
    </row>
    <row r="82" spans="2:28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 t="s">
        <v>72</v>
      </c>
      <c r="M82" s="4" t="s">
        <v>72</v>
      </c>
      <c r="N82" s="4"/>
      <c r="O82" s="4"/>
      <c r="P82" s="5" t="str">
        <f t="shared" si="4"/>
        <v>rmap_config_registers_o</v>
      </c>
      <c r="Q82" s="6" t="s">
        <v>92</v>
      </c>
      <c r="R82" s="5" t="str">
        <f>'AVS RMAP Config Registers TABLE'!D23</f>
        <v>CCD_2_windowing_2_config</v>
      </c>
      <c r="S82" s="6" t="s">
        <v>92</v>
      </c>
      <c r="T82" s="5" t="str">
        <f>'AVS RMAP Config Registers TABLE'!E26</f>
        <v>window_list_length_ccd2</v>
      </c>
      <c r="U82" s="6" t="s">
        <v>90</v>
      </c>
      <c r="V82" s="5" t="str">
        <f>INDEX('AVS RMAP Config Registers TABLE'!$G$2:$G$48,MATCH($T82,'AVS RMAP Config Registers TABLE'!$E$2:$E$48,0))</f>
        <v>x"0000"</v>
      </c>
      <c r="W82" s="4"/>
      <c r="X82" s="4"/>
      <c r="Y82" s="4"/>
      <c r="Z82" s="6" t="s">
        <v>64</v>
      </c>
      <c r="AB82" t="str">
        <f t="shared" si="5"/>
        <v xml:space="preserve">    rmap_config_registers_o.CCD_2_windowing_2_config.window_list_length_ccd2 &lt;= x"0000";</v>
      </c>
    </row>
    <row r="83" spans="2:28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 t="s">
        <v>72</v>
      </c>
      <c r="M83" s="4" t="s">
        <v>72</v>
      </c>
      <c r="N83" s="4"/>
      <c r="O83" s="4"/>
      <c r="P83" s="5" t="str">
        <f t="shared" si="4"/>
        <v>rmap_config_registers_o</v>
      </c>
      <c r="Q83" s="6" t="s">
        <v>92</v>
      </c>
      <c r="R83" s="5" t="str">
        <f>'AVS RMAP Config Registers TABLE'!D27</f>
        <v>CCD_3_windowing_1_config</v>
      </c>
      <c r="S83" s="6" t="s">
        <v>92</v>
      </c>
      <c r="T83" s="5" t="str">
        <f>'AVS RMAP Config Registers TABLE'!E27</f>
        <v>window_list_pointer_initial_address_ccd3</v>
      </c>
      <c r="U83" s="6" t="s">
        <v>90</v>
      </c>
      <c r="V83" s="5" t="str">
        <f>INDEX('AVS RMAP Config Registers TABLE'!$G$2:$G$48,MATCH($T83,'AVS RMAP Config Registers TABLE'!$E$2:$E$48,0))</f>
        <v>x"00000000"</v>
      </c>
      <c r="W83" s="4"/>
      <c r="X83" s="4"/>
      <c r="Y83" s="4"/>
      <c r="Z83" s="6" t="s">
        <v>64</v>
      </c>
      <c r="AB83" t="str">
        <f t="shared" si="5"/>
        <v xml:space="preserve">    rmap_config_registers_o.CCD_3_windowing_1_config.window_list_pointer_initial_address_ccd3 &lt;= x"00000000";</v>
      </c>
    </row>
    <row r="84" spans="2:28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 t="s">
        <v>72</v>
      </c>
      <c r="M84" s="4" t="s">
        <v>72</v>
      </c>
      <c r="N84" s="4"/>
      <c r="O84" s="4"/>
      <c r="P84" s="5" t="str">
        <f t="shared" si="4"/>
        <v>rmap_config_registers_o</v>
      </c>
      <c r="Q84" s="6" t="s">
        <v>92</v>
      </c>
      <c r="R84" s="5" t="str">
        <f>'AVS RMAP Config Registers TABLE'!D28</f>
        <v>CCD_3_windowing_2_config</v>
      </c>
      <c r="S84" s="6" t="s">
        <v>92</v>
      </c>
      <c r="T84" s="5" t="str">
        <f>'AVS RMAP Config Registers TABLE'!E28</f>
        <v>window_width_ccd3</v>
      </c>
      <c r="U84" s="6" t="s">
        <v>90</v>
      </c>
      <c r="V84" s="5" t="str">
        <f>INDEX('AVS RMAP Config Registers TABLE'!$G$2:$G$48,MATCH($T84,'AVS RMAP Config Registers TABLE'!$E$2:$E$48,0))</f>
        <v>"000000"</v>
      </c>
      <c r="W84" s="4"/>
      <c r="X84" s="4"/>
      <c r="Y84" s="4"/>
      <c r="Z84" s="6" t="s">
        <v>64</v>
      </c>
      <c r="AB84" t="str">
        <f t="shared" si="5"/>
        <v xml:space="preserve">    rmap_config_registers_o.CCD_3_windowing_2_config.window_width_ccd3 &lt;= "000000";</v>
      </c>
    </row>
    <row r="85" spans="2:28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 t="s">
        <v>72</v>
      </c>
      <c r="M85" s="4" t="s">
        <v>72</v>
      </c>
      <c r="N85" s="4"/>
      <c r="O85" s="4"/>
      <c r="P85" s="5" t="str">
        <f t="shared" si="4"/>
        <v>rmap_config_registers_o</v>
      </c>
      <c r="Q85" s="6" t="s">
        <v>92</v>
      </c>
      <c r="R85" s="5" t="str">
        <f>'AVS RMAP Config Registers TABLE'!D28</f>
        <v>CCD_3_windowing_2_config</v>
      </c>
      <c r="S85" s="6" t="s">
        <v>92</v>
      </c>
      <c r="T85" s="5" t="str">
        <f>'AVS RMAP Config Registers TABLE'!E29</f>
        <v>window_height_ccd3</v>
      </c>
      <c r="U85" s="6" t="s">
        <v>90</v>
      </c>
      <c r="V85" s="5" t="str">
        <f>INDEX('AVS RMAP Config Registers TABLE'!$G$2:$G$48,MATCH($T85,'AVS RMAP Config Registers TABLE'!$E$2:$E$48,0))</f>
        <v>"000000"</v>
      </c>
      <c r="W85" s="4"/>
      <c r="X85" s="4"/>
      <c r="Y85" s="4"/>
      <c r="Z85" s="6" t="s">
        <v>64</v>
      </c>
      <c r="AB85" t="str">
        <f t="shared" si="5"/>
        <v xml:space="preserve">    rmap_config_registers_o.CCD_3_windowing_2_config.window_height_ccd3 &lt;= "000000";</v>
      </c>
    </row>
    <row r="86" spans="2:28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 t="s">
        <v>72</v>
      </c>
      <c r="M86" s="4" t="s">
        <v>72</v>
      </c>
      <c r="N86" s="4"/>
      <c r="O86" s="4"/>
      <c r="P86" s="5" t="str">
        <f t="shared" si="4"/>
        <v>rmap_config_registers_o</v>
      </c>
      <c r="Q86" s="6" t="s">
        <v>92</v>
      </c>
      <c r="R86" s="5" t="str">
        <f>'AVS RMAP Config Registers TABLE'!D28</f>
        <v>CCD_3_windowing_2_config</v>
      </c>
      <c r="S86" s="6" t="s">
        <v>92</v>
      </c>
      <c r="T86" s="5" t="str">
        <f>'AVS RMAP Config Registers TABLE'!E31</f>
        <v>window_list_length_ccd3</v>
      </c>
      <c r="U86" s="6" t="s">
        <v>90</v>
      </c>
      <c r="V86" s="5" t="str">
        <f>INDEX('AVS RMAP Config Registers TABLE'!$G$2:$G$48,MATCH($T86,'AVS RMAP Config Registers TABLE'!$E$2:$E$48,0))</f>
        <v>x"0000"</v>
      </c>
      <c r="W86" s="4"/>
      <c r="X86" s="4"/>
      <c r="Y86" s="4"/>
      <c r="Z86" s="6" t="s">
        <v>64</v>
      </c>
      <c r="AB86" t="str">
        <f t="shared" si="5"/>
        <v xml:space="preserve">    rmap_config_registers_o.CCD_3_windowing_2_config.window_list_length_ccd3 &lt;= x"0000";</v>
      </c>
    </row>
    <row r="87" spans="2:28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 t="s">
        <v>72</v>
      </c>
      <c r="M87" s="4" t="s">
        <v>72</v>
      </c>
      <c r="N87" s="4"/>
      <c r="O87" s="4"/>
      <c r="P87" s="5" t="str">
        <f t="shared" si="4"/>
        <v>rmap_config_registers_o</v>
      </c>
      <c r="Q87" s="6" t="s">
        <v>92</v>
      </c>
      <c r="R87" s="5" t="str">
        <f>'AVS RMAP Config Registers TABLE'!D32</f>
        <v>CCD_4_windowing_1_config</v>
      </c>
      <c r="S87" s="6" t="s">
        <v>92</v>
      </c>
      <c r="T87" s="5" t="str">
        <f>'AVS RMAP Config Registers TABLE'!E32</f>
        <v>window_list_pointer_initial_address_ccd4</v>
      </c>
      <c r="U87" s="6" t="s">
        <v>90</v>
      </c>
      <c r="V87" s="5" t="str">
        <f>INDEX('AVS RMAP Config Registers TABLE'!$G$2:$G$48,MATCH($T87,'AVS RMAP Config Registers TABLE'!$E$2:$E$48,0))</f>
        <v>x"00000000"</v>
      </c>
      <c r="W87" s="4"/>
      <c r="X87" s="4"/>
      <c r="Y87" s="4"/>
      <c r="Z87" s="6" t="s">
        <v>64</v>
      </c>
      <c r="AB87" t="str">
        <f t="shared" si="5"/>
        <v xml:space="preserve">    rmap_config_registers_o.CCD_4_windowing_1_config.window_list_pointer_initial_address_ccd4 &lt;= x"00000000";</v>
      </c>
    </row>
    <row r="88" spans="2:28" x14ac:dyDescent="0.3">
      <c r="B88" s="4"/>
      <c r="C88" s="4"/>
      <c r="D88" s="4"/>
      <c r="E88" s="4"/>
      <c r="F88" s="4"/>
      <c r="G88" s="4"/>
      <c r="H88" s="4"/>
      <c r="I88" s="4"/>
      <c r="J88" s="4"/>
      <c r="K88" s="4"/>
      <c r="L88" s="4" t="s">
        <v>72</v>
      </c>
      <c r="M88" s="4" t="s">
        <v>72</v>
      </c>
      <c r="N88" s="4"/>
      <c r="O88" s="4"/>
      <c r="P88" s="5" t="str">
        <f t="shared" si="4"/>
        <v>rmap_config_registers_o</v>
      </c>
      <c r="Q88" s="6" t="s">
        <v>92</v>
      </c>
      <c r="R88" s="5" t="str">
        <f>'AVS RMAP Config Registers TABLE'!D33</f>
        <v>CCD_4_windowing_2_config</v>
      </c>
      <c r="S88" s="6" t="s">
        <v>92</v>
      </c>
      <c r="T88" s="5" t="str">
        <f>'AVS RMAP Config Registers TABLE'!E33</f>
        <v>window_width_ccd4</v>
      </c>
      <c r="U88" s="6" t="s">
        <v>90</v>
      </c>
      <c r="V88" s="5" t="str">
        <f>INDEX('AVS RMAP Config Registers TABLE'!$G$2:$G$48,MATCH($T88,'AVS RMAP Config Registers TABLE'!$E$2:$E$48,0))</f>
        <v>"000000"</v>
      </c>
      <c r="W88" s="4"/>
      <c r="X88" s="4"/>
      <c r="Y88" s="4"/>
      <c r="Z88" s="6" t="s">
        <v>64</v>
      </c>
      <c r="AB88" t="str">
        <f t="shared" si="5"/>
        <v xml:space="preserve">    rmap_config_registers_o.CCD_4_windowing_2_config.window_width_ccd4 &lt;= "000000";</v>
      </c>
    </row>
    <row r="89" spans="2:28" x14ac:dyDescent="0.3">
      <c r="B89" s="4"/>
      <c r="C89" s="4"/>
      <c r="D89" s="4"/>
      <c r="E89" s="4"/>
      <c r="F89" s="4"/>
      <c r="G89" s="4"/>
      <c r="H89" s="4"/>
      <c r="I89" s="4"/>
      <c r="J89" s="4"/>
      <c r="K89" s="4"/>
      <c r="L89" s="4" t="s">
        <v>72</v>
      </c>
      <c r="M89" s="4" t="s">
        <v>72</v>
      </c>
      <c r="N89" s="4"/>
      <c r="O89" s="4"/>
      <c r="P89" s="5" t="str">
        <f t="shared" si="4"/>
        <v>rmap_config_registers_o</v>
      </c>
      <c r="Q89" s="6" t="s">
        <v>92</v>
      </c>
      <c r="R89" s="5" t="str">
        <f>'AVS RMAP Config Registers TABLE'!D33</f>
        <v>CCD_4_windowing_2_config</v>
      </c>
      <c r="S89" s="6" t="s">
        <v>92</v>
      </c>
      <c r="T89" s="5" t="str">
        <f>'AVS RMAP Config Registers TABLE'!E34</f>
        <v>window_height_ccd4</v>
      </c>
      <c r="U89" s="6" t="s">
        <v>90</v>
      </c>
      <c r="V89" s="5" t="str">
        <f>INDEX('AVS RMAP Config Registers TABLE'!$G$2:$G$48,MATCH($T89,'AVS RMAP Config Registers TABLE'!$E$2:$E$48,0))</f>
        <v>"000000"</v>
      </c>
      <c r="W89" s="4"/>
      <c r="X89" s="4"/>
      <c r="Y89" s="4"/>
      <c r="Z89" s="6" t="s">
        <v>64</v>
      </c>
      <c r="AB89" t="str">
        <f t="shared" si="5"/>
        <v xml:space="preserve">    rmap_config_registers_o.CCD_4_windowing_2_config.window_height_ccd4 &lt;= "000000";</v>
      </c>
    </row>
    <row r="90" spans="2:28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 t="s">
        <v>72</v>
      </c>
      <c r="M90" s="4" t="s">
        <v>72</v>
      </c>
      <c r="N90" s="4"/>
      <c r="O90" s="4"/>
      <c r="P90" s="5" t="str">
        <f t="shared" si="4"/>
        <v>rmap_config_registers_o</v>
      </c>
      <c r="Q90" s="6" t="s">
        <v>92</v>
      </c>
      <c r="R90" s="5" t="str">
        <f>'AVS RMAP Config Registers TABLE'!D33</f>
        <v>CCD_4_windowing_2_config</v>
      </c>
      <c r="S90" s="6" t="s">
        <v>92</v>
      </c>
      <c r="T90" s="5" t="str">
        <f>'AVS RMAP Config Registers TABLE'!E36</f>
        <v>window_list_length_ccd4</v>
      </c>
      <c r="U90" s="6" t="s">
        <v>90</v>
      </c>
      <c r="V90" s="5" t="str">
        <f>INDEX('AVS RMAP Config Registers TABLE'!$G$2:$G$48,MATCH($T90,'AVS RMAP Config Registers TABLE'!$E$2:$E$48,0))</f>
        <v>x"0000"</v>
      </c>
      <c r="W90" s="4"/>
      <c r="X90" s="4"/>
      <c r="Y90" s="4"/>
      <c r="Z90" s="6" t="s">
        <v>64</v>
      </c>
      <c r="AB90" t="str">
        <f t="shared" si="5"/>
        <v xml:space="preserve">    rmap_config_registers_o.CCD_4_windowing_2_config.window_list_length_ccd4 &lt;= x"0000";</v>
      </c>
    </row>
    <row r="91" spans="2:28" x14ac:dyDescent="0.3">
      <c r="B91" s="4"/>
      <c r="C91" s="4"/>
      <c r="D91" s="4"/>
      <c r="E91" s="4"/>
      <c r="F91" s="4"/>
      <c r="G91" s="4"/>
      <c r="H91" s="4"/>
      <c r="I91" s="4"/>
      <c r="J91" s="4"/>
      <c r="K91" s="4"/>
      <c r="L91" s="4" t="s">
        <v>72</v>
      </c>
      <c r="M91" s="4" t="s">
        <v>72</v>
      </c>
      <c r="N91" s="4"/>
      <c r="O91" s="4"/>
      <c r="P91" s="5" t="str">
        <f t="shared" si="4"/>
        <v>rmap_config_registers_o</v>
      </c>
      <c r="Q91" s="6" t="s">
        <v>92</v>
      </c>
      <c r="R91" s="5" t="str">
        <f>'AVS RMAP Config Registers TABLE'!D37</f>
        <v>operation_mode_config</v>
      </c>
      <c r="S91" s="6" t="s">
        <v>92</v>
      </c>
      <c r="T91" s="5" t="str">
        <f>'AVS RMAP Config Registers TABLE'!E38</f>
        <v>mode_selection_control</v>
      </c>
      <c r="U91" s="6" t="s">
        <v>90</v>
      </c>
      <c r="V91" s="5" t="str">
        <f>INDEX('AVS RMAP Config Registers TABLE'!$G$2:$G$48,MATCH($T91,'AVS RMAP Config Registers TABLE'!$E$2:$E$48,0))</f>
        <v>x"1"</v>
      </c>
      <c r="W91" s="4"/>
      <c r="X91" s="4"/>
      <c r="Y91" s="4"/>
      <c r="Z91" s="6" t="s">
        <v>64</v>
      </c>
      <c r="AB91" t="str">
        <f t="shared" si="5"/>
        <v xml:space="preserve">    rmap_config_registers_o.operation_mode_config.mode_selection_control &lt;= x"1";</v>
      </c>
    </row>
    <row r="92" spans="2:28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 t="s">
        <v>72</v>
      </c>
      <c r="M92" s="4" t="s">
        <v>72</v>
      </c>
      <c r="N92" s="4"/>
      <c r="O92" s="4"/>
      <c r="P92" s="5" t="str">
        <f t="shared" si="4"/>
        <v>rmap_config_registers_o</v>
      </c>
      <c r="Q92" s="6" t="s">
        <v>92</v>
      </c>
      <c r="R92" s="5" t="str">
        <f>'AVS RMAP Config Registers TABLE'!D40</f>
        <v>sync_config</v>
      </c>
      <c r="S92" s="6" t="s">
        <v>92</v>
      </c>
      <c r="T92" s="5" t="str">
        <f>'AVS RMAP Config Registers TABLE'!E40</f>
        <v>sync_configuration</v>
      </c>
      <c r="U92" s="6" t="s">
        <v>90</v>
      </c>
      <c r="V92" s="5" t="str">
        <f>INDEX('AVS RMAP Config Registers TABLE'!$G$2:$G$48,MATCH($T92,'AVS RMAP Config Registers TABLE'!$E$2:$E$48,0))</f>
        <v>"00"</v>
      </c>
      <c r="W92" s="4"/>
      <c r="X92" s="4"/>
      <c r="Y92" s="4"/>
      <c r="Z92" s="6" t="s">
        <v>64</v>
      </c>
      <c r="AB92" t="str">
        <f t="shared" si="5"/>
        <v xml:space="preserve">    rmap_config_registers_o.sync_config.sync_configuration &lt;= "00";</v>
      </c>
    </row>
    <row r="93" spans="2:28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 t="s">
        <v>72</v>
      </c>
      <c r="M93" s="4" t="s">
        <v>72</v>
      </c>
      <c r="N93" s="4"/>
      <c r="O93" s="4"/>
      <c r="P93" s="5" t="str">
        <f t="shared" si="4"/>
        <v>rmap_config_registers_o</v>
      </c>
      <c r="Q93" s="6" t="s">
        <v>92</v>
      </c>
      <c r="R93" s="5" t="str">
        <f>'AVS RMAP Config Registers TABLE'!D40</f>
        <v>sync_config</v>
      </c>
      <c r="S93" s="6" t="s">
        <v>92</v>
      </c>
      <c r="T93" s="5" t="str">
        <f>'AVS RMAP Config Registers TABLE'!E41</f>
        <v>self_trigger_control</v>
      </c>
      <c r="U93" s="6" t="s">
        <v>90</v>
      </c>
      <c r="V93" s="5" t="str">
        <f>INDEX('AVS RMAP Config Registers TABLE'!$G$2:$G$48,MATCH($T93,'AVS RMAP Config Registers TABLE'!$E$2:$E$48,0))</f>
        <v>'0'</v>
      </c>
      <c r="W93" s="4"/>
      <c r="X93" s="4"/>
      <c r="Y93" s="4"/>
      <c r="Z93" s="6" t="s">
        <v>64</v>
      </c>
      <c r="AB93" t="str">
        <f t="shared" si="5"/>
        <v xml:space="preserve">    rmap_config_registers_o.sync_config.self_trigger_control &lt;= '0';</v>
      </c>
    </row>
    <row r="94" spans="2:28" x14ac:dyDescent="0.3">
      <c r="B94" s="4"/>
      <c r="C94" s="4"/>
      <c r="D94" s="4"/>
      <c r="E94" s="4"/>
      <c r="F94" s="4"/>
      <c r="G94" s="4"/>
      <c r="H94" s="4"/>
      <c r="I94" s="4"/>
      <c r="J94" s="4"/>
      <c r="K94" s="4"/>
      <c r="L94" s="4" t="s">
        <v>72</v>
      </c>
      <c r="M94" s="4" t="s">
        <v>72</v>
      </c>
      <c r="N94" s="4"/>
      <c r="O94" s="4"/>
      <c r="P94" s="5" t="str">
        <f t="shared" si="4"/>
        <v>rmap_config_registers_o</v>
      </c>
      <c r="Q94" s="6" t="s">
        <v>92</v>
      </c>
      <c r="R94" s="5" t="str">
        <f>'AVS RMAP Config Registers TABLE'!D45</f>
        <v>frame_number</v>
      </c>
      <c r="S94" s="6" t="s">
        <v>92</v>
      </c>
      <c r="T94" s="5" t="str">
        <f>'AVS RMAP Config Registers TABLE'!E45</f>
        <v>frame_number</v>
      </c>
      <c r="U94" s="6" t="s">
        <v>90</v>
      </c>
      <c r="V94" s="5" t="str">
        <f>INDEX('AVS RMAP Config Registers TABLE'!$G$2:$G$48,MATCH($T94,'AVS RMAP Config Registers TABLE'!$E$2:$E$48,0))</f>
        <v>"00"</v>
      </c>
      <c r="W94" s="4"/>
      <c r="X94" s="4"/>
      <c r="Y94" s="4"/>
      <c r="Z94" s="6" t="s">
        <v>64</v>
      </c>
      <c r="AB94" t="str">
        <f t="shared" si="5"/>
        <v xml:space="preserve">    rmap_config_registers_o.frame_number.frame_number &lt;= "00";</v>
      </c>
    </row>
    <row r="95" spans="2:28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 t="s">
        <v>72</v>
      </c>
      <c r="M95" s="4" t="s">
        <v>72</v>
      </c>
      <c r="N95" s="4"/>
      <c r="O95" s="4"/>
      <c r="P95" s="5" t="str">
        <f t="shared" si="4"/>
        <v>rmap_config_registers_o</v>
      </c>
      <c r="Q95" s="6" t="s">
        <v>92</v>
      </c>
      <c r="R95" s="5" t="str">
        <f>'AVS RMAP Config Registers TABLE'!D47</f>
        <v>current_mode</v>
      </c>
      <c r="S95" s="6" t="s">
        <v>92</v>
      </c>
      <c r="T95" s="5" t="str">
        <f>'AVS RMAP Config Registers TABLE'!E47</f>
        <v>current_mode</v>
      </c>
      <c r="U95" s="6" t="s">
        <v>90</v>
      </c>
      <c r="V95" s="5" t="str">
        <f>INDEX('AVS RMAP Config Registers TABLE'!$G$2:$G$48,MATCH($T95,'AVS RMAP Config Registers TABLE'!$E$2:$E$48,0))</f>
        <v>"0000"</v>
      </c>
      <c r="W95" s="4"/>
      <c r="X95" s="4"/>
      <c r="Y95" s="4"/>
      <c r="Z95" s="6" t="s">
        <v>64</v>
      </c>
      <c r="AB95" t="str">
        <f t="shared" si="5"/>
        <v xml:space="preserve">    rmap_config_registers_o.current_mode.current_mode &lt;= "0000";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AVS RMAP Config Registers</vt:lpstr>
      <vt:lpstr>AVS RMAP Config Registers TABLE</vt:lpstr>
      <vt:lpstr>NIOS defines</vt:lpstr>
      <vt:lpstr>Config Register VHDL Types</vt:lpstr>
      <vt:lpstr>Config Reg VHDL RMAP RD Case</vt:lpstr>
      <vt:lpstr>Config Reg VHDL RMAP WR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rfranca</dc:creator>
  <cp:lastModifiedBy>Rodrigo França</cp:lastModifiedBy>
  <dcterms:created xsi:type="dcterms:W3CDTF">2019-01-11T16:17:02Z</dcterms:created>
  <dcterms:modified xsi:type="dcterms:W3CDTF">2019-01-25T11:53:21Z</dcterms:modified>
</cp:coreProperties>
</file>