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8E919B28-E62F-48A7-907E-49EDD8F07C2F}" xr6:coauthVersionLast="40" xr6:coauthVersionMax="40" xr10:uidLastSave="{00000000-0000-0000-0000-000000000000}"/>
  <bookViews>
    <workbookView xWindow="0" yWindow="0" windowWidth="28800" windowHeight="11832" firstSheet="1" activeTab="2" xr2:uid="{00000000-000D-0000-FFFF-FFFF00000000}"/>
  </bookViews>
  <sheets>
    <sheet name="AVS RMAP HK Rregisters" sheetId="1" r:id="rId1"/>
    <sheet name="AVS RMAP HK Registers TABLE" sheetId="13" r:id="rId2"/>
    <sheet name="NIOS defines" sheetId="17" r:id="rId3"/>
    <sheet name="HK Register VHDL Types" sheetId="14" r:id="rId4"/>
    <sheet name="HK Register VHDL RMAP RD Case" sheetId="15" r:id="rId5"/>
    <sheet name="HK Register VHDL RMAP WR Case" sheetId="1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17" l="1"/>
  <c r="L37" i="17"/>
  <c r="H37" i="17"/>
  <c r="H38" i="17"/>
  <c r="H39" i="17"/>
  <c r="H40" i="17"/>
  <c r="H41" i="17"/>
  <c r="H42" i="17"/>
  <c r="H43" i="17"/>
  <c r="H44" i="17"/>
  <c r="H45" i="17"/>
  <c r="K45" i="17" s="1"/>
  <c r="H46" i="17"/>
  <c r="H47" i="17"/>
  <c r="H48" i="17"/>
  <c r="H49" i="17"/>
  <c r="H50" i="17"/>
  <c r="H51" i="17"/>
  <c r="H52" i="17"/>
  <c r="H53" i="17"/>
  <c r="K53" i="17" s="1"/>
  <c r="L53" i="17" s="1"/>
  <c r="H54" i="17"/>
  <c r="H55" i="17"/>
  <c r="H56" i="17"/>
  <c r="H57" i="17"/>
  <c r="H58" i="17"/>
  <c r="H59" i="17"/>
  <c r="H60" i="17"/>
  <c r="H61" i="17"/>
  <c r="K61" i="17" s="1"/>
  <c r="L61" i="17" s="1"/>
  <c r="H62" i="17"/>
  <c r="H63" i="17"/>
  <c r="H64" i="17"/>
  <c r="H65" i="17"/>
  <c r="H66" i="17"/>
  <c r="H67" i="17"/>
  <c r="H68" i="17"/>
  <c r="H69" i="17"/>
  <c r="K69" i="17" s="1"/>
  <c r="L69" i="17" s="1"/>
  <c r="H70" i="17"/>
  <c r="H71" i="17"/>
  <c r="H72" i="17"/>
  <c r="H73" i="17"/>
  <c r="H74" i="17"/>
  <c r="H75" i="17"/>
  <c r="H76" i="17"/>
  <c r="H77" i="17"/>
  <c r="K77" i="17" s="1"/>
  <c r="L77" i="17" s="1"/>
  <c r="H78" i="17"/>
  <c r="H79" i="17"/>
  <c r="H80" i="17"/>
  <c r="H81" i="17"/>
  <c r="H82" i="17"/>
  <c r="H83" i="17"/>
  <c r="H84" i="17"/>
  <c r="H85" i="17"/>
  <c r="K85" i="17" s="1"/>
  <c r="L85" i="17" s="1"/>
  <c r="H86" i="17"/>
  <c r="H87" i="17"/>
  <c r="H88" i="17"/>
  <c r="H89" i="17"/>
  <c r="H90" i="17"/>
  <c r="H91" i="17"/>
  <c r="H92" i="17"/>
  <c r="H93" i="17"/>
  <c r="K93" i="17" s="1"/>
  <c r="L93" i="17" s="1"/>
  <c r="H94" i="17"/>
  <c r="H95" i="17"/>
  <c r="H96" i="17"/>
  <c r="H97" i="17"/>
  <c r="H98" i="17"/>
  <c r="H99" i="17"/>
  <c r="H100" i="17"/>
  <c r="K37" i="17"/>
  <c r="K48" i="17"/>
  <c r="L48" i="17" s="1"/>
  <c r="K49" i="17"/>
  <c r="N49" i="17" s="1"/>
  <c r="K50" i="17"/>
  <c r="N50" i="17" s="1"/>
  <c r="K51" i="17"/>
  <c r="L51" i="17" s="1"/>
  <c r="K52" i="17"/>
  <c r="L52" i="17" s="1"/>
  <c r="K54" i="17"/>
  <c r="N54" i="17" s="1"/>
  <c r="L54" i="17"/>
  <c r="K55" i="17"/>
  <c r="L55" i="17" s="1"/>
  <c r="K56" i="17"/>
  <c r="L56" i="17" s="1"/>
  <c r="K57" i="17"/>
  <c r="N57" i="17" s="1"/>
  <c r="K58" i="17"/>
  <c r="N58" i="17" s="1"/>
  <c r="K59" i="17"/>
  <c r="L59" i="17" s="1"/>
  <c r="K60" i="17"/>
  <c r="L60" i="17" s="1"/>
  <c r="K62" i="17"/>
  <c r="N62" i="17" s="1"/>
  <c r="K63" i="17"/>
  <c r="L63" i="17" s="1"/>
  <c r="K64" i="17"/>
  <c r="L64" i="17" s="1"/>
  <c r="K65" i="17"/>
  <c r="N65" i="17" s="1"/>
  <c r="K66" i="17"/>
  <c r="N66" i="17" s="1"/>
  <c r="K67" i="17"/>
  <c r="L67" i="17" s="1"/>
  <c r="K68" i="17"/>
  <c r="L68" i="17" s="1"/>
  <c r="K70" i="17"/>
  <c r="N70" i="17" s="1"/>
  <c r="K71" i="17"/>
  <c r="L71" i="17" s="1"/>
  <c r="K72" i="17"/>
  <c r="L72" i="17" s="1"/>
  <c r="K73" i="17"/>
  <c r="N73" i="17" s="1"/>
  <c r="K74" i="17"/>
  <c r="N74" i="17" s="1"/>
  <c r="K75" i="17"/>
  <c r="L75" i="17" s="1"/>
  <c r="K76" i="17"/>
  <c r="L76" i="17" s="1"/>
  <c r="K78" i="17"/>
  <c r="N78" i="17" s="1"/>
  <c r="K79" i="17"/>
  <c r="L79" i="17" s="1"/>
  <c r="K80" i="17"/>
  <c r="L80" i="17" s="1"/>
  <c r="K81" i="17"/>
  <c r="N81" i="17" s="1"/>
  <c r="K82" i="17"/>
  <c r="N82" i="17" s="1"/>
  <c r="K83" i="17"/>
  <c r="L83" i="17" s="1"/>
  <c r="K84" i="17"/>
  <c r="L84" i="17" s="1"/>
  <c r="K86" i="17"/>
  <c r="N86" i="17" s="1"/>
  <c r="L86" i="17"/>
  <c r="K87" i="17"/>
  <c r="L87" i="17" s="1"/>
  <c r="N87" i="17"/>
  <c r="K88" i="17"/>
  <c r="L88" i="17" s="1"/>
  <c r="K89" i="17"/>
  <c r="N89" i="17" s="1"/>
  <c r="K90" i="17"/>
  <c r="N90" i="17" s="1"/>
  <c r="K91" i="17"/>
  <c r="L91" i="17" s="1"/>
  <c r="N91" i="17"/>
  <c r="K92" i="17"/>
  <c r="L92" i="17" s="1"/>
  <c r="K94" i="17"/>
  <c r="L94" i="17" s="1"/>
  <c r="K95" i="17"/>
  <c r="N95" i="17" s="1"/>
  <c r="K96" i="17"/>
  <c r="L96" i="17" s="1"/>
  <c r="K97" i="17"/>
  <c r="N97" i="17" s="1"/>
  <c r="K98" i="17"/>
  <c r="N98" i="17" s="1"/>
  <c r="L98" i="17"/>
  <c r="K99" i="17"/>
  <c r="N99" i="17" s="1"/>
  <c r="K100" i="17"/>
  <c r="L100" i="17" s="1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37" i="17"/>
  <c r="L33" i="17"/>
  <c r="L32" i="17"/>
  <c r="L25" i="17"/>
  <c r="L24" i="17"/>
  <c r="K34" i="17"/>
  <c r="N34" i="17" s="1"/>
  <c r="K33" i="17"/>
  <c r="N33" i="17" s="1"/>
  <c r="K32" i="17"/>
  <c r="N32" i="17" s="1"/>
  <c r="K31" i="17"/>
  <c r="N31" i="17" s="1"/>
  <c r="K30" i="17"/>
  <c r="L30" i="17" s="1"/>
  <c r="K29" i="17"/>
  <c r="L29" i="17" s="1"/>
  <c r="K28" i="17"/>
  <c r="N28" i="17" s="1"/>
  <c r="K27" i="17"/>
  <c r="L27" i="17" s="1"/>
  <c r="K26" i="17"/>
  <c r="N26" i="17" s="1"/>
  <c r="K25" i="17"/>
  <c r="N25" i="17" s="1"/>
  <c r="K24" i="17"/>
  <c r="N24" i="17" s="1"/>
  <c r="K23" i="17"/>
  <c r="N23" i="17" s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K47" i="17"/>
  <c r="L47" i="17" s="1"/>
  <c r="K46" i="17"/>
  <c r="K44" i="17"/>
  <c r="L44" i="17" s="1"/>
  <c r="K43" i="17"/>
  <c r="N43" i="17" s="1"/>
  <c r="K42" i="17"/>
  <c r="L42" i="17" s="1"/>
  <c r="K41" i="17"/>
  <c r="N41" i="17" s="1"/>
  <c r="K40" i="17"/>
  <c r="L40" i="17" s="1"/>
  <c r="K39" i="17"/>
  <c r="N39" i="17" s="1"/>
  <c r="K38" i="17"/>
  <c r="L38" i="17" s="1"/>
  <c r="K22" i="17"/>
  <c r="L22" i="17" s="1"/>
  <c r="K21" i="17"/>
  <c r="N21" i="17" s="1"/>
  <c r="K20" i="17"/>
  <c r="N20" i="17" s="1"/>
  <c r="K19" i="17"/>
  <c r="N19" i="17" s="1"/>
  <c r="K18" i="17"/>
  <c r="K17" i="17"/>
  <c r="L17" i="17" s="1"/>
  <c r="K16" i="17"/>
  <c r="L16" i="17" s="1"/>
  <c r="K15" i="17"/>
  <c r="K14" i="17"/>
  <c r="L14" i="17" s="1"/>
  <c r="K13" i="17"/>
  <c r="N13" i="17" s="1"/>
  <c r="K12" i="17"/>
  <c r="K11" i="17"/>
  <c r="N11" i="17" s="1"/>
  <c r="K10" i="17"/>
  <c r="K9" i="17"/>
  <c r="L9" i="17" s="1"/>
  <c r="K8" i="17"/>
  <c r="L8" i="17" s="1"/>
  <c r="K7" i="17"/>
  <c r="K6" i="17"/>
  <c r="L6" i="17" s="1"/>
  <c r="K5" i="17"/>
  <c r="N5" i="17" s="1"/>
  <c r="K4" i="17"/>
  <c r="K3" i="17"/>
  <c r="L3" i="17" s="1"/>
  <c r="N44" i="17" l="1"/>
  <c r="N47" i="17"/>
  <c r="L95" i="17"/>
  <c r="N55" i="17"/>
  <c r="L99" i="17"/>
  <c r="N79" i="17"/>
  <c r="L62" i="17"/>
  <c r="L78" i="17"/>
  <c r="N71" i="17"/>
  <c r="L70" i="17"/>
  <c r="N63" i="17"/>
  <c r="N40" i="17"/>
  <c r="L97" i="17"/>
  <c r="N92" i="17"/>
  <c r="N83" i="17"/>
  <c r="N75" i="17"/>
  <c r="N67" i="17"/>
  <c r="N59" i="17"/>
  <c r="N51" i="17"/>
  <c r="N94" i="17"/>
  <c r="L90" i="17"/>
  <c r="L82" i="17"/>
  <c r="L74" i="17"/>
  <c r="L66" i="17"/>
  <c r="L58" i="17"/>
  <c r="L50" i="17"/>
  <c r="N100" i="17"/>
  <c r="L89" i="17"/>
  <c r="L81" i="17"/>
  <c r="L73" i="17"/>
  <c r="L65" i="17"/>
  <c r="L57" i="17"/>
  <c r="L49" i="17"/>
  <c r="N84" i="17"/>
  <c r="N76" i="17"/>
  <c r="N68" i="17"/>
  <c r="N60" i="17"/>
  <c r="N52" i="17"/>
  <c r="N96" i="17"/>
  <c r="N88" i="17"/>
  <c r="N80" i="17"/>
  <c r="N72" i="17"/>
  <c r="N64" i="17"/>
  <c r="N56" i="17"/>
  <c r="N48" i="17"/>
  <c r="N93" i="17"/>
  <c r="N85" i="17"/>
  <c r="N77" i="17"/>
  <c r="N69" i="17"/>
  <c r="N61" i="17"/>
  <c r="N53" i="17"/>
  <c r="L23" i="17"/>
  <c r="L31" i="17"/>
  <c r="N27" i="17"/>
  <c r="L26" i="17"/>
  <c r="L34" i="17"/>
  <c r="N30" i="17"/>
  <c r="N29" i="17"/>
  <c r="N17" i="17"/>
  <c r="L28" i="17"/>
  <c r="N3" i="17"/>
  <c r="N14" i="17"/>
  <c r="N9" i="17"/>
  <c r="L21" i="17"/>
  <c r="N6" i="17"/>
  <c r="N10" i="17"/>
  <c r="L5" i="17"/>
  <c r="N16" i="17"/>
  <c r="L39" i="17"/>
  <c r="N8" i="17"/>
  <c r="L13" i="17"/>
  <c r="N15" i="17"/>
  <c r="N22" i="17"/>
  <c r="N46" i="17"/>
  <c r="N4" i="17"/>
  <c r="L43" i="17"/>
  <c r="N7" i="17"/>
  <c r="N18" i="17"/>
  <c r="N12" i="17"/>
  <c r="N45" i="17"/>
  <c r="L18" i="17"/>
  <c r="L11" i="17"/>
  <c r="L19" i="17"/>
  <c r="L46" i="17"/>
  <c r="N38" i="17"/>
  <c r="N42" i="17"/>
  <c r="L7" i="17"/>
  <c r="L12" i="17"/>
  <c r="L45" i="17"/>
  <c r="L10" i="17"/>
  <c r="L15" i="17"/>
  <c r="L4" i="17"/>
  <c r="L20" i="17"/>
  <c r="L41" i="17"/>
  <c r="J3" i="13"/>
  <c r="P174" i="16" l="1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AB108" i="16"/>
  <c r="AB107" i="16"/>
  <c r="AB106" i="16"/>
  <c r="AB6" i="16"/>
  <c r="AB2" i="16"/>
  <c r="P105" i="16"/>
  <c r="P104" i="16"/>
  <c r="P102" i="16"/>
  <c r="P101" i="16"/>
  <c r="P99" i="16"/>
  <c r="P98" i="16"/>
  <c r="P96" i="16"/>
  <c r="P95" i="16"/>
  <c r="P93" i="16"/>
  <c r="P92" i="16"/>
  <c r="P90" i="16"/>
  <c r="P89" i="16"/>
  <c r="P87" i="16"/>
  <c r="P86" i="16"/>
  <c r="P84" i="16"/>
  <c r="P83" i="16"/>
  <c r="P81" i="16"/>
  <c r="P80" i="16"/>
  <c r="P78" i="16"/>
  <c r="P77" i="16"/>
  <c r="P75" i="16"/>
  <c r="P74" i="16"/>
  <c r="P72" i="16"/>
  <c r="P71" i="16"/>
  <c r="P69" i="16"/>
  <c r="P68" i="16"/>
  <c r="P66" i="16"/>
  <c r="P65" i="16"/>
  <c r="P63" i="16"/>
  <c r="P62" i="16"/>
  <c r="P60" i="16"/>
  <c r="P59" i="16"/>
  <c r="P57" i="16"/>
  <c r="P56" i="16"/>
  <c r="P54" i="16"/>
  <c r="P53" i="16"/>
  <c r="P51" i="16"/>
  <c r="P50" i="16"/>
  <c r="P48" i="16"/>
  <c r="P47" i="16"/>
  <c r="P45" i="16"/>
  <c r="P44" i="16"/>
  <c r="P42" i="16"/>
  <c r="P41" i="16"/>
  <c r="P39" i="16"/>
  <c r="P38" i="16"/>
  <c r="P36" i="16"/>
  <c r="P35" i="16"/>
  <c r="P33" i="16"/>
  <c r="P32" i="16"/>
  <c r="P30" i="16"/>
  <c r="P29" i="16"/>
  <c r="P27" i="16"/>
  <c r="P26" i="16"/>
  <c r="P24" i="16"/>
  <c r="P23" i="16"/>
  <c r="P21" i="16"/>
  <c r="P20" i="16"/>
  <c r="P18" i="16"/>
  <c r="P17" i="16"/>
  <c r="P15" i="16"/>
  <c r="P14" i="16"/>
  <c r="P12" i="16"/>
  <c r="P11" i="16"/>
  <c r="V105" i="16"/>
  <c r="V104" i="16"/>
  <c r="V102" i="16"/>
  <c r="V101" i="16"/>
  <c r="V99" i="16"/>
  <c r="V98" i="16"/>
  <c r="V96" i="16"/>
  <c r="V95" i="16"/>
  <c r="V93" i="16"/>
  <c r="V92" i="16"/>
  <c r="V90" i="16"/>
  <c r="V89" i="16"/>
  <c r="V87" i="16"/>
  <c r="V86" i="16"/>
  <c r="V84" i="16"/>
  <c r="V83" i="16"/>
  <c r="V81" i="16"/>
  <c r="V80" i="16"/>
  <c r="V78" i="16"/>
  <c r="V77" i="16"/>
  <c r="V75" i="16"/>
  <c r="V74" i="16"/>
  <c r="V72" i="16"/>
  <c r="V71" i="16"/>
  <c r="V69" i="16"/>
  <c r="V68" i="16"/>
  <c r="V66" i="16"/>
  <c r="V65" i="16"/>
  <c r="V63" i="16"/>
  <c r="V62" i="16"/>
  <c r="V60" i="16"/>
  <c r="V59" i="16"/>
  <c r="V57" i="16"/>
  <c r="V56" i="16"/>
  <c r="V54" i="16"/>
  <c r="V53" i="16"/>
  <c r="V51" i="16"/>
  <c r="V50" i="16"/>
  <c r="V48" i="16"/>
  <c r="V47" i="16"/>
  <c r="V45" i="16"/>
  <c r="V44" i="16"/>
  <c r="V42" i="16"/>
  <c r="V41" i="16"/>
  <c r="V39" i="16"/>
  <c r="V38" i="16"/>
  <c r="V36" i="16"/>
  <c r="V35" i="16"/>
  <c r="V33" i="16"/>
  <c r="V32" i="16"/>
  <c r="V30" i="16"/>
  <c r="V29" i="16"/>
  <c r="V27" i="16"/>
  <c r="V26" i="16"/>
  <c r="V24" i="16"/>
  <c r="V23" i="16"/>
  <c r="V21" i="16"/>
  <c r="V20" i="16"/>
  <c r="V18" i="16"/>
  <c r="V17" i="16"/>
  <c r="V15" i="16"/>
  <c r="V14" i="16"/>
  <c r="V12" i="16"/>
  <c r="V11" i="16"/>
  <c r="U74" i="15"/>
  <c r="U15" i="15"/>
  <c r="U14" i="15"/>
  <c r="U105" i="15"/>
  <c r="U104" i="15"/>
  <c r="U102" i="15"/>
  <c r="U101" i="15"/>
  <c r="U99" i="15"/>
  <c r="U98" i="15"/>
  <c r="U96" i="15"/>
  <c r="U95" i="15"/>
  <c r="U93" i="15"/>
  <c r="U92" i="15"/>
  <c r="U90" i="15"/>
  <c r="U89" i="15"/>
  <c r="U87" i="15"/>
  <c r="U86" i="15"/>
  <c r="U84" i="15"/>
  <c r="U83" i="15"/>
  <c r="U81" i="15"/>
  <c r="U80" i="15"/>
  <c r="U78" i="15"/>
  <c r="U77" i="15"/>
  <c r="U75" i="15"/>
  <c r="U72" i="15"/>
  <c r="U71" i="15"/>
  <c r="U69" i="15"/>
  <c r="U68" i="15"/>
  <c r="U66" i="15"/>
  <c r="U65" i="15"/>
  <c r="U63" i="15"/>
  <c r="U62" i="15"/>
  <c r="U60" i="15"/>
  <c r="U59" i="15"/>
  <c r="U57" i="15"/>
  <c r="U56" i="15"/>
  <c r="U54" i="15"/>
  <c r="U53" i="15"/>
  <c r="U51" i="15"/>
  <c r="U50" i="15"/>
  <c r="U48" i="15"/>
  <c r="U47" i="15"/>
  <c r="U45" i="15"/>
  <c r="U44" i="15"/>
  <c r="U42" i="15"/>
  <c r="U41" i="15"/>
  <c r="U39" i="15"/>
  <c r="U38" i="15"/>
  <c r="U36" i="15"/>
  <c r="U35" i="15"/>
  <c r="U33" i="15"/>
  <c r="U32" i="15"/>
  <c r="U30" i="15"/>
  <c r="U29" i="15"/>
  <c r="U27" i="15"/>
  <c r="U26" i="15"/>
  <c r="U24" i="15"/>
  <c r="U23" i="15"/>
  <c r="U21" i="15"/>
  <c r="U20" i="15"/>
  <c r="U18" i="15"/>
  <c r="U17" i="15"/>
  <c r="P105" i="15"/>
  <c r="P104" i="15"/>
  <c r="P102" i="15"/>
  <c r="P101" i="15"/>
  <c r="P99" i="15"/>
  <c r="P98" i="15"/>
  <c r="P96" i="15"/>
  <c r="P95" i="15"/>
  <c r="P93" i="15"/>
  <c r="P92" i="15"/>
  <c r="P90" i="15"/>
  <c r="P89" i="15"/>
  <c r="P87" i="15"/>
  <c r="P86" i="15"/>
  <c r="P84" i="15"/>
  <c r="P83" i="15"/>
  <c r="P81" i="15"/>
  <c r="P80" i="15"/>
  <c r="P78" i="15"/>
  <c r="P77" i="15"/>
  <c r="P75" i="15"/>
  <c r="P74" i="15"/>
  <c r="P72" i="15"/>
  <c r="P71" i="15"/>
  <c r="P69" i="15"/>
  <c r="P68" i="15"/>
  <c r="P66" i="15"/>
  <c r="P65" i="15"/>
  <c r="P63" i="15"/>
  <c r="P62" i="15"/>
  <c r="P60" i="15"/>
  <c r="P59" i="15"/>
  <c r="P57" i="15"/>
  <c r="P56" i="15"/>
  <c r="P54" i="15"/>
  <c r="P53" i="15"/>
  <c r="P51" i="15"/>
  <c r="P50" i="15"/>
  <c r="P48" i="15"/>
  <c r="P47" i="15"/>
  <c r="P45" i="15"/>
  <c r="P44" i="15"/>
  <c r="P42" i="15"/>
  <c r="P41" i="15"/>
  <c r="P39" i="15"/>
  <c r="P38" i="15"/>
  <c r="P36" i="15"/>
  <c r="P35" i="15"/>
  <c r="P33" i="15"/>
  <c r="P32" i="15"/>
  <c r="P30" i="15"/>
  <c r="P29" i="15"/>
  <c r="P27" i="15"/>
  <c r="P26" i="15"/>
  <c r="P24" i="15"/>
  <c r="P23" i="15"/>
  <c r="P21" i="15"/>
  <c r="P20" i="15"/>
  <c r="P18" i="15"/>
  <c r="P17" i="15"/>
  <c r="M2" i="14" l="1"/>
  <c r="K7" i="13" l="1"/>
  <c r="G7" i="14" s="1"/>
  <c r="K8" i="13"/>
  <c r="G8" i="14" s="1"/>
  <c r="K11" i="13"/>
  <c r="G11" i="14" s="1"/>
  <c r="K15" i="13"/>
  <c r="G15" i="14" s="1"/>
  <c r="K16" i="13"/>
  <c r="G16" i="14" s="1"/>
  <c r="K19" i="13"/>
  <c r="G19" i="14" s="1"/>
  <c r="K23" i="13"/>
  <c r="G23" i="14" s="1"/>
  <c r="K24" i="13"/>
  <c r="G24" i="14" s="1"/>
  <c r="K27" i="13"/>
  <c r="G27" i="14" s="1"/>
  <c r="K31" i="13"/>
  <c r="G31" i="14" s="1"/>
  <c r="K32" i="13"/>
  <c r="G32" i="14" s="1"/>
  <c r="K35" i="13"/>
  <c r="G35" i="14" s="1"/>
  <c r="K39" i="13"/>
  <c r="G39" i="14" s="1"/>
  <c r="K40" i="13"/>
  <c r="G40" i="14" s="1"/>
  <c r="K43" i="13"/>
  <c r="G43" i="14" s="1"/>
  <c r="K47" i="13"/>
  <c r="G47" i="14" s="1"/>
  <c r="K48" i="13"/>
  <c r="G48" i="14" s="1"/>
  <c r="K51" i="13"/>
  <c r="G51" i="14" s="1"/>
  <c r="K55" i="13"/>
  <c r="G55" i="14" s="1"/>
  <c r="K56" i="13"/>
  <c r="G56" i="14" s="1"/>
  <c r="K59" i="13"/>
  <c r="G59" i="14" s="1"/>
  <c r="K63" i="13"/>
  <c r="G63" i="14" s="1"/>
  <c r="K64" i="13"/>
  <c r="G64" i="14" s="1"/>
  <c r="J66" i="13"/>
  <c r="J62" i="13"/>
  <c r="J61" i="13"/>
  <c r="J58" i="13"/>
  <c r="J54" i="13"/>
  <c r="J53" i="13"/>
  <c r="J50" i="13"/>
  <c r="J46" i="13"/>
  <c r="J45" i="13"/>
  <c r="J42" i="13"/>
  <c r="J38" i="13"/>
  <c r="J37" i="13"/>
  <c r="J34" i="13"/>
  <c r="J30" i="13"/>
  <c r="J29" i="13"/>
  <c r="J26" i="13"/>
  <c r="J22" i="13"/>
  <c r="J21" i="13"/>
  <c r="J18" i="13"/>
  <c r="J14" i="13"/>
  <c r="J13" i="13"/>
  <c r="J10" i="13"/>
  <c r="J6" i="13"/>
  <c r="J5" i="13"/>
  <c r="I3" i="13"/>
  <c r="I4" i="13"/>
  <c r="J4" i="13" s="1"/>
  <c r="I5" i="13"/>
  <c r="I6" i="13"/>
  <c r="I7" i="13"/>
  <c r="J7" i="13" s="1"/>
  <c r="I8" i="13"/>
  <c r="J8" i="13" s="1"/>
  <c r="I9" i="13"/>
  <c r="J9" i="13" s="1"/>
  <c r="I10" i="13"/>
  <c r="I11" i="13"/>
  <c r="J11" i="13" s="1"/>
  <c r="I12" i="13"/>
  <c r="J12" i="13" s="1"/>
  <c r="I13" i="13"/>
  <c r="I14" i="13"/>
  <c r="I15" i="13"/>
  <c r="J15" i="13" s="1"/>
  <c r="I16" i="13"/>
  <c r="J16" i="13" s="1"/>
  <c r="I17" i="13"/>
  <c r="J17" i="13" s="1"/>
  <c r="I18" i="13"/>
  <c r="I19" i="13"/>
  <c r="J19" i="13" s="1"/>
  <c r="I20" i="13"/>
  <c r="J20" i="13" s="1"/>
  <c r="I21" i="13"/>
  <c r="I22" i="13"/>
  <c r="I23" i="13"/>
  <c r="J23" i="13" s="1"/>
  <c r="I24" i="13"/>
  <c r="J24" i="13" s="1"/>
  <c r="I25" i="13"/>
  <c r="J25" i="13" s="1"/>
  <c r="I26" i="13"/>
  <c r="I27" i="13"/>
  <c r="J27" i="13" s="1"/>
  <c r="I28" i="13"/>
  <c r="J28" i="13" s="1"/>
  <c r="I29" i="13"/>
  <c r="I30" i="13"/>
  <c r="I31" i="13"/>
  <c r="J31" i="13" s="1"/>
  <c r="I32" i="13"/>
  <c r="J32" i="13" s="1"/>
  <c r="I33" i="13"/>
  <c r="J33" i="13" s="1"/>
  <c r="I34" i="13"/>
  <c r="I35" i="13"/>
  <c r="J35" i="13" s="1"/>
  <c r="I36" i="13"/>
  <c r="J36" i="13" s="1"/>
  <c r="I37" i="13"/>
  <c r="I38" i="13"/>
  <c r="I39" i="13"/>
  <c r="J39" i="13" s="1"/>
  <c r="I40" i="13"/>
  <c r="J40" i="13" s="1"/>
  <c r="I41" i="13"/>
  <c r="J41" i="13" s="1"/>
  <c r="I42" i="13"/>
  <c r="I43" i="13"/>
  <c r="J43" i="13" s="1"/>
  <c r="I44" i="13"/>
  <c r="J44" i="13" s="1"/>
  <c r="I45" i="13"/>
  <c r="I46" i="13"/>
  <c r="I47" i="13"/>
  <c r="J47" i="13" s="1"/>
  <c r="I48" i="13"/>
  <c r="J48" i="13" s="1"/>
  <c r="I49" i="13"/>
  <c r="J49" i="13" s="1"/>
  <c r="I50" i="13"/>
  <c r="I51" i="13"/>
  <c r="J51" i="13" s="1"/>
  <c r="I52" i="13"/>
  <c r="J52" i="13" s="1"/>
  <c r="I53" i="13"/>
  <c r="I54" i="13"/>
  <c r="I55" i="13"/>
  <c r="J55" i="13" s="1"/>
  <c r="I56" i="13"/>
  <c r="J56" i="13" s="1"/>
  <c r="I57" i="13"/>
  <c r="J57" i="13" s="1"/>
  <c r="I58" i="13"/>
  <c r="I59" i="13"/>
  <c r="J59" i="13" s="1"/>
  <c r="I60" i="13"/>
  <c r="J60" i="13" s="1"/>
  <c r="I61" i="13"/>
  <c r="I62" i="13"/>
  <c r="I63" i="13"/>
  <c r="J63" i="13" s="1"/>
  <c r="I64" i="13"/>
  <c r="J64" i="13" s="1"/>
  <c r="I65" i="13"/>
  <c r="J65" i="13" s="1"/>
  <c r="I6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G60" i="13"/>
  <c r="G52" i="13"/>
  <c r="G44" i="13"/>
  <c r="G36" i="13"/>
  <c r="G28" i="13"/>
  <c r="G20" i="13"/>
  <c r="G17" i="13"/>
  <c r="G12" i="13"/>
  <c r="G9" i="13"/>
  <c r="G8" i="13"/>
  <c r="G4" i="13"/>
  <c r="F3" i="13"/>
  <c r="F4" i="13"/>
  <c r="F5" i="13"/>
  <c r="G5" i="13" s="1"/>
  <c r="F6" i="13"/>
  <c r="G6" i="13" s="1"/>
  <c r="F7" i="13"/>
  <c r="G7" i="13" s="1"/>
  <c r="F8" i="13"/>
  <c r="F9" i="13"/>
  <c r="F10" i="13"/>
  <c r="G10" i="13" s="1"/>
  <c r="F11" i="13"/>
  <c r="G11" i="13" s="1"/>
  <c r="F12" i="13"/>
  <c r="F13" i="13"/>
  <c r="G13" i="13" s="1"/>
  <c r="F14" i="13"/>
  <c r="G14" i="13" s="1"/>
  <c r="F15" i="13"/>
  <c r="G15" i="13" s="1"/>
  <c r="F16" i="13"/>
  <c r="G16" i="13" s="1"/>
  <c r="F17" i="13"/>
  <c r="F18" i="13"/>
  <c r="G18" i="13" s="1"/>
  <c r="F19" i="13"/>
  <c r="G19" i="13" s="1"/>
  <c r="F20" i="13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F37" i="13"/>
  <c r="G37" i="13" s="1"/>
  <c r="F38" i="13"/>
  <c r="G38" i="13" s="1"/>
  <c r="F39" i="13"/>
  <c r="G39" i="13" s="1"/>
  <c r="F40" i="13"/>
  <c r="G40" i="13" s="1"/>
  <c r="F41" i="13"/>
  <c r="G41" i="13" s="1"/>
  <c r="F42" i="13"/>
  <c r="G42" i="13" s="1"/>
  <c r="F43" i="13"/>
  <c r="G43" i="13" s="1"/>
  <c r="F44" i="13"/>
  <c r="F45" i="13"/>
  <c r="G45" i="13" s="1"/>
  <c r="F46" i="13"/>
  <c r="G46" i="13" s="1"/>
  <c r="F47" i="13"/>
  <c r="G47" i="13" s="1"/>
  <c r="F48" i="13"/>
  <c r="G48" i="13" s="1"/>
  <c r="F49" i="13"/>
  <c r="G49" i="13" s="1"/>
  <c r="F50" i="13"/>
  <c r="G50" i="13" s="1"/>
  <c r="F51" i="13"/>
  <c r="G51" i="13" s="1"/>
  <c r="F52" i="13"/>
  <c r="F53" i="13"/>
  <c r="G53" i="13" s="1"/>
  <c r="F54" i="13"/>
  <c r="G54" i="13" s="1"/>
  <c r="F55" i="13"/>
  <c r="G55" i="13" s="1"/>
  <c r="F56" i="13"/>
  <c r="G56" i="13" s="1"/>
  <c r="F57" i="13"/>
  <c r="G57" i="13" s="1"/>
  <c r="F58" i="13"/>
  <c r="G58" i="13" s="1"/>
  <c r="F59" i="13"/>
  <c r="G59" i="13" s="1"/>
  <c r="F60" i="13"/>
  <c r="F61" i="13"/>
  <c r="G61" i="13" s="1"/>
  <c r="F62" i="13"/>
  <c r="G62" i="13" s="1"/>
  <c r="F63" i="13"/>
  <c r="G63" i="13" s="1"/>
  <c r="F64" i="13"/>
  <c r="G64" i="13" s="1"/>
  <c r="F65" i="13"/>
  <c r="G65" i="13" s="1"/>
  <c r="F66" i="13"/>
  <c r="G66" i="13" s="1"/>
  <c r="E3" i="13"/>
  <c r="E4" i="13"/>
  <c r="E5" i="13"/>
  <c r="E6" i="13"/>
  <c r="K6" i="13" s="1"/>
  <c r="G6" i="14" s="1"/>
  <c r="E7" i="13"/>
  <c r="E8" i="13"/>
  <c r="E9" i="13"/>
  <c r="K9" i="13" s="1"/>
  <c r="G9" i="14" s="1"/>
  <c r="E10" i="13"/>
  <c r="K10" i="13" s="1"/>
  <c r="G10" i="14" s="1"/>
  <c r="E11" i="13"/>
  <c r="E12" i="13"/>
  <c r="E13" i="13"/>
  <c r="E14" i="13"/>
  <c r="K14" i="13" s="1"/>
  <c r="G14" i="14" s="1"/>
  <c r="E15" i="13"/>
  <c r="E16" i="13"/>
  <c r="E17" i="13"/>
  <c r="K17" i="13" s="1"/>
  <c r="G17" i="14" s="1"/>
  <c r="E18" i="13"/>
  <c r="K18" i="13" s="1"/>
  <c r="G18" i="14" s="1"/>
  <c r="E19" i="13"/>
  <c r="E20" i="13"/>
  <c r="E21" i="13"/>
  <c r="E22" i="13"/>
  <c r="K22" i="13" s="1"/>
  <c r="G22" i="14" s="1"/>
  <c r="E23" i="13"/>
  <c r="E24" i="13"/>
  <c r="E25" i="13"/>
  <c r="K25" i="13" s="1"/>
  <c r="G25" i="14" s="1"/>
  <c r="E26" i="13"/>
  <c r="K26" i="13" s="1"/>
  <c r="G26" i="14" s="1"/>
  <c r="E27" i="13"/>
  <c r="E28" i="13"/>
  <c r="E29" i="13"/>
  <c r="E30" i="13"/>
  <c r="K30" i="13" s="1"/>
  <c r="G30" i="14" s="1"/>
  <c r="E31" i="13"/>
  <c r="E32" i="13"/>
  <c r="E33" i="13"/>
  <c r="K33" i="13" s="1"/>
  <c r="G33" i="14" s="1"/>
  <c r="E34" i="13"/>
  <c r="K34" i="13" s="1"/>
  <c r="G34" i="14" s="1"/>
  <c r="E35" i="13"/>
  <c r="E36" i="13"/>
  <c r="E37" i="13"/>
  <c r="E38" i="13"/>
  <c r="K38" i="13" s="1"/>
  <c r="G38" i="14" s="1"/>
  <c r="E39" i="13"/>
  <c r="E40" i="13"/>
  <c r="E41" i="13"/>
  <c r="K41" i="13" s="1"/>
  <c r="G41" i="14" s="1"/>
  <c r="E42" i="13"/>
  <c r="K42" i="13" s="1"/>
  <c r="G42" i="14" s="1"/>
  <c r="E43" i="13"/>
  <c r="E44" i="13"/>
  <c r="E45" i="13"/>
  <c r="E46" i="13"/>
  <c r="K46" i="13" s="1"/>
  <c r="G46" i="14" s="1"/>
  <c r="E47" i="13"/>
  <c r="E48" i="13"/>
  <c r="E49" i="13"/>
  <c r="K49" i="13" s="1"/>
  <c r="G49" i="14" s="1"/>
  <c r="E50" i="13"/>
  <c r="K50" i="13" s="1"/>
  <c r="G50" i="14" s="1"/>
  <c r="E51" i="13"/>
  <c r="E52" i="13"/>
  <c r="E53" i="13"/>
  <c r="E54" i="13"/>
  <c r="K54" i="13" s="1"/>
  <c r="G54" i="14" s="1"/>
  <c r="E55" i="13"/>
  <c r="E56" i="13"/>
  <c r="E57" i="13"/>
  <c r="K57" i="13" s="1"/>
  <c r="G57" i="14" s="1"/>
  <c r="E58" i="13"/>
  <c r="E59" i="13"/>
  <c r="E60" i="13"/>
  <c r="E61" i="13"/>
  <c r="E62" i="13"/>
  <c r="K62" i="13" s="1"/>
  <c r="G62" i="14" s="1"/>
  <c r="E63" i="13"/>
  <c r="E64" i="13"/>
  <c r="E65" i="13"/>
  <c r="K65" i="13" s="1"/>
  <c r="G65" i="14" s="1"/>
  <c r="E66" i="13"/>
  <c r="K66" i="13" s="1"/>
  <c r="G66" i="14" s="1"/>
  <c r="D3" i="13"/>
  <c r="B3" i="13"/>
  <c r="C3" i="13" s="1"/>
  <c r="X102" i="16" l="1"/>
  <c r="R102" i="15"/>
  <c r="X66" i="16"/>
  <c r="R66" i="15"/>
  <c r="X18" i="16"/>
  <c r="R18" i="15"/>
  <c r="AB18" i="15" s="1"/>
  <c r="R95" i="15"/>
  <c r="AB95" i="15" s="1"/>
  <c r="X95" i="16"/>
  <c r="R83" i="15"/>
  <c r="X83" i="16"/>
  <c r="R71" i="15"/>
  <c r="X71" i="16"/>
  <c r="R59" i="15"/>
  <c r="X59" i="16"/>
  <c r="R47" i="15"/>
  <c r="AB47" i="15" s="1"/>
  <c r="X47" i="16"/>
  <c r="R35" i="15"/>
  <c r="X35" i="16"/>
  <c r="R23" i="15"/>
  <c r="X23" i="16"/>
  <c r="X90" i="16"/>
  <c r="R90" i="15"/>
  <c r="AB90" i="15" s="1"/>
  <c r="X42" i="16"/>
  <c r="R42" i="15"/>
  <c r="X101" i="16"/>
  <c r="R101" i="15"/>
  <c r="R104" i="15"/>
  <c r="X104" i="16"/>
  <c r="R92" i="15"/>
  <c r="X92" i="16"/>
  <c r="R80" i="15"/>
  <c r="AB80" i="15" s="1"/>
  <c r="X80" i="16"/>
  <c r="R68" i="15"/>
  <c r="X68" i="16"/>
  <c r="R56" i="15"/>
  <c r="X56" i="16"/>
  <c r="R44" i="15"/>
  <c r="X44" i="16"/>
  <c r="R32" i="15"/>
  <c r="AB32" i="15" s="1"/>
  <c r="X32" i="16"/>
  <c r="R20" i="15"/>
  <c r="X20" i="16"/>
  <c r="X30" i="16"/>
  <c r="R30" i="15"/>
  <c r="X89" i="16"/>
  <c r="R89" i="15"/>
  <c r="AB89" i="15" s="1"/>
  <c r="X77" i="16"/>
  <c r="R77" i="15"/>
  <c r="X65" i="16"/>
  <c r="R65" i="15"/>
  <c r="X53" i="16"/>
  <c r="R53" i="15"/>
  <c r="X41" i="16"/>
  <c r="R41" i="15"/>
  <c r="AB41" i="15" s="1"/>
  <c r="X29" i="16"/>
  <c r="R29" i="15"/>
  <c r="X17" i="16"/>
  <c r="R17" i="15"/>
  <c r="R78" i="15"/>
  <c r="X78" i="16"/>
  <c r="X54" i="16"/>
  <c r="R54" i="15"/>
  <c r="R96" i="15"/>
  <c r="AB96" i="15" s="1"/>
  <c r="X96" i="16"/>
  <c r="R84" i="15"/>
  <c r="X84" i="16"/>
  <c r="R72" i="15"/>
  <c r="X72" i="16"/>
  <c r="R60" i="15"/>
  <c r="X60" i="16"/>
  <c r="R48" i="15"/>
  <c r="AB48" i="15" s="1"/>
  <c r="X48" i="16"/>
  <c r="R36" i="15"/>
  <c r="X36" i="16"/>
  <c r="R24" i="15"/>
  <c r="X24" i="16"/>
  <c r="R12" i="15"/>
  <c r="X12" i="16"/>
  <c r="Y93" i="15"/>
  <c r="T93" i="16"/>
  <c r="T166" i="16"/>
  <c r="V166" i="16" s="1"/>
  <c r="AB166" i="16" s="1"/>
  <c r="C58" i="14"/>
  <c r="R38" i="15"/>
  <c r="AB38" i="15" s="1"/>
  <c r="X38" i="16"/>
  <c r="T153" i="16"/>
  <c r="Y74" i="15"/>
  <c r="T74" i="16"/>
  <c r="AB74" i="16" s="1"/>
  <c r="C45" i="14"/>
  <c r="T129" i="16"/>
  <c r="Y38" i="15"/>
  <c r="T38" i="16"/>
  <c r="AB38" i="16" s="1"/>
  <c r="C21" i="14"/>
  <c r="R33" i="15"/>
  <c r="X33" i="16"/>
  <c r="R69" i="15"/>
  <c r="X69" i="16"/>
  <c r="R105" i="15"/>
  <c r="AB105" i="15" s="1"/>
  <c r="X105" i="16"/>
  <c r="T168" i="16"/>
  <c r="T96" i="16"/>
  <c r="AB96" i="16" s="1"/>
  <c r="Y96" i="15"/>
  <c r="C60" i="14"/>
  <c r="M60" i="14" s="1"/>
  <c r="T152" i="16"/>
  <c r="Y72" i="15"/>
  <c r="T72" i="16"/>
  <c r="AB72" i="16" s="1"/>
  <c r="C44" i="14"/>
  <c r="T144" i="16"/>
  <c r="Y60" i="15"/>
  <c r="T60" i="16"/>
  <c r="C36" i="14"/>
  <c r="M36" i="14" s="1"/>
  <c r="T136" i="16"/>
  <c r="Y48" i="15"/>
  <c r="T48" i="16"/>
  <c r="AB48" i="16" s="1"/>
  <c r="C28" i="14"/>
  <c r="T128" i="16"/>
  <c r="Y36" i="15"/>
  <c r="T36" i="16"/>
  <c r="AB36" i="16" s="1"/>
  <c r="C20" i="14"/>
  <c r="M20" i="14" s="1"/>
  <c r="T120" i="16"/>
  <c r="Y24" i="15"/>
  <c r="T24" i="16"/>
  <c r="AB24" i="16" s="1"/>
  <c r="C12" i="14"/>
  <c r="T112" i="16"/>
  <c r="Y12" i="15"/>
  <c r="T12" i="16"/>
  <c r="C4" i="14"/>
  <c r="K58" i="13"/>
  <c r="G58" i="14" s="1"/>
  <c r="T105" i="16"/>
  <c r="AB105" i="16" s="1"/>
  <c r="T174" i="16"/>
  <c r="V174" i="16" s="1"/>
  <c r="AB174" i="16" s="1"/>
  <c r="Y105" i="15"/>
  <c r="C66" i="14"/>
  <c r="M66" i="14" s="1"/>
  <c r="T57" i="16"/>
  <c r="T142" i="16"/>
  <c r="V142" i="16" s="1"/>
  <c r="AB142" i="16" s="1"/>
  <c r="Y57" i="15"/>
  <c r="C34" i="14"/>
  <c r="M34" i="14" s="1"/>
  <c r="Y33" i="15"/>
  <c r="T33" i="16"/>
  <c r="T126" i="16"/>
  <c r="V126" i="16" s="1"/>
  <c r="AB126" i="16" s="1"/>
  <c r="C18" i="14"/>
  <c r="M18" i="14" s="1"/>
  <c r="R62" i="15"/>
  <c r="X62" i="16"/>
  <c r="R86" i="15"/>
  <c r="AB86" i="15" s="1"/>
  <c r="X86" i="16"/>
  <c r="T169" i="16"/>
  <c r="Y98" i="15"/>
  <c r="T98" i="16"/>
  <c r="C61" i="14"/>
  <c r="T161" i="16"/>
  <c r="Y86" i="15"/>
  <c r="T86" i="16"/>
  <c r="C53" i="14"/>
  <c r="T145" i="16"/>
  <c r="Y62" i="15"/>
  <c r="T62" i="16"/>
  <c r="C37" i="14"/>
  <c r="T137" i="16"/>
  <c r="Y50" i="15"/>
  <c r="T50" i="16"/>
  <c r="AB50" i="16" s="1"/>
  <c r="C29" i="14"/>
  <c r="M29" i="14" s="1"/>
  <c r="T121" i="16"/>
  <c r="Y26" i="15"/>
  <c r="T26" i="16"/>
  <c r="C13" i="14"/>
  <c r="T113" i="16"/>
  <c r="Y14" i="15"/>
  <c r="T14" i="16"/>
  <c r="AB14" i="16" s="1"/>
  <c r="C5" i="14"/>
  <c r="M5" i="14" s="1"/>
  <c r="R21" i="15"/>
  <c r="X21" i="16"/>
  <c r="R45" i="15"/>
  <c r="X45" i="16"/>
  <c r="R57" i="15"/>
  <c r="X57" i="16"/>
  <c r="R81" i="15"/>
  <c r="X81" i="16"/>
  <c r="R93" i="15"/>
  <c r="X93" i="16"/>
  <c r="T160" i="16"/>
  <c r="Y84" i="15"/>
  <c r="T84" i="16"/>
  <c r="AB84" i="16" s="1"/>
  <c r="C52" i="14"/>
  <c r="Y95" i="15"/>
  <c r="T95" i="16"/>
  <c r="AB95" i="16" s="1"/>
  <c r="T167" i="16"/>
  <c r="C59" i="14"/>
  <c r="M59" i="14" s="1"/>
  <c r="Y83" i="15"/>
  <c r="T83" i="16"/>
  <c r="AB83" i="16" s="1"/>
  <c r="T159" i="16"/>
  <c r="C51" i="14"/>
  <c r="M51" i="14" s="1"/>
  <c r="Y71" i="15"/>
  <c r="T151" i="16"/>
  <c r="T71" i="16"/>
  <c r="AB71" i="16" s="1"/>
  <c r="C43" i="14"/>
  <c r="M43" i="14" s="1"/>
  <c r="Y59" i="15"/>
  <c r="T59" i="16"/>
  <c r="T143" i="16"/>
  <c r="C35" i="14"/>
  <c r="M35" i="14" s="1"/>
  <c r="Y47" i="15"/>
  <c r="T47" i="16"/>
  <c r="AB47" i="16" s="1"/>
  <c r="T135" i="16"/>
  <c r="C27" i="14"/>
  <c r="M27" i="14" s="1"/>
  <c r="Y35" i="15"/>
  <c r="T127" i="16"/>
  <c r="T35" i="16"/>
  <c r="AB35" i="16" s="1"/>
  <c r="C19" i="14"/>
  <c r="M19" i="14" s="1"/>
  <c r="Y23" i="15"/>
  <c r="T23" i="16"/>
  <c r="AB23" i="16" s="1"/>
  <c r="T119" i="16"/>
  <c r="C11" i="14"/>
  <c r="M11" i="14" s="1"/>
  <c r="Y11" i="15"/>
  <c r="T11" i="16"/>
  <c r="T111" i="16"/>
  <c r="C3" i="14"/>
  <c r="T69" i="16"/>
  <c r="AB69" i="16" s="1"/>
  <c r="Y69" i="15"/>
  <c r="T150" i="16"/>
  <c r="V150" i="16" s="1"/>
  <c r="AB150" i="16" s="1"/>
  <c r="C42" i="14"/>
  <c r="M42" i="14" s="1"/>
  <c r="Y45" i="15"/>
  <c r="T45" i="16"/>
  <c r="AB45" i="16" s="1"/>
  <c r="T134" i="16"/>
  <c r="V134" i="16" s="1"/>
  <c r="AB134" i="16" s="1"/>
  <c r="C26" i="14"/>
  <c r="M26" i="14" s="1"/>
  <c r="R26" i="15"/>
  <c r="AB26" i="15" s="1"/>
  <c r="X26" i="16"/>
  <c r="R74" i="15"/>
  <c r="X74" i="16"/>
  <c r="T92" i="16"/>
  <c r="T165" i="16"/>
  <c r="V165" i="16" s="1"/>
  <c r="AB165" i="16" s="1"/>
  <c r="Y92" i="15"/>
  <c r="C57" i="14"/>
  <c r="M57" i="14" s="1"/>
  <c r="T68" i="16"/>
  <c r="AB68" i="16" s="1"/>
  <c r="T149" i="16"/>
  <c r="V149" i="16" s="1"/>
  <c r="AB149" i="16" s="1"/>
  <c r="Y68" i="15"/>
  <c r="C41" i="14"/>
  <c r="M41" i="14" s="1"/>
  <c r="T44" i="16"/>
  <c r="T133" i="16"/>
  <c r="V133" i="16" s="1"/>
  <c r="AB133" i="16" s="1"/>
  <c r="Y44" i="15"/>
  <c r="C25" i="14"/>
  <c r="M25" i="14" s="1"/>
  <c r="T20" i="16"/>
  <c r="AB20" i="16" s="1"/>
  <c r="T117" i="16"/>
  <c r="V117" i="16" s="1"/>
  <c r="AB117" i="16" s="1"/>
  <c r="Y20" i="15"/>
  <c r="C9" i="14"/>
  <c r="M9" i="14" s="1"/>
  <c r="R15" i="15"/>
  <c r="X15" i="16"/>
  <c r="R39" i="15"/>
  <c r="X39" i="16"/>
  <c r="R63" i="15"/>
  <c r="X63" i="16"/>
  <c r="X87" i="16"/>
  <c r="R87" i="15"/>
  <c r="X99" i="16"/>
  <c r="R99" i="15"/>
  <c r="T102" i="16"/>
  <c r="AB102" i="16" s="1"/>
  <c r="Y102" i="15"/>
  <c r="T172" i="16"/>
  <c r="V172" i="16" s="1"/>
  <c r="AB172" i="16" s="1"/>
  <c r="C64" i="14"/>
  <c r="M64" i="14" s="1"/>
  <c r="T90" i="16"/>
  <c r="AB90" i="16" s="1"/>
  <c r="T164" i="16"/>
  <c r="V164" i="16" s="1"/>
  <c r="AB164" i="16" s="1"/>
  <c r="Y90" i="15"/>
  <c r="C56" i="14"/>
  <c r="M56" i="14" s="1"/>
  <c r="T78" i="16"/>
  <c r="AB78" i="16" s="1"/>
  <c r="T156" i="16"/>
  <c r="V156" i="16" s="1"/>
  <c r="AB156" i="16" s="1"/>
  <c r="Y78" i="15"/>
  <c r="C48" i="14"/>
  <c r="M48" i="14" s="1"/>
  <c r="T66" i="16"/>
  <c r="AB66" i="16" s="1"/>
  <c r="T148" i="16"/>
  <c r="V148" i="16" s="1"/>
  <c r="AB148" i="16" s="1"/>
  <c r="Y66" i="15"/>
  <c r="C40" i="14"/>
  <c r="M40" i="14" s="1"/>
  <c r="T54" i="16"/>
  <c r="AB54" i="16" s="1"/>
  <c r="T140" i="16"/>
  <c r="V140" i="16" s="1"/>
  <c r="AB140" i="16" s="1"/>
  <c r="Y54" i="15"/>
  <c r="C32" i="14"/>
  <c r="M32" i="14" s="1"/>
  <c r="T42" i="16"/>
  <c r="T132" i="16"/>
  <c r="V132" i="16" s="1"/>
  <c r="AB132" i="16" s="1"/>
  <c r="Y42" i="15"/>
  <c r="C24" i="14"/>
  <c r="M24" i="14" s="1"/>
  <c r="T30" i="16"/>
  <c r="AB30" i="16" s="1"/>
  <c r="T124" i="16"/>
  <c r="V124" i="16" s="1"/>
  <c r="AB124" i="16" s="1"/>
  <c r="Y30" i="15"/>
  <c r="C16" i="14"/>
  <c r="M16" i="14" s="1"/>
  <c r="T18" i="16"/>
  <c r="AB18" i="16" s="1"/>
  <c r="T116" i="16"/>
  <c r="V116" i="16" s="1"/>
  <c r="AB116" i="16" s="1"/>
  <c r="Y18" i="15"/>
  <c r="C8" i="14"/>
  <c r="M8" i="14" s="1"/>
  <c r="Y21" i="15"/>
  <c r="T21" i="16"/>
  <c r="AB21" i="16" s="1"/>
  <c r="T118" i="16"/>
  <c r="V118" i="16" s="1"/>
  <c r="AB118" i="16" s="1"/>
  <c r="C10" i="14"/>
  <c r="M10" i="14" s="1"/>
  <c r="R14" i="15"/>
  <c r="X14" i="16"/>
  <c r="T80" i="16"/>
  <c r="AB80" i="16" s="1"/>
  <c r="T157" i="16"/>
  <c r="V157" i="16" s="1"/>
  <c r="AB157" i="16" s="1"/>
  <c r="Y80" i="15"/>
  <c r="C49" i="14"/>
  <c r="M49" i="14" s="1"/>
  <c r="T32" i="16"/>
  <c r="AB32" i="16" s="1"/>
  <c r="T125" i="16"/>
  <c r="V125" i="16" s="1"/>
  <c r="AB125" i="16" s="1"/>
  <c r="Y32" i="15"/>
  <c r="C17" i="14"/>
  <c r="M17" i="14" s="1"/>
  <c r="X27" i="16"/>
  <c r="R27" i="15"/>
  <c r="R75" i="15"/>
  <c r="X75" i="16"/>
  <c r="T101" i="16"/>
  <c r="AB101" i="16" s="1"/>
  <c r="T171" i="16"/>
  <c r="V171" i="16" s="1"/>
  <c r="AB171" i="16" s="1"/>
  <c r="Y101" i="15"/>
  <c r="C63" i="14"/>
  <c r="M63" i="14" s="1"/>
  <c r="T89" i="16"/>
  <c r="AB89" i="16" s="1"/>
  <c r="T163" i="16"/>
  <c r="Y89" i="15"/>
  <c r="C55" i="14"/>
  <c r="M55" i="14" s="1"/>
  <c r="T77" i="16"/>
  <c r="T155" i="16"/>
  <c r="Y77" i="15"/>
  <c r="C47" i="14"/>
  <c r="M47" i="14" s="1"/>
  <c r="T65" i="16"/>
  <c r="AB65" i="16" s="1"/>
  <c r="T147" i="16"/>
  <c r="Y65" i="15"/>
  <c r="C39" i="14"/>
  <c r="M39" i="14" s="1"/>
  <c r="T53" i="16"/>
  <c r="AB53" i="16" s="1"/>
  <c r="T139" i="16"/>
  <c r="Y53" i="15"/>
  <c r="C31" i="14"/>
  <c r="M31" i="14" s="1"/>
  <c r="T41" i="16"/>
  <c r="AB41" i="16" s="1"/>
  <c r="T131" i="16"/>
  <c r="Y41" i="15"/>
  <c r="C23" i="14"/>
  <c r="M23" i="14" s="1"/>
  <c r="T29" i="16"/>
  <c r="T123" i="16"/>
  <c r="Y29" i="15"/>
  <c r="C15" i="14"/>
  <c r="M15" i="14" s="1"/>
  <c r="T17" i="16"/>
  <c r="AB17" i="16" s="1"/>
  <c r="T115" i="16"/>
  <c r="Y17" i="15"/>
  <c r="C7" i="14"/>
  <c r="M7" i="14" s="1"/>
  <c r="K61" i="13"/>
  <c r="G61" i="14" s="1"/>
  <c r="K53" i="13"/>
  <c r="G53" i="14" s="1"/>
  <c r="K45" i="13"/>
  <c r="G45" i="14" s="1"/>
  <c r="K37" i="13"/>
  <c r="G37" i="14" s="1"/>
  <c r="K29" i="13"/>
  <c r="G29" i="14" s="1"/>
  <c r="K21" i="13"/>
  <c r="G21" i="14" s="1"/>
  <c r="K13" i="13"/>
  <c r="G13" i="14" s="1"/>
  <c r="K5" i="13"/>
  <c r="G5" i="14" s="1"/>
  <c r="Y81" i="15"/>
  <c r="T81" i="16"/>
  <c r="AB81" i="16" s="1"/>
  <c r="T158" i="16"/>
  <c r="V158" i="16" s="1"/>
  <c r="AB158" i="16" s="1"/>
  <c r="C50" i="14"/>
  <c r="M50" i="14" s="1"/>
  <c r="R50" i="15"/>
  <c r="AB50" i="15" s="1"/>
  <c r="X50" i="16"/>
  <c r="R98" i="15"/>
  <c r="AB98" i="15" s="1"/>
  <c r="X98" i="16"/>
  <c r="T104" i="16"/>
  <c r="AB104" i="16" s="1"/>
  <c r="T173" i="16"/>
  <c r="V173" i="16" s="1"/>
  <c r="AB173" i="16" s="1"/>
  <c r="Y104" i="15"/>
  <c r="C65" i="14"/>
  <c r="M65" i="14" s="1"/>
  <c r="T56" i="16"/>
  <c r="AB56" i="16" s="1"/>
  <c r="T141" i="16"/>
  <c r="V141" i="16" s="1"/>
  <c r="AB141" i="16" s="1"/>
  <c r="Y56" i="15"/>
  <c r="C33" i="14"/>
  <c r="M33" i="14" s="1"/>
  <c r="X51" i="16"/>
  <c r="R51" i="15"/>
  <c r="AB51" i="15" s="1"/>
  <c r="T170" i="16"/>
  <c r="Y99" i="15"/>
  <c r="T99" i="16"/>
  <c r="AB99" i="16" s="1"/>
  <c r="C62" i="14"/>
  <c r="M62" i="14" s="1"/>
  <c r="T162" i="16"/>
  <c r="Y87" i="15"/>
  <c r="T87" i="16"/>
  <c r="AB87" i="16" s="1"/>
  <c r="C54" i="14"/>
  <c r="M54" i="14" s="1"/>
  <c r="T154" i="16"/>
  <c r="T75" i="16"/>
  <c r="AB75" i="16" s="1"/>
  <c r="Y75" i="15"/>
  <c r="C46" i="14"/>
  <c r="M46" i="14" s="1"/>
  <c r="T63" i="16"/>
  <c r="T146" i="16"/>
  <c r="Y63" i="15"/>
  <c r="C38" i="14"/>
  <c r="M38" i="14" s="1"/>
  <c r="T51" i="16"/>
  <c r="T138" i="16"/>
  <c r="Y51" i="15"/>
  <c r="C30" i="14"/>
  <c r="M30" i="14" s="1"/>
  <c r="T130" i="16"/>
  <c r="Y39" i="15"/>
  <c r="T39" i="16"/>
  <c r="AB39" i="16" s="1"/>
  <c r="C22" i="14"/>
  <c r="M22" i="14" s="1"/>
  <c r="T122" i="16"/>
  <c r="Y27" i="15"/>
  <c r="T27" i="16"/>
  <c r="AB27" i="16" s="1"/>
  <c r="C14" i="14"/>
  <c r="M14" i="14" s="1"/>
  <c r="T114" i="16"/>
  <c r="Y15" i="15"/>
  <c r="T15" i="16"/>
  <c r="AB15" i="16" s="1"/>
  <c r="C6" i="14"/>
  <c r="M6" i="14" s="1"/>
  <c r="K60" i="13"/>
  <c r="G60" i="14" s="1"/>
  <c r="K52" i="13"/>
  <c r="G52" i="14" s="1"/>
  <c r="K44" i="13"/>
  <c r="G44" i="14" s="1"/>
  <c r="K36" i="13"/>
  <c r="G36" i="14" s="1"/>
  <c r="K28" i="13"/>
  <c r="G28" i="14" s="1"/>
  <c r="K20" i="13"/>
  <c r="G20" i="14" s="1"/>
  <c r="K12" i="13"/>
  <c r="G12" i="14" s="1"/>
  <c r="K4" i="13"/>
  <c r="G4" i="14" s="1"/>
  <c r="N10" i="15"/>
  <c r="N10" i="16"/>
  <c r="AB10" i="16" s="1"/>
  <c r="C10" i="1"/>
  <c r="B5" i="13" s="1"/>
  <c r="C5" i="13" s="1"/>
  <c r="V136" i="16" l="1"/>
  <c r="AB136" i="16" s="1"/>
  <c r="V138" i="16"/>
  <c r="AB138" i="16"/>
  <c r="V122" i="16"/>
  <c r="AB122" i="16" s="1"/>
  <c r="AB51" i="16"/>
  <c r="V154" i="16"/>
  <c r="AB154" i="16" s="1"/>
  <c r="V170" i="16"/>
  <c r="AB170" i="16"/>
  <c r="AB42" i="16"/>
  <c r="AB74" i="15"/>
  <c r="V119" i="16"/>
  <c r="AB119" i="16"/>
  <c r="AB135" i="16"/>
  <c r="V135" i="16"/>
  <c r="V167" i="16"/>
  <c r="AB167" i="16"/>
  <c r="AB93" i="15"/>
  <c r="AB21" i="15"/>
  <c r="V121" i="16"/>
  <c r="AB121" i="16"/>
  <c r="V145" i="16"/>
  <c r="AB145" i="16" s="1"/>
  <c r="V169" i="16"/>
  <c r="AB169" i="16"/>
  <c r="M45" i="14"/>
  <c r="AB93" i="16"/>
  <c r="AB29" i="15"/>
  <c r="AB77" i="15"/>
  <c r="AB42" i="15"/>
  <c r="V152" i="16"/>
  <c r="AB152" i="16" s="1"/>
  <c r="AB81" i="15"/>
  <c r="M52" i="14"/>
  <c r="AB12" i="16"/>
  <c r="AB60" i="16"/>
  <c r="AB33" i="15"/>
  <c r="V153" i="16"/>
  <c r="AB153" i="16" s="1"/>
  <c r="AB60" i="15"/>
  <c r="AB44" i="15"/>
  <c r="AB92" i="15"/>
  <c r="AB59" i="15"/>
  <c r="V123" i="16"/>
  <c r="AB123" i="16"/>
  <c r="V155" i="16"/>
  <c r="AB155" i="16" s="1"/>
  <c r="M53" i="14"/>
  <c r="V120" i="16"/>
  <c r="AB120" i="16"/>
  <c r="AB69" i="15"/>
  <c r="AB54" i="15"/>
  <c r="V146" i="16"/>
  <c r="AB146" i="16" s="1"/>
  <c r="V114" i="16"/>
  <c r="AB114" i="16"/>
  <c r="V130" i="16"/>
  <c r="AB130" i="16"/>
  <c r="AB63" i="16"/>
  <c r="V162" i="16"/>
  <c r="AB162" i="16"/>
  <c r="AB75" i="15"/>
  <c r="AB39" i="15"/>
  <c r="V143" i="16"/>
  <c r="AB143" i="16" s="1"/>
  <c r="V159" i="16"/>
  <c r="AB159" i="16"/>
  <c r="AB57" i="15"/>
  <c r="V113" i="16"/>
  <c r="AB113" i="16"/>
  <c r="V137" i="16"/>
  <c r="AB137" i="16"/>
  <c r="V161" i="16"/>
  <c r="AB161" i="16"/>
  <c r="AB62" i="15"/>
  <c r="AB57" i="16"/>
  <c r="M21" i="14"/>
  <c r="AB53" i="15"/>
  <c r="AB30" i="15"/>
  <c r="AB66" i="15"/>
  <c r="AB29" i="16"/>
  <c r="AB86" i="16"/>
  <c r="V115" i="16"/>
  <c r="AB115" i="16" s="1"/>
  <c r="V131" i="16"/>
  <c r="AB131" i="16"/>
  <c r="V147" i="16"/>
  <c r="AB147" i="16"/>
  <c r="V163" i="16"/>
  <c r="AB163" i="16"/>
  <c r="AB27" i="15"/>
  <c r="AB99" i="15"/>
  <c r="V127" i="16"/>
  <c r="AB127" i="16"/>
  <c r="AB59" i="16"/>
  <c r="M13" i="14"/>
  <c r="M37" i="14"/>
  <c r="M61" i="14"/>
  <c r="V112" i="16"/>
  <c r="AB112" i="16" s="1"/>
  <c r="V128" i="16"/>
  <c r="AB128" i="16"/>
  <c r="V144" i="16"/>
  <c r="AB144" i="16" s="1"/>
  <c r="V168" i="16"/>
  <c r="AB168" i="16"/>
  <c r="AB24" i="15"/>
  <c r="AB72" i="15"/>
  <c r="AB78" i="15"/>
  <c r="AB56" i="15"/>
  <c r="AB104" i="15"/>
  <c r="AB23" i="15"/>
  <c r="AB71" i="15"/>
  <c r="V139" i="16"/>
  <c r="AB139" i="16" s="1"/>
  <c r="M4" i="14"/>
  <c r="R11" i="15"/>
  <c r="X11" i="16"/>
  <c r="AB11" i="16" s="1"/>
  <c r="AB44" i="16"/>
  <c r="AB92" i="16"/>
  <c r="V160" i="16"/>
  <c r="AB160" i="16"/>
  <c r="AB45" i="15"/>
  <c r="AB26" i="16"/>
  <c r="AB62" i="16"/>
  <c r="AB98" i="16"/>
  <c r="M12" i="14"/>
  <c r="M28" i="14"/>
  <c r="M44" i="14"/>
  <c r="M58" i="14"/>
  <c r="AB17" i="15"/>
  <c r="AB65" i="15"/>
  <c r="AB101" i="15"/>
  <c r="AB102" i="15"/>
  <c r="V151" i="16"/>
  <c r="AB151" i="16" s="1"/>
  <c r="AB77" i="16"/>
  <c r="AB63" i="15"/>
  <c r="AB87" i="15"/>
  <c r="AB33" i="16"/>
  <c r="V129" i="16"/>
  <c r="AB129" i="16"/>
  <c r="AB36" i="15"/>
  <c r="AB84" i="15"/>
  <c r="AB20" i="15"/>
  <c r="AB68" i="15"/>
  <c r="AB35" i="15"/>
  <c r="AB83" i="15"/>
  <c r="N13" i="15"/>
  <c r="N13" i="16"/>
  <c r="AB13" i="16" s="1"/>
  <c r="C17" i="1"/>
  <c r="C9" i="1"/>
  <c r="C16" i="1" l="1"/>
  <c r="D5" i="13"/>
  <c r="C24" i="1"/>
  <c r="B7" i="13"/>
  <c r="C7" i="13" s="1"/>
  <c r="AB108" i="15"/>
  <c r="AB106" i="15"/>
  <c r="AB6" i="15"/>
  <c r="AB3" i="15"/>
  <c r="M9" i="16"/>
  <c r="AB9" i="16" s="1"/>
  <c r="U12" i="15"/>
  <c r="U11" i="15"/>
  <c r="P15" i="15"/>
  <c r="P14" i="15"/>
  <c r="P12" i="15"/>
  <c r="P11" i="15"/>
  <c r="G3" i="13"/>
  <c r="V111" i="16" s="1"/>
  <c r="AB111" i="16" s="1"/>
  <c r="K3" i="13"/>
  <c r="G3" i="14" s="1"/>
  <c r="M3" i="14" s="1"/>
  <c r="C23" i="1" l="1"/>
  <c r="D7" i="13"/>
  <c r="N16" i="16"/>
  <c r="AB16" i="16" s="1"/>
  <c r="N16" i="15"/>
  <c r="AB16" i="15" s="1"/>
  <c r="C31" i="1"/>
  <c r="B9" i="13"/>
  <c r="C9" i="13" s="1"/>
  <c r="E3" i="16"/>
  <c r="AB3" i="16" s="1"/>
  <c r="P107" i="15"/>
  <c r="AB107" i="15" s="1"/>
  <c r="E2" i="15"/>
  <c r="AB2" i="15" s="1"/>
  <c r="M9" i="15"/>
  <c r="AB9" i="15" s="1"/>
  <c r="C67" i="14"/>
  <c r="M67" i="14" s="1"/>
  <c r="C30" i="1" l="1"/>
  <c r="D9" i="13"/>
  <c r="N19" i="16"/>
  <c r="AB19" i="16" s="1"/>
  <c r="N19" i="15"/>
  <c r="AB19" i="15" s="1"/>
  <c r="B11" i="13"/>
  <c r="C11" i="13" s="1"/>
  <c r="C38" i="1"/>
  <c r="AB10" i="15"/>
  <c r="AB13" i="15"/>
  <c r="C37" i="1" l="1"/>
  <c r="D11" i="13"/>
  <c r="N22" i="16"/>
  <c r="AB22" i="16" s="1"/>
  <c r="N22" i="15"/>
  <c r="AB22" i="15" s="1"/>
  <c r="C45" i="1"/>
  <c r="B13" i="13"/>
  <c r="C13" i="13" s="1"/>
  <c r="AB14" i="15"/>
  <c r="AB12" i="15"/>
  <c r="AB15" i="15"/>
  <c r="AB11" i="15"/>
  <c r="C44" i="1" l="1"/>
  <c r="D13" i="13"/>
  <c r="C52" i="1"/>
  <c r="B15" i="13"/>
  <c r="C15" i="13" s="1"/>
  <c r="N25" i="16"/>
  <c r="AB25" i="16" s="1"/>
  <c r="N25" i="15"/>
  <c r="AB25" i="15" s="1"/>
  <c r="C51" i="1" l="1"/>
  <c r="D15" i="13"/>
  <c r="N28" i="16"/>
  <c r="AB28" i="16" s="1"/>
  <c r="N28" i="15"/>
  <c r="AB28" i="15" s="1"/>
  <c r="C59" i="1"/>
  <c r="B17" i="13"/>
  <c r="C17" i="13" s="1"/>
  <c r="C58" i="1" l="1"/>
  <c r="D17" i="13"/>
  <c r="N31" i="15"/>
  <c r="AB31" i="15" s="1"/>
  <c r="N31" i="16"/>
  <c r="AB31" i="16" s="1"/>
  <c r="C66" i="1"/>
  <c r="B19" i="13"/>
  <c r="C19" i="13" s="1"/>
  <c r="C65" i="1" l="1"/>
  <c r="D19" i="13"/>
  <c r="C73" i="1"/>
  <c r="B21" i="13"/>
  <c r="C21" i="13" s="1"/>
  <c r="N34" i="15"/>
  <c r="AB34" i="15" s="1"/>
  <c r="N34" i="16"/>
  <c r="AB34" i="16" s="1"/>
  <c r="C72" i="1" l="1"/>
  <c r="D21" i="13"/>
  <c r="N37" i="15"/>
  <c r="AB37" i="15" s="1"/>
  <c r="N37" i="16"/>
  <c r="AB37" i="16" s="1"/>
  <c r="C80" i="1"/>
  <c r="B23" i="13"/>
  <c r="C23" i="13" s="1"/>
  <c r="C79" i="1" l="1"/>
  <c r="D23" i="13"/>
  <c r="N40" i="15"/>
  <c r="AB40" i="15" s="1"/>
  <c r="N40" i="16"/>
  <c r="AB40" i="16" s="1"/>
  <c r="C87" i="1"/>
  <c r="B25" i="13"/>
  <c r="C25" i="13" s="1"/>
  <c r="C86" i="1" l="1"/>
  <c r="D25" i="13"/>
  <c r="N43" i="16"/>
  <c r="AB43" i="16" s="1"/>
  <c r="N43" i="15"/>
  <c r="AB43" i="15" s="1"/>
  <c r="C94" i="1"/>
  <c r="B27" i="13"/>
  <c r="C27" i="13" s="1"/>
  <c r="C93" i="1" l="1"/>
  <c r="D27" i="13"/>
  <c r="C101" i="1"/>
  <c r="B29" i="13"/>
  <c r="C29" i="13" s="1"/>
  <c r="N46" i="16"/>
  <c r="AB46" i="16" s="1"/>
  <c r="N46" i="15"/>
  <c r="AB46" i="15" s="1"/>
  <c r="C100" i="1" l="1"/>
  <c r="D29" i="13"/>
  <c r="N49" i="16"/>
  <c r="AB49" i="16" s="1"/>
  <c r="N49" i="15"/>
  <c r="AB49" i="15" s="1"/>
  <c r="C108" i="1"/>
  <c r="B31" i="13"/>
  <c r="C31" i="13" s="1"/>
  <c r="C107" i="1" l="1"/>
  <c r="D31" i="13"/>
  <c r="N52" i="16"/>
  <c r="AB52" i="16" s="1"/>
  <c r="N52" i="15"/>
  <c r="AB52" i="15" s="1"/>
  <c r="C115" i="1"/>
  <c r="B33" i="13"/>
  <c r="C33" i="13" s="1"/>
  <c r="C114" i="1" l="1"/>
  <c r="D33" i="13"/>
  <c r="N55" i="15"/>
  <c r="AB55" i="15" s="1"/>
  <c r="N55" i="16"/>
  <c r="AB55" i="16" s="1"/>
  <c r="B35" i="13"/>
  <c r="C35" i="13" s="1"/>
  <c r="C122" i="1"/>
  <c r="C121" i="1" l="1"/>
  <c r="D35" i="13"/>
  <c r="C129" i="1"/>
  <c r="B37" i="13"/>
  <c r="C37" i="13" s="1"/>
  <c r="N58" i="15"/>
  <c r="AB58" i="15" s="1"/>
  <c r="N58" i="16"/>
  <c r="AB58" i="16" s="1"/>
  <c r="C128" i="1" l="1"/>
  <c r="D37" i="13"/>
  <c r="N61" i="15"/>
  <c r="AB61" i="15" s="1"/>
  <c r="N61" i="16"/>
  <c r="AB61" i="16" s="1"/>
  <c r="C136" i="1"/>
  <c r="B39" i="13"/>
  <c r="C39" i="13" s="1"/>
  <c r="C135" i="1" l="1"/>
  <c r="D39" i="13"/>
  <c r="N64" i="15"/>
  <c r="AB64" i="15" s="1"/>
  <c r="N64" i="16"/>
  <c r="AB64" i="16" s="1"/>
  <c r="C143" i="1"/>
  <c r="B41" i="13"/>
  <c r="C41" i="13" s="1"/>
  <c r="C142" i="1" l="1"/>
  <c r="D41" i="13"/>
  <c r="C150" i="1"/>
  <c r="B43" i="13"/>
  <c r="C43" i="13" s="1"/>
  <c r="N67" i="16"/>
  <c r="AB67" i="16" s="1"/>
  <c r="N67" i="15"/>
  <c r="AB67" i="15" s="1"/>
  <c r="C149" i="1" l="1"/>
  <c r="D43" i="13"/>
  <c r="N70" i="16"/>
  <c r="AB70" i="16" s="1"/>
  <c r="N70" i="15"/>
  <c r="AB70" i="15" s="1"/>
  <c r="C157" i="1"/>
  <c r="B45" i="13"/>
  <c r="C45" i="13" s="1"/>
  <c r="C156" i="1" l="1"/>
  <c r="D45" i="13"/>
  <c r="C164" i="1"/>
  <c r="B47" i="13"/>
  <c r="C47" i="13" s="1"/>
  <c r="N73" i="16"/>
  <c r="AB73" i="16" s="1"/>
  <c r="N73" i="15"/>
  <c r="AB73" i="15" s="1"/>
  <c r="C163" i="1" l="1"/>
  <c r="D47" i="13"/>
  <c r="N76" i="16"/>
  <c r="AB76" i="16" s="1"/>
  <c r="N76" i="15"/>
  <c r="AB76" i="15" s="1"/>
  <c r="C171" i="1"/>
  <c r="B49" i="13"/>
  <c r="C49" i="13" s="1"/>
  <c r="C170" i="1" l="1"/>
  <c r="D49" i="13"/>
  <c r="C178" i="1"/>
  <c r="B51" i="13"/>
  <c r="C51" i="13" s="1"/>
  <c r="N79" i="16"/>
  <c r="AB79" i="16" s="1"/>
  <c r="N79" i="15"/>
  <c r="AB79" i="15" s="1"/>
  <c r="C177" i="1" l="1"/>
  <c r="D51" i="13"/>
  <c r="N82" i="15"/>
  <c r="AB82" i="15" s="1"/>
  <c r="N82" i="16"/>
  <c r="AB82" i="16" s="1"/>
  <c r="C185" i="1"/>
  <c r="B53" i="13"/>
  <c r="C53" i="13" s="1"/>
  <c r="C184" i="1" l="1"/>
  <c r="D53" i="13"/>
  <c r="N85" i="15"/>
  <c r="AB85" i="15" s="1"/>
  <c r="N85" i="16"/>
  <c r="AB85" i="16" s="1"/>
  <c r="C192" i="1"/>
  <c r="B55" i="13"/>
  <c r="C55" i="13" s="1"/>
  <c r="C191" i="1" l="1"/>
  <c r="D55" i="13"/>
  <c r="N88" i="15"/>
  <c r="AB88" i="15" s="1"/>
  <c r="N88" i="16"/>
  <c r="AB88" i="16" s="1"/>
  <c r="C199" i="1"/>
  <c r="B57" i="13"/>
  <c r="C57" i="13" s="1"/>
  <c r="C198" i="1" l="1"/>
  <c r="D57" i="13"/>
  <c r="C206" i="1"/>
  <c r="B59" i="13"/>
  <c r="C59" i="13" s="1"/>
  <c r="N91" i="16"/>
  <c r="AB91" i="16" s="1"/>
  <c r="N91" i="15"/>
  <c r="AB91" i="15" s="1"/>
  <c r="C205" i="1" l="1"/>
  <c r="D59" i="13"/>
  <c r="N94" i="16"/>
  <c r="AB94" i="16" s="1"/>
  <c r="N94" i="15"/>
  <c r="AB94" i="15" s="1"/>
  <c r="C213" i="1"/>
  <c r="B61" i="13"/>
  <c r="C61" i="13" s="1"/>
  <c r="C212" i="1" l="1"/>
  <c r="D61" i="13"/>
  <c r="C220" i="1"/>
  <c r="B65" i="13" s="1"/>
  <c r="C65" i="13" s="1"/>
  <c r="B63" i="13"/>
  <c r="C63" i="13" s="1"/>
  <c r="N97" i="16"/>
  <c r="AB97" i="16" s="1"/>
  <c r="N97" i="15"/>
  <c r="AB97" i="15" s="1"/>
  <c r="C219" i="1" l="1"/>
  <c r="D65" i="13" s="1"/>
  <c r="D63" i="13"/>
  <c r="N100" i="16"/>
  <c r="AB100" i="16" s="1"/>
  <c r="N100" i="15"/>
  <c r="AB100" i="15" s="1"/>
  <c r="N103" i="16"/>
  <c r="AB103" i="16" s="1"/>
  <c r="N103" i="15"/>
  <c r="AB103" i="15" s="1"/>
</calcChain>
</file>

<file path=xl/sharedStrings.xml><?xml version="1.0" encoding="utf-8"?>
<sst xmlns="http://schemas.openxmlformats.org/spreadsheetml/2006/main" count="4718" uniqueCount="200">
  <si>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</si>
  <si>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</si>
  <si>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</si>
  <si>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</si>
  <si>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</si>
  <si>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</si>
  <si>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</si>
  <si>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</si>
  <si>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</si>
  <si>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</si>
  <si>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</si>
  <si>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</si>
  <si>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</si>
  <si>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</si>
  <si>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</si>
  <si>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</si>
  <si>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</si>
  <si>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</si>
  <si>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</si>
  <si>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</si>
  <si>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</si>
  <si>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</si>
  <si>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</si>
  <si>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</si>
  <si>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</si>
  <si>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</si>
  <si>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</si>
  <si>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</si>
  <si>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</si>
  <si>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</si>
  <si>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</si>
  <si>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</si>
  <si>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</si>
  <si>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</si>
  <si>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</si>
  <si>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</si>
  <si>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</si>
  <si>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R/W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</si>
  <si>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</si>
  <si>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</si>
  <si>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</si>
  <si>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</si>
  <si>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</si>
  <si>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</si>
  <si>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</si>
  <si>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</si>
  <si>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</si>
  <si>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</si>
  <si>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</si>
  <si>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</si>
  <si>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</si>
  <si>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</si>
  <si>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</si>
  <si>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</si>
  <si>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</si>
  <si>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</si>
  <si>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</si>
  <si>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</si>
  <si>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</si>
  <si>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</si>
  <si>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</si>
  <si>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</si>
  <si>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</si>
  <si>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</si>
  <si>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</si>
  <si>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</si>
  <si>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</si>
  <si>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</si>
  <si>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</si>
  <si>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</si>
  <si>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</si>
  <si>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</si>
  <si>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</si>
  <si>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</si>
  <si>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</si>
  <si>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</si>
  <si>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</si>
  <si>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</si>
  <si>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hk_reg(0)</t>
  </si>
  <si>
    <t>0xFFFF</t>
  </si>
  <si>
    <t>hk_ccd1_vod_e</t>
  </si>
  <si>
    <t>hk_ccd1_vod_f</t>
  </si>
  <si>
    <t>hk_ccd2_vod_e</t>
  </si>
  <si>
    <t>hk_ccd1_vrd_mon</t>
  </si>
  <si>
    <t>hk_ccd2_vrd_mon</t>
  </si>
  <si>
    <t>hk_ccd2_vod_f</t>
  </si>
  <si>
    <t>hk_ccd3_vod_f</t>
  </si>
  <si>
    <t>hk_ccd3_vod_e</t>
  </si>
  <si>
    <t>hk_ccd4_vod_e</t>
  </si>
  <si>
    <t>hk_ccd3_vrd_mon</t>
  </si>
  <si>
    <t>hk_ccd4_vrd_mon</t>
  </si>
  <si>
    <t>hk_ccd4_vod_f</t>
  </si>
  <si>
    <t>hk_vrclk</t>
  </si>
  <si>
    <t>hk_vccd</t>
  </si>
  <si>
    <t>hk_vrclk_low</t>
  </si>
  <si>
    <t>hk_viclk</t>
  </si>
  <si>
    <t>hk_5vb_neg</t>
  </si>
  <si>
    <t>hk_5vb_pos</t>
  </si>
  <si>
    <t>hk_2_5va_pos</t>
  </si>
  <si>
    <t>hk_3_3vb_pos</t>
  </si>
  <si>
    <t>hk_2_5vd_pos</t>
  </si>
  <si>
    <t>hk_3_3vd_pos</t>
  </si>
  <si>
    <t>hk_5vref</t>
  </si>
  <si>
    <t>hk_1_5vd_pos</t>
  </si>
  <si>
    <t>hk_vclk_pos_raw</t>
  </si>
  <si>
    <t>hk_vccd_pos_raw</t>
  </si>
  <si>
    <t>hk_van3_neg_raw</t>
  </si>
  <si>
    <t>hk_van1_pos_raw</t>
  </si>
  <si>
    <t>hk_vdig_fpga_raw</t>
  </si>
  <si>
    <t>hk_van2_pos_raw</t>
  </si>
  <si>
    <t>hk_viclk_low</t>
  </si>
  <si>
    <t>hk_vdig_spw_raw</t>
  </si>
  <si>
    <t>hk_adc_temp_a_f</t>
  </si>
  <si>
    <t>hk_adc_temp_a_e</t>
  </si>
  <si>
    <t>hk_ccd2_temp</t>
  </si>
  <si>
    <t>hk_ccd1_temp</t>
  </si>
  <si>
    <t>hk_ccd4_temp</t>
  </si>
  <si>
    <t>hk_ccd3_temp</t>
  </si>
  <si>
    <t>lowres_prt_a_0</t>
  </si>
  <si>
    <t>hk_wp605_spare</t>
  </si>
  <si>
    <t>lowres_prt_a_2</t>
  </si>
  <si>
    <t>lowres_prt_a_1</t>
  </si>
  <si>
    <t>lowres_prt_a_4</t>
  </si>
  <si>
    <t>lowres_prt_a_3</t>
  </si>
  <si>
    <t>lowres_prt_a_6</t>
  </si>
  <si>
    <t>lowres_prt_a_5</t>
  </si>
  <si>
    <t>lowres_prt_a_8</t>
  </si>
  <si>
    <t>lowres_prt_a_7</t>
  </si>
  <si>
    <t>lowres_prt_a_10</t>
  </si>
  <si>
    <t>lowres_prt_a_9</t>
  </si>
  <si>
    <t>lowres_prt_a_12</t>
  </si>
  <si>
    <t>lowres_prt_a_11</t>
  </si>
  <si>
    <t>lowres_prt_a_14</t>
  </si>
  <si>
    <t>lowres_prt_a_13</t>
  </si>
  <si>
    <t>sel_hires_prt0</t>
  </si>
  <si>
    <t>lowres_prt_a_15</t>
  </si>
  <si>
    <t>sel_hires_prt2</t>
  </si>
  <si>
    <t>sel_hires_prt1</t>
  </si>
  <si>
    <t>sel_hires_prt4</t>
  </si>
  <si>
    <t>sel_hires_prt3</t>
  </si>
  <si>
    <t>sel_hires_prt6</t>
  </si>
  <si>
    <t>sel_hires_prt5</t>
  </si>
  <si>
    <t>zero_hires_amp</t>
  </si>
  <si>
    <t>sel_hires_prt7</t>
  </si>
  <si>
    <t>t_rmap_memory_hk_area</t>
  </si>
  <si>
    <t>rmap_hk_registers_i</t>
  </si>
  <si>
    <t>rmap_hk_registers_o</t>
  </si>
  <si>
    <t>0xA0</t>
  </si>
  <si>
    <t>write_address_i</t>
  </si>
  <si>
    <t>read_address_i</t>
  </si>
  <si>
    <t>avalon_mm_rmap_i.writedata</t>
  </si>
  <si>
    <t>avalon_mm_rmap_o.readdata</t>
  </si>
  <si>
    <t>Reg Name</t>
  </si>
  <si>
    <t>Addr [hex]</t>
  </si>
  <si>
    <t>Define prefix</t>
  </si>
  <si>
    <t>Define name</t>
  </si>
  <si>
    <t>Define suffix</t>
  </si>
  <si>
    <t>Full Define</t>
  </si>
  <si>
    <t>Name length</t>
  </si>
  <si>
    <t>Final Text</t>
  </si>
  <si>
    <t>COMM_</t>
  </si>
  <si>
    <t>_REG_OFST</t>
  </si>
  <si>
    <t>Bit Mask Name</t>
  </si>
  <si>
    <t>Length</t>
  </si>
  <si>
    <t>Mask</t>
  </si>
  <si>
    <t>Offset</t>
  </si>
  <si>
    <t>_MSK</t>
  </si>
  <si>
    <t>RMAP_HK_0</t>
  </si>
  <si>
    <t>RMAP_HK_1</t>
  </si>
  <si>
    <t>RMAP_HK_2</t>
  </si>
  <si>
    <t>RMAP_HK_3</t>
  </si>
  <si>
    <t>RMAP_HK_4</t>
  </si>
  <si>
    <t>RMAP_HK_5</t>
  </si>
  <si>
    <t>RMAP_HK_6</t>
  </si>
  <si>
    <t>RMAP_HK_7</t>
  </si>
  <si>
    <t>RMAP_HK_8</t>
  </si>
  <si>
    <t>RMAP_HK_9</t>
  </si>
  <si>
    <t>RMAP_HK_10</t>
  </si>
  <si>
    <t>RMAP_HK_11</t>
  </si>
  <si>
    <t>RMAP_HK_12</t>
  </si>
  <si>
    <t>RMAP_HK_13</t>
  </si>
  <si>
    <t>RMAP_HK_14</t>
  </si>
  <si>
    <t>RMAP_HK_15</t>
  </si>
  <si>
    <t>RMAP_HK_16</t>
  </si>
  <si>
    <t>RMAP_HK_17</t>
  </si>
  <si>
    <t>RMAP_HK_18</t>
  </si>
  <si>
    <t>RMAP_HK_19</t>
  </si>
  <si>
    <t>RMAP_HK_20</t>
  </si>
  <si>
    <t>RMAP_HK_21</t>
  </si>
  <si>
    <t>RMAP_HK_22</t>
  </si>
  <si>
    <t>RMAP_HK_23</t>
  </si>
  <si>
    <t>RMAP_HK_24</t>
  </si>
  <si>
    <t>RMAP_HK_25</t>
  </si>
  <si>
    <t>RMAP_HK_26</t>
  </si>
  <si>
    <t>RMAP_HK_27</t>
  </si>
  <si>
    <t>RMAP_HK_28</t>
  </si>
  <si>
    <t>RMAP_HK_29</t>
  </si>
  <si>
    <t>RMAP_HK_30</t>
  </si>
  <si>
    <t>RMAP_HK_31</t>
  </si>
  <si>
    <t>COMM_RMAP_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</si>
</sst>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0" borderId="0" xfId="0" applyFo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0" xfId="0" applyFont="1"/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OS_COMM_v1.5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S COMM Registers Named"/>
      <sheetName val="AVS COMM Registers"/>
      <sheetName val="AVS COMM Registers TABLE"/>
      <sheetName val="NIOS defines"/>
      <sheetName val="Register VHDL Types"/>
      <sheetName val="Register VHDL Types TABLE"/>
      <sheetName val="Register VHDL RMAP RD Case"/>
      <sheetName val="Register VHDL RMAP WR Case"/>
    </sheetNames>
    <sheetDataSet>
      <sheetData sheetId="0"/>
      <sheetData sheetId="1"/>
      <sheetData sheetId="2">
        <row r="2">
          <cell r="E2" t="str">
            <v>Signal</v>
          </cell>
          <cell r="K2" t="str">
            <v>Range</v>
          </cell>
        </row>
        <row r="3">
          <cell r="E3" t="str">
            <v>spw_lnkcfg_disconnect</v>
          </cell>
          <cell r="K3">
            <v>1</v>
          </cell>
        </row>
        <row r="4">
          <cell r="E4" t="str">
            <v>spw_lnkcfg_linkstart</v>
          </cell>
          <cell r="K4">
            <v>1</v>
          </cell>
        </row>
        <row r="5">
          <cell r="E5" t="str">
            <v>spw_lnkcfg_autostart</v>
          </cell>
          <cell r="K5">
            <v>1</v>
          </cell>
        </row>
        <row r="6">
          <cell r="E6" t="str">
            <v>-</v>
          </cell>
          <cell r="K6" t="str">
            <v>-</v>
          </cell>
        </row>
        <row r="7">
          <cell r="E7" t="str">
            <v>spw_link_running</v>
          </cell>
          <cell r="K7">
            <v>1</v>
          </cell>
        </row>
        <row r="8">
          <cell r="E8" t="str">
            <v>spw_link_connecting</v>
          </cell>
          <cell r="K8">
            <v>1</v>
          </cell>
        </row>
        <row r="9">
          <cell r="E9" t="str">
            <v>spw_link_started</v>
          </cell>
          <cell r="K9">
            <v>1</v>
          </cell>
        </row>
        <row r="10">
          <cell r="E10" t="str">
            <v>-</v>
          </cell>
          <cell r="K10" t="str">
            <v>-</v>
          </cell>
        </row>
        <row r="11">
          <cell r="E11" t="str">
            <v>spw_err_disconnect</v>
          </cell>
          <cell r="K11">
            <v>1</v>
          </cell>
        </row>
        <row r="12">
          <cell r="E12" t="str">
            <v>spw_err_parity</v>
          </cell>
          <cell r="K12">
            <v>1</v>
          </cell>
        </row>
        <row r="13">
          <cell r="E13" t="str">
            <v>spw_err_escape</v>
          </cell>
          <cell r="K13">
            <v>1</v>
          </cell>
        </row>
        <row r="14">
          <cell r="E14" t="str">
            <v>spw_err_credit</v>
          </cell>
          <cell r="K14">
            <v>1</v>
          </cell>
        </row>
        <row r="15">
          <cell r="E15" t="str">
            <v>-</v>
          </cell>
          <cell r="K15" t="str">
            <v>-</v>
          </cell>
        </row>
        <row r="16">
          <cell r="E16" t="str">
            <v>spw_lnkcfg_txdivcnt</v>
          </cell>
          <cell r="K16">
            <v>8</v>
          </cell>
        </row>
        <row r="17">
          <cell r="E17" t="str">
            <v>timecode_time</v>
          </cell>
          <cell r="K17">
            <v>6</v>
          </cell>
        </row>
        <row r="18">
          <cell r="E18" t="str">
            <v>timecode_control</v>
          </cell>
          <cell r="K18">
            <v>2</v>
          </cell>
        </row>
        <row r="19">
          <cell r="E19" t="str">
            <v>timecode_clear</v>
          </cell>
          <cell r="K19">
            <v>1</v>
          </cell>
        </row>
        <row r="20">
          <cell r="E20" t="str">
            <v>-</v>
          </cell>
          <cell r="K20" t="str">
            <v>-</v>
          </cell>
        </row>
        <row r="21">
          <cell r="E21" t="str">
            <v>fee_machine_clear</v>
          </cell>
          <cell r="K21">
            <v>1</v>
          </cell>
        </row>
        <row r="22">
          <cell r="E22" t="str">
            <v>fee_machine_stop</v>
          </cell>
          <cell r="K22">
            <v>1</v>
          </cell>
        </row>
        <row r="23">
          <cell r="E23" t="str">
            <v>fee_machine_start</v>
          </cell>
          <cell r="K23">
            <v>1</v>
          </cell>
        </row>
        <row r="24">
          <cell r="E24" t="str">
            <v>fee_masking_en</v>
          </cell>
          <cell r="K24">
            <v>1</v>
          </cell>
        </row>
        <row r="25">
          <cell r="E25" t="str">
            <v>-</v>
          </cell>
          <cell r="K25" t="str">
            <v>-</v>
          </cell>
        </row>
        <row r="26">
          <cell r="E26" t="str">
            <v>windowing_right_buffer_empty</v>
          </cell>
          <cell r="K26">
            <v>1</v>
          </cell>
        </row>
        <row r="27">
          <cell r="E27" t="str">
            <v>windowing_left_buffer_empty</v>
          </cell>
          <cell r="K27">
            <v>1</v>
          </cell>
        </row>
        <row r="28">
          <cell r="E28" t="str">
            <v>-</v>
          </cell>
          <cell r="K28" t="str">
            <v>-</v>
          </cell>
        </row>
        <row r="29">
          <cell r="E29" t="str">
            <v>rmap_target_logical_addr</v>
          </cell>
          <cell r="K29">
            <v>8</v>
          </cell>
        </row>
        <row r="30">
          <cell r="E30" t="str">
            <v>rmap_target_key</v>
          </cell>
          <cell r="K30">
            <v>8</v>
          </cell>
        </row>
        <row r="31">
          <cell r="E31" t="str">
            <v>-</v>
          </cell>
          <cell r="K31" t="str">
            <v>-</v>
          </cell>
        </row>
        <row r="32">
          <cell r="E32" t="str">
            <v>rmap_stat_command_received</v>
          </cell>
          <cell r="K32">
            <v>1</v>
          </cell>
        </row>
        <row r="33">
          <cell r="E33" t="str">
            <v>rmap_stat_write_requested</v>
          </cell>
          <cell r="K33">
            <v>1</v>
          </cell>
        </row>
        <row r="34">
          <cell r="E34" t="str">
            <v>rmap_stat_write_authorized</v>
          </cell>
          <cell r="K34">
            <v>1</v>
          </cell>
        </row>
        <row r="35">
          <cell r="E35" t="str">
            <v>rmap_stat_read_requested</v>
          </cell>
          <cell r="K35">
            <v>1</v>
          </cell>
        </row>
        <row r="36">
          <cell r="E36" t="str">
            <v>rmap_stat_read_authorized</v>
          </cell>
          <cell r="K36">
            <v>1</v>
          </cell>
        </row>
        <row r="37">
          <cell r="E37" t="str">
            <v>rmap_stat_reply_sended</v>
          </cell>
          <cell r="K37">
            <v>1</v>
          </cell>
        </row>
        <row r="38">
          <cell r="E38" t="str">
            <v>rmap_stat_discarded_package</v>
          </cell>
          <cell r="K38">
            <v>1</v>
          </cell>
        </row>
        <row r="39">
          <cell r="E39" t="str">
            <v>-</v>
          </cell>
          <cell r="K39" t="str">
            <v>-</v>
          </cell>
        </row>
        <row r="40">
          <cell r="E40" t="str">
            <v>rmap_err_early_eop</v>
          </cell>
          <cell r="K40">
            <v>1</v>
          </cell>
        </row>
        <row r="41">
          <cell r="E41" t="str">
            <v>rmap_err_eep</v>
          </cell>
          <cell r="K41">
            <v>1</v>
          </cell>
        </row>
        <row r="42">
          <cell r="E42" t="str">
            <v>rmap_err_header_crc</v>
          </cell>
          <cell r="K42">
            <v>1</v>
          </cell>
        </row>
        <row r="43">
          <cell r="E43" t="str">
            <v>rmap_err_unused_packet_type</v>
          </cell>
          <cell r="K43">
            <v>1</v>
          </cell>
        </row>
        <row r="44">
          <cell r="E44" t="str">
            <v>rmap_err_invalid_command_code</v>
          </cell>
          <cell r="K44">
            <v>1</v>
          </cell>
        </row>
        <row r="45">
          <cell r="E45" t="str">
            <v>rmap_err_too_much_data</v>
          </cell>
          <cell r="K45">
            <v>1</v>
          </cell>
        </row>
        <row r="46">
          <cell r="E46" t="str">
            <v>rmap_err_invalid_data_crc</v>
          </cell>
          <cell r="K46">
            <v>1</v>
          </cell>
        </row>
        <row r="47">
          <cell r="E47" t="str">
            <v>-</v>
          </cell>
          <cell r="K47" t="str">
            <v>-</v>
          </cell>
        </row>
        <row r="48">
          <cell r="E48" t="str">
            <v>rmap_last_write_addr</v>
          </cell>
          <cell r="K48">
            <v>32</v>
          </cell>
        </row>
        <row r="49">
          <cell r="E49" t="str">
            <v>rmap_last_read_addr</v>
          </cell>
          <cell r="K49">
            <v>32</v>
          </cell>
        </row>
        <row r="50">
          <cell r="E50" t="str">
            <v>data_pkt_ccd_x_size</v>
          </cell>
          <cell r="K50">
            <v>16</v>
          </cell>
        </row>
        <row r="51">
          <cell r="E51" t="str">
            <v>data_pkt_ccd_y_size</v>
          </cell>
          <cell r="K51">
            <v>16</v>
          </cell>
        </row>
        <row r="52">
          <cell r="E52" t="str">
            <v>data_pkt_data_y_size</v>
          </cell>
          <cell r="K52">
            <v>16</v>
          </cell>
        </row>
        <row r="53">
          <cell r="E53" t="str">
            <v>data_pkt_overscan_y_size</v>
          </cell>
          <cell r="K53">
            <v>16</v>
          </cell>
        </row>
        <row r="54">
          <cell r="E54" t="str">
            <v>data_pkt_packet_length</v>
          </cell>
          <cell r="K54">
            <v>16</v>
          </cell>
        </row>
        <row r="55">
          <cell r="E55" t="str">
            <v>-</v>
          </cell>
          <cell r="K55" t="str">
            <v>-</v>
          </cell>
        </row>
        <row r="56">
          <cell r="E56" t="str">
            <v>data_pkt_fee_mode</v>
          </cell>
          <cell r="K56">
            <v>8</v>
          </cell>
        </row>
        <row r="57">
          <cell r="E57" t="str">
            <v>data_pkt_ccd_number</v>
          </cell>
          <cell r="K57">
            <v>8</v>
          </cell>
        </row>
        <row r="58">
          <cell r="E58" t="str">
            <v>-</v>
          </cell>
          <cell r="K58" t="str">
            <v>-</v>
          </cell>
        </row>
        <row r="59">
          <cell r="E59" t="str">
            <v>data_pkt_header_length</v>
          </cell>
          <cell r="K59">
            <v>16</v>
          </cell>
        </row>
        <row r="60">
          <cell r="E60" t="str">
            <v>data_pkt_header_type</v>
          </cell>
          <cell r="K60">
            <v>16</v>
          </cell>
        </row>
        <row r="61">
          <cell r="E61" t="str">
            <v>data_pkt_header_frame_counter</v>
          </cell>
          <cell r="K61">
            <v>16</v>
          </cell>
        </row>
        <row r="62">
          <cell r="E62" t="str">
            <v>data_pkt_header_sequence_counter</v>
          </cell>
          <cell r="K62">
            <v>16</v>
          </cell>
        </row>
        <row r="63">
          <cell r="E63" t="str">
            <v>data_pkt_line_delay</v>
          </cell>
          <cell r="K63">
            <v>16</v>
          </cell>
        </row>
        <row r="64">
          <cell r="E64" t="str">
            <v>-</v>
          </cell>
          <cell r="K64" t="str">
            <v>-</v>
          </cell>
        </row>
        <row r="65">
          <cell r="E65" t="str">
            <v>data_pkt_column_delay</v>
          </cell>
          <cell r="K65">
            <v>16</v>
          </cell>
        </row>
        <row r="66">
          <cell r="E66" t="str">
            <v>-</v>
          </cell>
          <cell r="K66" t="str">
            <v>-</v>
          </cell>
        </row>
        <row r="67">
          <cell r="E67" t="str">
            <v>data_pkt_adc_delay</v>
          </cell>
          <cell r="K67">
            <v>16</v>
          </cell>
        </row>
        <row r="68">
          <cell r="E68" t="str">
            <v>-</v>
          </cell>
          <cell r="K68" t="str">
            <v>-</v>
          </cell>
        </row>
        <row r="69">
          <cell r="E69" t="str">
            <v>comm_rmap_write_command_en</v>
          </cell>
          <cell r="K69">
            <v>1</v>
          </cell>
        </row>
        <row r="70">
          <cell r="E70" t="str">
            <v>-</v>
          </cell>
          <cell r="K70" t="str">
            <v>-</v>
          </cell>
        </row>
        <row r="71">
          <cell r="E71" t="str">
            <v>comm_right_buffer_empty_en</v>
          </cell>
          <cell r="K71">
            <v>1</v>
          </cell>
        </row>
        <row r="72">
          <cell r="E72" t="str">
            <v>comm_left_buffer_empty_en</v>
          </cell>
          <cell r="K72">
            <v>1</v>
          </cell>
        </row>
        <row r="73">
          <cell r="E73" t="str">
            <v>-</v>
          </cell>
          <cell r="K73" t="str">
            <v>-</v>
          </cell>
        </row>
        <row r="74">
          <cell r="E74" t="str">
            <v>comm_global_irq_en</v>
          </cell>
          <cell r="K74">
            <v>1</v>
          </cell>
        </row>
        <row r="75">
          <cell r="E75" t="str">
            <v>-</v>
          </cell>
          <cell r="K75" t="str">
            <v>-</v>
          </cell>
        </row>
        <row r="76">
          <cell r="E76" t="str">
            <v>comm_rmap_write_command_flag</v>
          </cell>
          <cell r="K76">
            <v>1</v>
          </cell>
        </row>
        <row r="77">
          <cell r="E77" t="str">
            <v>-</v>
          </cell>
          <cell r="K77" t="str">
            <v>-</v>
          </cell>
        </row>
        <row r="78">
          <cell r="E78" t="str">
            <v>comm_buffer_empty_flag</v>
          </cell>
          <cell r="K78">
            <v>1</v>
          </cell>
        </row>
        <row r="79">
          <cell r="E79" t="str">
            <v>-</v>
          </cell>
          <cell r="K79" t="str">
            <v>-</v>
          </cell>
        </row>
        <row r="80">
          <cell r="E80" t="str">
            <v>comm_rmap_write_command_flag_clear</v>
          </cell>
          <cell r="K80">
            <v>1</v>
          </cell>
        </row>
        <row r="81">
          <cell r="E81" t="str">
            <v>-</v>
          </cell>
          <cell r="K81" t="str">
            <v>-</v>
          </cell>
        </row>
        <row r="82">
          <cell r="E82" t="str">
            <v>comm_buffer_empty_flag_clear</v>
          </cell>
          <cell r="K82">
            <v>1</v>
          </cell>
        </row>
        <row r="83">
          <cell r="E83" t="str">
            <v>-</v>
          </cell>
          <cell r="K83" t="str">
            <v>-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224"/>
  <sheetViews>
    <sheetView topLeftCell="A202" workbookViewId="0">
      <selection activeCell="S221" sqref="S221"/>
    </sheetView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19" t="s">
        <v>78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x14ac:dyDescent="0.3">
      <c r="B3" s="10" t="s">
        <v>71</v>
      </c>
      <c r="C3" s="26" t="s">
        <v>147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1" t="s">
        <v>28</v>
      </c>
      <c r="K4" s="11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1" t="s">
        <v>20</v>
      </c>
      <c r="S4" s="11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1" t="s">
        <v>12</v>
      </c>
      <c r="AA4" s="11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 t="s">
        <v>37</v>
      </c>
      <c r="K5" s="12" t="s">
        <v>37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37</v>
      </c>
      <c r="U5" s="12" t="s">
        <v>37</v>
      </c>
      <c r="V5" s="12" t="s">
        <v>37</v>
      </c>
      <c r="W5" s="12" t="s">
        <v>37</v>
      </c>
      <c r="X5" s="12" t="s">
        <v>37</v>
      </c>
      <c r="Y5" s="12" t="s">
        <v>37</v>
      </c>
      <c r="Z5" s="12" t="s">
        <v>37</v>
      </c>
      <c r="AA5" s="12" t="s">
        <v>37</v>
      </c>
      <c r="AB5" s="12" t="s">
        <v>37</v>
      </c>
      <c r="AC5" s="12" t="s">
        <v>37</v>
      </c>
      <c r="AD5" s="12" t="s">
        <v>37</v>
      </c>
      <c r="AE5" s="12" t="s">
        <v>37</v>
      </c>
      <c r="AF5" s="12" t="s">
        <v>37</v>
      </c>
      <c r="AG5" s="12" t="s">
        <v>37</v>
      </c>
      <c r="AH5" s="12" t="s">
        <v>37</v>
      </c>
    </row>
    <row r="6" spans="1:34" x14ac:dyDescent="0.3">
      <c r="B6" s="10" t="s">
        <v>10</v>
      </c>
      <c r="C6" s="16" t="s">
        <v>79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S6" s="16" t="s">
        <v>79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8"/>
    </row>
    <row r="7" spans="1:34" ht="15" customHeight="1" x14ac:dyDescent="0.3">
      <c r="B7" s="10" t="s">
        <v>9</v>
      </c>
      <c r="C7" s="20" t="s">
        <v>81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S7" s="23" t="s">
        <v>80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9" spans="1:34" x14ac:dyDescent="0.3">
      <c r="B9" s="10" t="s">
        <v>36</v>
      </c>
      <c r="C9" s="19" t="str">
        <f>CONCATENATE("hk_reg(",VALUE(MID(C2,8,LEN(C2)-8))+1,")")</f>
        <v>hk_reg(1)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x14ac:dyDescent="0.3">
      <c r="B10" s="10" t="s">
        <v>71</v>
      </c>
      <c r="C10" s="26" t="str">
        <f>CONCATENATE("0x",DEC2HEX(HEX2DEC(RIGHT(C3,2))+1,2))</f>
        <v>0xA1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1" t="s">
        <v>28</v>
      </c>
      <c r="K11" s="11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1" t="s">
        <v>20</v>
      </c>
      <c r="S11" s="11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1" t="s">
        <v>12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37</v>
      </c>
      <c r="D12" s="12" t="s">
        <v>37</v>
      </c>
      <c r="E12" s="12" t="s">
        <v>37</v>
      </c>
      <c r="F12" s="12" t="s">
        <v>37</v>
      </c>
      <c r="G12" s="12" t="s">
        <v>37</v>
      </c>
      <c r="H12" s="12" t="s">
        <v>37</v>
      </c>
      <c r="I12" s="12" t="s">
        <v>37</v>
      </c>
      <c r="J12" s="12" t="s">
        <v>37</v>
      </c>
      <c r="K12" s="12" t="s">
        <v>37</v>
      </c>
      <c r="L12" s="12" t="s">
        <v>37</v>
      </c>
      <c r="M12" s="12" t="s">
        <v>37</v>
      </c>
      <c r="N12" s="12" t="s">
        <v>37</v>
      </c>
      <c r="O12" s="12" t="s">
        <v>37</v>
      </c>
      <c r="P12" s="12" t="s">
        <v>37</v>
      </c>
      <c r="Q12" s="12" t="s">
        <v>37</v>
      </c>
      <c r="R12" s="12" t="s">
        <v>37</v>
      </c>
      <c r="S12" s="12" t="s">
        <v>37</v>
      </c>
      <c r="T12" s="12" t="s">
        <v>37</v>
      </c>
      <c r="U12" s="12" t="s">
        <v>37</v>
      </c>
      <c r="V12" s="12" t="s">
        <v>37</v>
      </c>
      <c r="W12" s="12" t="s">
        <v>37</v>
      </c>
      <c r="X12" s="12" t="s">
        <v>37</v>
      </c>
      <c r="Y12" s="12" t="s">
        <v>37</v>
      </c>
      <c r="Z12" s="12" t="s">
        <v>37</v>
      </c>
      <c r="AA12" s="12" t="s">
        <v>37</v>
      </c>
      <c r="AB12" s="12" t="s">
        <v>37</v>
      </c>
      <c r="AC12" s="12" t="s">
        <v>37</v>
      </c>
      <c r="AD12" s="12" t="s">
        <v>37</v>
      </c>
      <c r="AE12" s="12" t="s">
        <v>37</v>
      </c>
      <c r="AF12" s="12" t="s">
        <v>37</v>
      </c>
      <c r="AG12" s="12" t="s">
        <v>37</v>
      </c>
      <c r="AH12" s="12" t="s">
        <v>37</v>
      </c>
    </row>
    <row r="13" spans="1:34" x14ac:dyDescent="0.3">
      <c r="B13" s="10" t="s">
        <v>10</v>
      </c>
      <c r="C13" s="16" t="s">
        <v>79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6" t="s">
        <v>79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4" ht="15" customHeight="1" x14ac:dyDescent="0.3">
      <c r="B14" s="10" t="s">
        <v>9</v>
      </c>
      <c r="C14" s="20" t="s">
        <v>82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3" t="s">
        <v>83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5"/>
    </row>
    <row r="16" spans="1:34" x14ac:dyDescent="0.3">
      <c r="B16" s="10" t="s">
        <v>36</v>
      </c>
      <c r="C16" s="19" t="str">
        <f>CONCATENATE("hk_reg(",VALUE(MID(C9,8,LEN(C9)-8))+1,")")</f>
        <v>hk_reg(2)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2:34" x14ac:dyDescent="0.3">
      <c r="B17" s="10" t="s">
        <v>71</v>
      </c>
      <c r="C17" s="26" t="str">
        <f>CONCATENATE("0x",DEC2HEX(HEX2DEC(RIGHT(C10,2))+1,2))</f>
        <v>0xA2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1" t="s">
        <v>28</v>
      </c>
      <c r="K18" s="11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1" t="s">
        <v>20</v>
      </c>
      <c r="S18" s="11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1" t="s">
        <v>12</v>
      </c>
      <c r="AA18" s="11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37</v>
      </c>
      <c r="U19" s="12" t="s">
        <v>37</v>
      </c>
      <c r="V19" s="12" t="s">
        <v>37</v>
      </c>
      <c r="W19" s="12" t="s">
        <v>37</v>
      </c>
      <c r="X19" s="12" t="s">
        <v>37</v>
      </c>
      <c r="Y19" s="12" t="s">
        <v>37</v>
      </c>
      <c r="Z19" s="12" t="s">
        <v>37</v>
      </c>
      <c r="AA19" s="12" t="s">
        <v>37</v>
      </c>
      <c r="AB19" s="12" t="s">
        <v>37</v>
      </c>
      <c r="AC19" s="12" t="s">
        <v>37</v>
      </c>
      <c r="AD19" s="12" t="s">
        <v>37</v>
      </c>
      <c r="AE19" s="12" t="s">
        <v>37</v>
      </c>
      <c r="AF19" s="12" t="s">
        <v>37</v>
      </c>
      <c r="AG19" s="12" t="s">
        <v>37</v>
      </c>
      <c r="AH19" s="12" t="s">
        <v>37</v>
      </c>
    </row>
    <row r="20" spans="2:34" x14ac:dyDescent="0.3">
      <c r="B20" s="10" t="s">
        <v>10</v>
      </c>
      <c r="C20" s="16" t="s">
        <v>79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6" t="s">
        <v>79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8"/>
    </row>
    <row r="21" spans="2:34" ht="15" customHeight="1" x14ac:dyDescent="0.3">
      <c r="B21" s="10" t="s">
        <v>9</v>
      </c>
      <c r="C21" s="20" t="s">
        <v>84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23" t="s">
        <v>85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5"/>
    </row>
    <row r="23" spans="2:34" x14ac:dyDescent="0.3">
      <c r="B23" s="10" t="s">
        <v>36</v>
      </c>
      <c r="C23" s="19" t="str">
        <f>CONCATENATE("hk_reg(",VALUE(MID(C16,8,LEN(C16)-8))+1,")")</f>
        <v>hk_reg(3)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2:34" x14ac:dyDescent="0.3">
      <c r="B24" s="10" t="s">
        <v>71</v>
      </c>
      <c r="C24" s="26" t="str">
        <f>CONCATENATE("0x",DEC2HEX(HEX2DEC(RIGHT(C17,2))+1,2))</f>
        <v>0xA3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1" t="s">
        <v>28</v>
      </c>
      <c r="K25" s="11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1" t="s">
        <v>20</v>
      </c>
      <c r="S25" s="11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1" t="s">
        <v>12</v>
      </c>
      <c r="AA25" s="11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12" t="s">
        <v>37</v>
      </c>
      <c r="D26" s="12" t="s">
        <v>37</v>
      </c>
      <c r="E26" s="12" t="s">
        <v>37</v>
      </c>
      <c r="F26" s="12" t="s">
        <v>37</v>
      </c>
      <c r="G26" s="12" t="s">
        <v>37</v>
      </c>
      <c r="H26" s="12" t="s">
        <v>37</v>
      </c>
      <c r="I26" s="12" t="s">
        <v>37</v>
      </c>
      <c r="J26" s="12" t="s">
        <v>37</v>
      </c>
      <c r="K26" s="12" t="s">
        <v>37</v>
      </c>
      <c r="L26" s="12" t="s">
        <v>37</v>
      </c>
      <c r="M26" s="12" t="s">
        <v>37</v>
      </c>
      <c r="N26" s="12" t="s">
        <v>37</v>
      </c>
      <c r="O26" s="12" t="s">
        <v>37</v>
      </c>
      <c r="P26" s="12" t="s">
        <v>37</v>
      </c>
      <c r="Q26" s="12" t="s">
        <v>37</v>
      </c>
      <c r="R26" s="12" t="s">
        <v>37</v>
      </c>
      <c r="S26" s="12" t="s">
        <v>37</v>
      </c>
      <c r="T26" s="12" t="s">
        <v>37</v>
      </c>
      <c r="U26" s="12" t="s">
        <v>37</v>
      </c>
      <c r="V26" s="12" t="s">
        <v>37</v>
      </c>
      <c r="W26" s="12" t="s">
        <v>37</v>
      </c>
      <c r="X26" s="12" t="s">
        <v>37</v>
      </c>
      <c r="Y26" s="12" t="s">
        <v>37</v>
      </c>
      <c r="Z26" s="12" t="s">
        <v>37</v>
      </c>
      <c r="AA26" s="12" t="s">
        <v>37</v>
      </c>
      <c r="AB26" s="12" t="s">
        <v>37</v>
      </c>
      <c r="AC26" s="12" t="s">
        <v>37</v>
      </c>
      <c r="AD26" s="12" t="s">
        <v>37</v>
      </c>
      <c r="AE26" s="12" t="s">
        <v>37</v>
      </c>
      <c r="AF26" s="12" t="s">
        <v>37</v>
      </c>
      <c r="AG26" s="12" t="s">
        <v>37</v>
      </c>
      <c r="AH26" s="12" t="s">
        <v>37</v>
      </c>
    </row>
    <row r="27" spans="2:34" x14ac:dyDescent="0.3">
      <c r="B27" s="10" t="s">
        <v>10</v>
      </c>
      <c r="C27" s="16" t="s">
        <v>79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6" t="s">
        <v>79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8"/>
    </row>
    <row r="28" spans="2:34" x14ac:dyDescent="0.3">
      <c r="B28" s="10" t="s">
        <v>9</v>
      </c>
      <c r="C28" s="20" t="s">
        <v>86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23" t="s">
        <v>87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5"/>
    </row>
    <row r="30" spans="2:34" x14ac:dyDescent="0.3">
      <c r="B30" s="10" t="s">
        <v>36</v>
      </c>
      <c r="C30" s="19" t="str">
        <f>CONCATENATE("hk_reg(",VALUE(MID(C23,8,LEN(C23)-8))+1,")")</f>
        <v>hk_reg(4)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2:34" x14ac:dyDescent="0.3">
      <c r="B31" s="10" t="s">
        <v>71</v>
      </c>
      <c r="C31" s="26" t="str">
        <f>CONCATENATE("0x",DEC2HEX(HEX2DEC(RIGHT(C24,2))+1,2))</f>
        <v>0xA4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1" t="s">
        <v>28</v>
      </c>
      <c r="K32" s="11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1" t="s">
        <v>20</v>
      </c>
      <c r="S32" s="11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1" t="s">
        <v>12</v>
      </c>
      <c r="AA32" s="11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12" t="s">
        <v>37</v>
      </c>
      <c r="D33" s="12" t="s">
        <v>37</v>
      </c>
      <c r="E33" s="12" t="s">
        <v>37</v>
      </c>
      <c r="F33" s="12" t="s">
        <v>37</v>
      </c>
      <c r="G33" s="12" t="s">
        <v>37</v>
      </c>
      <c r="H33" s="12" t="s">
        <v>37</v>
      </c>
      <c r="I33" s="12" t="s">
        <v>37</v>
      </c>
      <c r="J33" s="12" t="s">
        <v>37</v>
      </c>
      <c r="K33" s="12" t="s">
        <v>37</v>
      </c>
      <c r="L33" s="12" t="s">
        <v>37</v>
      </c>
      <c r="M33" s="12" t="s">
        <v>37</v>
      </c>
      <c r="N33" s="12" t="s">
        <v>37</v>
      </c>
      <c r="O33" s="12" t="s">
        <v>37</v>
      </c>
      <c r="P33" s="12" t="s">
        <v>37</v>
      </c>
      <c r="Q33" s="12" t="s">
        <v>37</v>
      </c>
      <c r="R33" s="12" t="s">
        <v>37</v>
      </c>
      <c r="S33" s="12" t="s">
        <v>37</v>
      </c>
      <c r="T33" s="12" t="s">
        <v>37</v>
      </c>
      <c r="U33" s="12" t="s">
        <v>37</v>
      </c>
      <c r="V33" s="12" t="s">
        <v>37</v>
      </c>
      <c r="W33" s="12" t="s">
        <v>37</v>
      </c>
      <c r="X33" s="12" t="s">
        <v>37</v>
      </c>
      <c r="Y33" s="12" t="s">
        <v>37</v>
      </c>
      <c r="Z33" s="12" t="s">
        <v>37</v>
      </c>
      <c r="AA33" s="12" t="s">
        <v>37</v>
      </c>
      <c r="AB33" s="12" t="s">
        <v>37</v>
      </c>
      <c r="AC33" s="12" t="s">
        <v>37</v>
      </c>
      <c r="AD33" s="12" t="s">
        <v>37</v>
      </c>
      <c r="AE33" s="12" t="s">
        <v>37</v>
      </c>
      <c r="AF33" s="12" t="s">
        <v>37</v>
      </c>
      <c r="AG33" s="12" t="s">
        <v>37</v>
      </c>
      <c r="AH33" s="12" t="s">
        <v>37</v>
      </c>
    </row>
    <row r="34" spans="2:34" x14ac:dyDescent="0.3">
      <c r="B34" s="10" t="s">
        <v>10</v>
      </c>
      <c r="C34" s="16" t="s">
        <v>79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6" t="s">
        <v>79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8"/>
    </row>
    <row r="35" spans="2:34" ht="15" customHeight="1" x14ac:dyDescent="0.3">
      <c r="B35" s="10" t="s">
        <v>9</v>
      </c>
      <c r="C35" s="20" t="s">
        <v>88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3" t="s">
        <v>89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</row>
    <row r="37" spans="2:34" x14ac:dyDescent="0.3">
      <c r="B37" s="10" t="s">
        <v>36</v>
      </c>
      <c r="C37" s="19" t="str">
        <f>CONCATENATE("hk_reg(",VALUE(MID(C30,8,LEN(C30)-8))+1,")")</f>
        <v>hk_reg(5)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2:34" x14ac:dyDescent="0.3">
      <c r="B38" s="10" t="s">
        <v>71</v>
      </c>
      <c r="C38" s="26" t="str">
        <f>CONCATENATE("0x",DEC2HEX(HEX2DEC(RIGHT(C31,2))+1,2))</f>
        <v>0xA5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1" t="s">
        <v>28</v>
      </c>
      <c r="K39" s="11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1" t="s">
        <v>20</v>
      </c>
      <c r="S39" s="11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1" t="s">
        <v>12</v>
      </c>
      <c r="AA39" s="11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12" t="s">
        <v>37</v>
      </c>
      <c r="D40" s="12" t="s">
        <v>37</v>
      </c>
      <c r="E40" s="12" t="s">
        <v>37</v>
      </c>
      <c r="F40" s="12" t="s">
        <v>37</v>
      </c>
      <c r="G40" s="12" t="s">
        <v>37</v>
      </c>
      <c r="H40" s="12" t="s">
        <v>37</v>
      </c>
      <c r="I40" s="12" t="s">
        <v>37</v>
      </c>
      <c r="J40" s="12" t="s">
        <v>37</v>
      </c>
      <c r="K40" s="12" t="s">
        <v>37</v>
      </c>
      <c r="L40" s="12" t="s">
        <v>37</v>
      </c>
      <c r="M40" s="12" t="s">
        <v>37</v>
      </c>
      <c r="N40" s="12" t="s">
        <v>37</v>
      </c>
      <c r="O40" s="12" t="s">
        <v>37</v>
      </c>
      <c r="P40" s="12" t="s">
        <v>37</v>
      </c>
      <c r="Q40" s="12" t="s">
        <v>37</v>
      </c>
      <c r="R40" s="12" t="s">
        <v>37</v>
      </c>
      <c r="S40" s="12" t="s">
        <v>37</v>
      </c>
      <c r="T40" s="12" t="s">
        <v>37</v>
      </c>
      <c r="U40" s="12" t="s">
        <v>37</v>
      </c>
      <c r="V40" s="12" t="s">
        <v>37</v>
      </c>
      <c r="W40" s="12" t="s">
        <v>37</v>
      </c>
      <c r="X40" s="12" t="s">
        <v>37</v>
      </c>
      <c r="Y40" s="12" t="s">
        <v>37</v>
      </c>
      <c r="Z40" s="12" t="s">
        <v>37</v>
      </c>
      <c r="AA40" s="12" t="s">
        <v>37</v>
      </c>
      <c r="AB40" s="12" t="s">
        <v>37</v>
      </c>
      <c r="AC40" s="12" t="s">
        <v>37</v>
      </c>
      <c r="AD40" s="12" t="s">
        <v>37</v>
      </c>
      <c r="AE40" s="12" t="s">
        <v>37</v>
      </c>
      <c r="AF40" s="12" t="s">
        <v>37</v>
      </c>
      <c r="AG40" s="12" t="s">
        <v>37</v>
      </c>
      <c r="AH40" s="12" t="s">
        <v>37</v>
      </c>
    </row>
    <row r="41" spans="2:34" x14ac:dyDescent="0.3">
      <c r="B41" s="10" t="s">
        <v>10</v>
      </c>
      <c r="C41" s="16" t="s">
        <v>79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6" t="s">
        <v>79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8"/>
    </row>
    <row r="42" spans="2:34" ht="15" customHeight="1" x14ac:dyDescent="0.3">
      <c r="B42" s="10" t="s">
        <v>9</v>
      </c>
      <c r="C42" s="20" t="s">
        <v>90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23" t="s">
        <v>91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</row>
    <row r="44" spans="2:34" x14ac:dyDescent="0.3">
      <c r="B44" s="10" t="s">
        <v>36</v>
      </c>
      <c r="C44" s="19" t="str">
        <f>CONCATENATE("hk_reg(",VALUE(MID(C37,8,LEN(C37)-8))+1,")")</f>
        <v>hk_reg(6)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2:34" x14ac:dyDescent="0.3">
      <c r="B45" s="10" t="s">
        <v>71</v>
      </c>
      <c r="C45" s="26" t="str">
        <f>CONCATENATE("0x",DEC2HEX(HEX2DEC(RIGHT(C38,2))+1,2))</f>
        <v>0xA6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1" t="s">
        <v>28</v>
      </c>
      <c r="K46" s="11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1" t="s">
        <v>20</v>
      </c>
      <c r="S46" s="11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1" t="s">
        <v>12</v>
      </c>
      <c r="AA46" s="11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12" t="s">
        <v>37</v>
      </c>
      <c r="D47" s="12" t="s">
        <v>37</v>
      </c>
      <c r="E47" s="12" t="s">
        <v>37</v>
      </c>
      <c r="F47" s="12" t="s">
        <v>37</v>
      </c>
      <c r="G47" s="12" t="s">
        <v>37</v>
      </c>
      <c r="H47" s="12" t="s">
        <v>37</v>
      </c>
      <c r="I47" s="12" t="s">
        <v>37</v>
      </c>
      <c r="J47" s="12" t="s">
        <v>37</v>
      </c>
      <c r="K47" s="12" t="s">
        <v>37</v>
      </c>
      <c r="L47" s="12" t="s">
        <v>37</v>
      </c>
      <c r="M47" s="12" t="s">
        <v>37</v>
      </c>
      <c r="N47" s="12" t="s">
        <v>37</v>
      </c>
      <c r="O47" s="12" t="s">
        <v>37</v>
      </c>
      <c r="P47" s="12" t="s">
        <v>37</v>
      </c>
      <c r="Q47" s="12" t="s">
        <v>37</v>
      </c>
      <c r="R47" s="12" t="s">
        <v>37</v>
      </c>
      <c r="S47" s="12" t="s">
        <v>37</v>
      </c>
      <c r="T47" s="12" t="s">
        <v>37</v>
      </c>
      <c r="U47" s="12" t="s">
        <v>37</v>
      </c>
      <c r="V47" s="12" t="s">
        <v>37</v>
      </c>
      <c r="W47" s="12" t="s">
        <v>37</v>
      </c>
      <c r="X47" s="12" t="s">
        <v>37</v>
      </c>
      <c r="Y47" s="12" t="s">
        <v>37</v>
      </c>
      <c r="Z47" s="12" t="s">
        <v>37</v>
      </c>
      <c r="AA47" s="12" t="s">
        <v>37</v>
      </c>
      <c r="AB47" s="12" t="s">
        <v>37</v>
      </c>
      <c r="AC47" s="12" t="s">
        <v>37</v>
      </c>
      <c r="AD47" s="12" t="s">
        <v>37</v>
      </c>
      <c r="AE47" s="12" t="s">
        <v>37</v>
      </c>
      <c r="AF47" s="12" t="s">
        <v>37</v>
      </c>
      <c r="AG47" s="12" t="s">
        <v>37</v>
      </c>
      <c r="AH47" s="12" t="s">
        <v>37</v>
      </c>
    </row>
    <row r="48" spans="2:34" x14ac:dyDescent="0.3">
      <c r="B48" s="10" t="s">
        <v>10</v>
      </c>
      <c r="C48" s="16" t="s">
        <v>79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6" t="s">
        <v>79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8"/>
    </row>
    <row r="49" spans="2:34" ht="15" customHeight="1" x14ac:dyDescent="0.3">
      <c r="B49" s="10" t="s">
        <v>9</v>
      </c>
      <c r="C49" s="20" t="s">
        <v>92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  <c r="S49" s="23" t="s">
        <v>93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5"/>
    </row>
    <row r="51" spans="2:34" x14ac:dyDescent="0.3">
      <c r="B51" s="10" t="s">
        <v>36</v>
      </c>
      <c r="C51" s="19" t="str">
        <f>CONCATENATE("hk_reg(",VALUE(MID(C44,8,LEN(C44)-8))+1,")")</f>
        <v>hk_reg(7)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2:34" x14ac:dyDescent="0.3">
      <c r="B52" s="10" t="s">
        <v>71</v>
      </c>
      <c r="C52" s="26" t="str">
        <f>CONCATENATE("0x",DEC2HEX(HEX2DEC(RIGHT(C45,2))+1,2))</f>
        <v>0xA7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1" t="s">
        <v>28</v>
      </c>
      <c r="K53" s="11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1" t="s">
        <v>20</v>
      </c>
      <c r="S53" s="11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1" t="s">
        <v>12</v>
      </c>
      <c r="AA53" s="11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12" t="s">
        <v>37</v>
      </c>
      <c r="D54" s="12" t="s">
        <v>37</v>
      </c>
      <c r="E54" s="12" t="s">
        <v>37</v>
      </c>
      <c r="F54" s="12" t="s">
        <v>37</v>
      </c>
      <c r="G54" s="12" t="s">
        <v>37</v>
      </c>
      <c r="H54" s="12" t="s">
        <v>37</v>
      </c>
      <c r="I54" s="12" t="s">
        <v>37</v>
      </c>
      <c r="J54" s="12" t="s">
        <v>37</v>
      </c>
      <c r="K54" s="12" t="s">
        <v>37</v>
      </c>
      <c r="L54" s="12" t="s">
        <v>37</v>
      </c>
      <c r="M54" s="12" t="s">
        <v>37</v>
      </c>
      <c r="N54" s="12" t="s">
        <v>37</v>
      </c>
      <c r="O54" s="12" t="s">
        <v>37</v>
      </c>
      <c r="P54" s="12" t="s">
        <v>37</v>
      </c>
      <c r="Q54" s="12" t="s">
        <v>37</v>
      </c>
      <c r="R54" s="12" t="s">
        <v>37</v>
      </c>
      <c r="S54" s="12" t="s">
        <v>37</v>
      </c>
      <c r="T54" s="12" t="s">
        <v>37</v>
      </c>
      <c r="U54" s="12" t="s">
        <v>37</v>
      </c>
      <c r="V54" s="12" t="s">
        <v>37</v>
      </c>
      <c r="W54" s="12" t="s">
        <v>37</v>
      </c>
      <c r="X54" s="12" t="s">
        <v>37</v>
      </c>
      <c r="Y54" s="12" t="s">
        <v>37</v>
      </c>
      <c r="Z54" s="12" t="s">
        <v>37</v>
      </c>
      <c r="AA54" s="12" t="s">
        <v>37</v>
      </c>
      <c r="AB54" s="12" t="s">
        <v>37</v>
      </c>
      <c r="AC54" s="12" t="s">
        <v>37</v>
      </c>
      <c r="AD54" s="12" t="s">
        <v>37</v>
      </c>
      <c r="AE54" s="12" t="s">
        <v>37</v>
      </c>
      <c r="AF54" s="12" t="s">
        <v>37</v>
      </c>
      <c r="AG54" s="12" t="s">
        <v>37</v>
      </c>
      <c r="AH54" s="12" t="s">
        <v>37</v>
      </c>
    </row>
    <row r="55" spans="2:34" x14ac:dyDescent="0.3">
      <c r="B55" s="10" t="s">
        <v>10</v>
      </c>
      <c r="C55" s="16" t="s">
        <v>79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6" t="s">
        <v>79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</row>
    <row r="56" spans="2:34" ht="15" customHeight="1" x14ac:dyDescent="0.3">
      <c r="B56" s="10" t="s">
        <v>9</v>
      </c>
      <c r="C56" s="20" t="s">
        <v>94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23" t="s">
        <v>95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5"/>
    </row>
    <row r="58" spans="2:34" x14ac:dyDescent="0.3">
      <c r="B58" s="10" t="s">
        <v>36</v>
      </c>
      <c r="C58" s="19" t="str">
        <f>CONCATENATE("hk_reg(",VALUE(MID(C51,8,LEN(C51)-8))+1,")")</f>
        <v>hk_reg(8)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2:34" x14ac:dyDescent="0.3">
      <c r="B59" s="10" t="s">
        <v>71</v>
      </c>
      <c r="C59" s="26" t="str">
        <f>CONCATENATE("0x",DEC2HEX(HEX2DEC(RIGHT(C52,2))+1,2))</f>
        <v>0xA8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1" t="s">
        <v>28</v>
      </c>
      <c r="K60" s="11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1" t="s">
        <v>20</v>
      </c>
      <c r="S60" s="11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1" t="s">
        <v>12</v>
      </c>
      <c r="AA60" s="11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12" t="s">
        <v>37</v>
      </c>
      <c r="D61" s="12" t="s">
        <v>37</v>
      </c>
      <c r="E61" s="12" t="s">
        <v>37</v>
      </c>
      <c r="F61" s="12" t="s">
        <v>37</v>
      </c>
      <c r="G61" s="12" t="s">
        <v>37</v>
      </c>
      <c r="H61" s="12" t="s">
        <v>37</v>
      </c>
      <c r="I61" s="12" t="s">
        <v>37</v>
      </c>
      <c r="J61" s="12" t="s">
        <v>37</v>
      </c>
      <c r="K61" s="12" t="s">
        <v>37</v>
      </c>
      <c r="L61" s="12" t="s">
        <v>37</v>
      </c>
      <c r="M61" s="12" t="s">
        <v>37</v>
      </c>
      <c r="N61" s="12" t="s">
        <v>37</v>
      </c>
      <c r="O61" s="12" t="s">
        <v>37</v>
      </c>
      <c r="P61" s="12" t="s">
        <v>37</v>
      </c>
      <c r="Q61" s="12" t="s">
        <v>37</v>
      </c>
      <c r="R61" s="12" t="s">
        <v>37</v>
      </c>
      <c r="S61" s="12" t="s">
        <v>37</v>
      </c>
      <c r="T61" s="12" t="s">
        <v>37</v>
      </c>
      <c r="U61" s="12" t="s">
        <v>37</v>
      </c>
      <c r="V61" s="12" t="s">
        <v>37</v>
      </c>
      <c r="W61" s="12" t="s">
        <v>37</v>
      </c>
      <c r="X61" s="12" t="s">
        <v>37</v>
      </c>
      <c r="Y61" s="12" t="s">
        <v>37</v>
      </c>
      <c r="Z61" s="12" t="s">
        <v>37</v>
      </c>
      <c r="AA61" s="12" t="s">
        <v>37</v>
      </c>
      <c r="AB61" s="12" t="s">
        <v>37</v>
      </c>
      <c r="AC61" s="12" t="s">
        <v>37</v>
      </c>
      <c r="AD61" s="12" t="s">
        <v>37</v>
      </c>
      <c r="AE61" s="12" t="s">
        <v>37</v>
      </c>
      <c r="AF61" s="12" t="s">
        <v>37</v>
      </c>
      <c r="AG61" s="12" t="s">
        <v>37</v>
      </c>
      <c r="AH61" s="12" t="s">
        <v>37</v>
      </c>
    </row>
    <row r="62" spans="2:34" x14ac:dyDescent="0.3">
      <c r="B62" s="10" t="s">
        <v>10</v>
      </c>
      <c r="C62" s="16" t="s">
        <v>79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8"/>
      <c r="S62" s="16" t="s">
        <v>79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</row>
    <row r="63" spans="2:34" ht="15" customHeight="1" x14ac:dyDescent="0.3">
      <c r="B63" s="10" t="s">
        <v>9</v>
      </c>
      <c r="C63" s="20" t="s">
        <v>96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2"/>
      <c r="S63" s="23" t="s">
        <v>97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5"/>
    </row>
    <row r="65" spans="2:34" x14ac:dyDescent="0.3">
      <c r="B65" s="10" t="s">
        <v>36</v>
      </c>
      <c r="C65" s="19" t="str">
        <f>CONCATENATE("hk_reg(",VALUE(MID(C58,8,LEN(C58)-8))+1,")")</f>
        <v>hk_reg(9)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2:34" x14ac:dyDescent="0.3">
      <c r="B66" s="10" t="s">
        <v>71</v>
      </c>
      <c r="C66" s="26" t="str">
        <f>CONCATENATE("0x",DEC2HEX(HEX2DEC(RIGHT(C59,2))+1,2))</f>
        <v>0xA9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1" t="s">
        <v>28</v>
      </c>
      <c r="K67" s="11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1" t="s">
        <v>20</v>
      </c>
      <c r="S67" s="11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1" t="s">
        <v>12</v>
      </c>
      <c r="AA67" s="11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12" t="s">
        <v>37</v>
      </c>
      <c r="D68" s="12" t="s">
        <v>37</v>
      </c>
      <c r="E68" s="12" t="s">
        <v>37</v>
      </c>
      <c r="F68" s="12" t="s">
        <v>37</v>
      </c>
      <c r="G68" s="12" t="s">
        <v>37</v>
      </c>
      <c r="H68" s="12" t="s">
        <v>37</v>
      </c>
      <c r="I68" s="12" t="s">
        <v>37</v>
      </c>
      <c r="J68" s="12" t="s">
        <v>37</v>
      </c>
      <c r="K68" s="12" t="s">
        <v>37</v>
      </c>
      <c r="L68" s="12" t="s">
        <v>37</v>
      </c>
      <c r="M68" s="12" t="s">
        <v>37</v>
      </c>
      <c r="N68" s="12" t="s">
        <v>37</v>
      </c>
      <c r="O68" s="12" t="s">
        <v>37</v>
      </c>
      <c r="P68" s="12" t="s">
        <v>37</v>
      </c>
      <c r="Q68" s="12" t="s">
        <v>37</v>
      </c>
      <c r="R68" s="12" t="s">
        <v>37</v>
      </c>
      <c r="S68" s="12" t="s">
        <v>37</v>
      </c>
      <c r="T68" s="12" t="s">
        <v>37</v>
      </c>
      <c r="U68" s="12" t="s">
        <v>37</v>
      </c>
      <c r="V68" s="12" t="s">
        <v>37</v>
      </c>
      <c r="W68" s="12" t="s">
        <v>37</v>
      </c>
      <c r="X68" s="12" t="s">
        <v>37</v>
      </c>
      <c r="Y68" s="12" t="s">
        <v>37</v>
      </c>
      <c r="Z68" s="12" t="s">
        <v>37</v>
      </c>
      <c r="AA68" s="12" t="s">
        <v>37</v>
      </c>
      <c r="AB68" s="12" t="s">
        <v>37</v>
      </c>
      <c r="AC68" s="12" t="s">
        <v>37</v>
      </c>
      <c r="AD68" s="12" t="s">
        <v>37</v>
      </c>
      <c r="AE68" s="12" t="s">
        <v>37</v>
      </c>
      <c r="AF68" s="12" t="s">
        <v>37</v>
      </c>
      <c r="AG68" s="12" t="s">
        <v>37</v>
      </c>
      <c r="AH68" s="12" t="s">
        <v>37</v>
      </c>
    </row>
    <row r="69" spans="2:34" x14ac:dyDescent="0.3">
      <c r="B69" s="10" t="s">
        <v>10</v>
      </c>
      <c r="C69" s="16" t="s">
        <v>79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8"/>
      <c r="S69" s="16" t="s">
        <v>79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</row>
    <row r="70" spans="2:34" ht="15" customHeight="1" x14ac:dyDescent="0.3">
      <c r="B70" s="10" t="s">
        <v>9</v>
      </c>
      <c r="C70" s="20" t="s">
        <v>98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  <c r="S70" s="23" t="s">
        <v>99</v>
      </c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5"/>
    </row>
    <row r="72" spans="2:34" x14ac:dyDescent="0.3">
      <c r="B72" s="10" t="s">
        <v>36</v>
      </c>
      <c r="C72" s="19" t="str">
        <f>CONCATENATE("hk_reg(",VALUE(MID(C65,8,LEN(C65)-8))+1,")")</f>
        <v>hk_reg(10)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2:34" x14ac:dyDescent="0.3">
      <c r="B73" s="10" t="s">
        <v>71</v>
      </c>
      <c r="C73" s="26" t="str">
        <f>CONCATENATE("0x",DEC2HEX(HEX2DEC(RIGHT(C66,2))+1,2))</f>
        <v>0xAA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1" t="s">
        <v>28</v>
      </c>
      <c r="K74" s="11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1" t="s">
        <v>20</v>
      </c>
      <c r="S74" s="11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1" t="s">
        <v>12</v>
      </c>
      <c r="AA74" s="11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12" t="s">
        <v>37</v>
      </c>
      <c r="D75" s="12" t="s">
        <v>37</v>
      </c>
      <c r="E75" s="12" t="s">
        <v>37</v>
      </c>
      <c r="F75" s="12" t="s">
        <v>37</v>
      </c>
      <c r="G75" s="12" t="s">
        <v>37</v>
      </c>
      <c r="H75" s="12" t="s">
        <v>37</v>
      </c>
      <c r="I75" s="12" t="s">
        <v>37</v>
      </c>
      <c r="J75" s="12" t="s">
        <v>37</v>
      </c>
      <c r="K75" s="12" t="s">
        <v>37</v>
      </c>
      <c r="L75" s="12" t="s">
        <v>37</v>
      </c>
      <c r="M75" s="12" t="s">
        <v>37</v>
      </c>
      <c r="N75" s="12" t="s">
        <v>37</v>
      </c>
      <c r="O75" s="12" t="s">
        <v>37</v>
      </c>
      <c r="P75" s="12" t="s">
        <v>37</v>
      </c>
      <c r="Q75" s="12" t="s">
        <v>37</v>
      </c>
      <c r="R75" s="12" t="s">
        <v>37</v>
      </c>
      <c r="S75" s="12" t="s">
        <v>37</v>
      </c>
      <c r="T75" s="12" t="s">
        <v>37</v>
      </c>
      <c r="U75" s="12" t="s">
        <v>37</v>
      </c>
      <c r="V75" s="12" t="s">
        <v>37</v>
      </c>
      <c r="W75" s="12" t="s">
        <v>37</v>
      </c>
      <c r="X75" s="12" t="s">
        <v>37</v>
      </c>
      <c r="Y75" s="12" t="s">
        <v>37</v>
      </c>
      <c r="Z75" s="12" t="s">
        <v>37</v>
      </c>
      <c r="AA75" s="12" t="s">
        <v>37</v>
      </c>
      <c r="AB75" s="12" t="s">
        <v>37</v>
      </c>
      <c r="AC75" s="12" t="s">
        <v>37</v>
      </c>
      <c r="AD75" s="12" t="s">
        <v>37</v>
      </c>
      <c r="AE75" s="12" t="s">
        <v>37</v>
      </c>
      <c r="AF75" s="12" t="s">
        <v>37</v>
      </c>
      <c r="AG75" s="12" t="s">
        <v>37</v>
      </c>
      <c r="AH75" s="12" t="s">
        <v>37</v>
      </c>
    </row>
    <row r="76" spans="2:34" x14ac:dyDescent="0.3">
      <c r="B76" s="10" t="s">
        <v>10</v>
      </c>
      <c r="C76" s="16" t="s">
        <v>79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8"/>
      <c r="S76" s="16" t="s">
        <v>79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8"/>
    </row>
    <row r="77" spans="2:34" ht="15" customHeight="1" x14ac:dyDescent="0.3">
      <c r="B77" s="10" t="s">
        <v>9</v>
      </c>
      <c r="C77" s="20" t="s">
        <v>100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2"/>
      <c r="S77" s="23" t="s">
        <v>101</v>
      </c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5"/>
    </row>
    <row r="79" spans="2:34" x14ac:dyDescent="0.3">
      <c r="B79" s="10" t="s">
        <v>36</v>
      </c>
      <c r="C79" s="19" t="str">
        <f>CONCATENATE("hk_reg(",VALUE(MID(C72,8,LEN(C72)-8))+1,")")</f>
        <v>hk_reg(11)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2:34" x14ac:dyDescent="0.3">
      <c r="B80" s="10" t="s">
        <v>71</v>
      </c>
      <c r="C80" s="26" t="str">
        <f>CONCATENATE("0x",DEC2HEX(HEX2DEC(RIGHT(C73,2))+1,2))</f>
        <v>0xAB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1" t="s">
        <v>28</v>
      </c>
      <c r="K81" s="11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1" t="s">
        <v>20</v>
      </c>
      <c r="S81" s="11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1" t="s">
        <v>12</v>
      </c>
      <c r="AA81" s="11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12" t="s">
        <v>37</v>
      </c>
      <c r="D82" s="12" t="s">
        <v>37</v>
      </c>
      <c r="E82" s="12" t="s">
        <v>37</v>
      </c>
      <c r="F82" s="12" t="s">
        <v>37</v>
      </c>
      <c r="G82" s="12" t="s">
        <v>37</v>
      </c>
      <c r="H82" s="12" t="s">
        <v>37</v>
      </c>
      <c r="I82" s="12" t="s">
        <v>37</v>
      </c>
      <c r="J82" s="12" t="s">
        <v>37</v>
      </c>
      <c r="K82" s="12" t="s">
        <v>37</v>
      </c>
      <c r="L82" s="12" t="s">
        <v>37</v>
      </c>
      <c r="M82" s="12" t="s">
        <v>37</v>
      </c>
      <c r="N82" s="12" t="s">
        <v>37</v>
      </c>
      <c r="O82" s="12" t="s">
        <v>37</v>
      </c>
      <c r="P82" s="12" t="s">
        <v>37</v>
      </c>
      <c r="Q82" s="12" t="s">
        <v>37</v>
      </c>
      <c r="R82" s="12" t="s">
        <v>37</v>
      </c>
      <c r="S82" s="12" t="s">
        <v>37</v>
      </c>
      <c r="T82" s="12" t="s">
        <v>37</v>
      </c>
      <c r="U82" s="12" t="s">
        <v>37</v>
      </c>
      <c r="V82" s="12" t="s">
        <v>37</v>
      </c>
      <c r="W82" s="12" t="s">
        <v>37</v>
      </c>
      <c r="X82" s="12" t="s">
        <v>37</v>
      </c>
      <c r="Y82" s="12" t="s">
        <v>37</v>
      </c>
      <c r="Z82" s="12" t="s">
        <v>37</v>
      </c>
      <c r="AA82" s="12" t="s">
        <v>37</v>
      </c>
      <c r="AB82" s="12" t="s">
        <v>37</v>
      </c>
      <c r="AC82" s="12" t="s">
        <v>37</v>
      </c>
      <c r="AD82" s="12" t="s">
        <v>37</v>
      </c>
      <c r="AE82" s="12" t="s">
        <v>37</v>
      </c>
      <c r="AF82" s="12" t="s">
        <v>37</v>
      </c>
      <c r="AG82" s="12" t="s">
        <v>37</v>
      </c>
      <c r="AH82" s="12" t="s">
        <v>37</v>
      </c>
    </row>
    <row r="83" spans="2:34" x14ac:dyDescent="0.3">
      <c r="B83" s="10" t="s">
        <v>10</v>
      </c>
      <c r="C83" s="16" t="s">
        <v>79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8"/>
      <c r="S83" s="16" t="s">
        <v>79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8"/>
    </row>
    <row r="84" spans="2:34" ht="15" customHeight="1" x14ac:dyDescent="0.3">
      <c r="B84" s="10" t="s">
        <v>9</v>
      </c>
      <c r="C84" s="20" t="s">
        <v>102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2"/>
      <c r="S84" s="23" t="s">
        <v>103</v>
      </c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5"/>
    </row>
    <row r="86" spans="2:34" x14ac:dyDescent="0.3">
      <c r="B86" s="10" t="s">
        <v>36</v>
      </c>
      <c r="C86" s="19" t="str">
        <f>CONCATENATE("hk_reg(",VALUE(MID(C79,8,LEN(C79)-8))+1,")")</f>
        <v>hk_reg(12)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2:34" x14ac:dyDescent="0.3">
      <c r="B87" s="10" t="s">
        <v>71</v>
      </c>
      <c r="C87" s="26" t="str">
        <f>CONCATENATE("0x",DEC2HEX(HEX2DEC(RIGHT(C80,2))+1,2))</f>
        <v>0xAC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1" t="s">
        <v>28</v>
      </c>
      <c r="K88" s="11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1" t="s">
        <v>20</v>
      </c>
      <c r="S88" s="11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1" t="s">
        <v>12</v>
      </c>
      <c r="AA88" s="11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12" t="s">
        <v>37</v>
      </c>
      <c r="D89" s="12" t="s">
        <v>37</v>
      </c>
      <c r="E89" s="12" t="s">
        <v>37</v>
      </c>
      <c r="F89" s="12" t="s">
        <v>37</v>
      </c>
      <c r="G89" s="12" t="s">
        <v>37</v>
      </c>
      <c r="H89" s="12" t="s">
        <v>37</v>
      </c>
      <c r="I89" s="12" t="s">
        <v>37</v>
      </c>
      <c r="J89" s="12" t="s">
        <v>37</v>
      </c>
      <c r="K89" s="12" t="s">
        <v>37</v>
      </c>
      <c r="L89" s="12" t="s">
        <v>37</v>
      </c>
      <c r="M89" s="12" t="s">
        <v>37</v>
      </c>
      <c r="N89" s="12" t="s">
        <v>37</v>
      </c>
      <c r="O89" s="12" t="s">
        <v>37</v>
      </c>
      <c r="P89" s="12" t="s">
        <v>37</v>
      </c>
      <c r="Q89" s="12" t="s">
        <v>37</v>
      </c>
      <c r="R89" s="12" t="s">
        <v>37</v>
      </c>
      <c r="S89" s="12" t="s">
        <v>37</v>
      </c>
      <c r="T89" s="12" t="s">
        <v>37</v>
      </c>
      <c r="U89" s="12" t="s">
        <v>37</v>
      </c>
      <c r="V89" s="12" t="s">
        <v>37</v>
      </c>
      <c r="W89" s="12" t="s">
        <v>37</v>
      </c>
      <c r="X89" s="12" t="s">
        <v>37</v>
      </c>
      <c r="Y89" s="12" t="s">
        <v>37</v>
      </c>
      <c r="Z89" s="12" t="s">
        <v>37</v>
      </c>
      <c r="AA89" s="12" t="s">
        <v>37</v>
      </c>
      <c r="AB89" s="12" t="s">
        <v>37</v>
      </c>
      <c r="AC89" s="12" t="s">
        <v>37</v>
      </c>
      <c r="AD89" s="12" t="s">
        <v>37</v>
      </c>
      <c r="AE89" s="12" t="s">
        <v>37</v>
      </c>
      <c r="AF89" s="12" t="s">
        <v>37</v>
      </c>
      <c r="AG89" s="12" t="s">
        <v>37</v>
      </c>
      <c r="AH89" s="12" t="s">
        <v>37</v>
      </c>
    </row>
    <row r="90" spans="2:34" x14ac:dyDescent="0.3">
      <c r="B90" s="10" t="s">
        <v>10</v>
      </c>
      <c r="C90" s="16" t="s">
        <v>79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8"/>
      <c r="S90" s="16" t="s">
        <v>79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</row>
    <row r="91" spans="2:34" x14ac:dyDescent="0.3">
      <c r="B91" s="10" t="s">
        <v>9</v>
      </c>
      <c r="C91" s="20" t="s">
        <v>104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2"/>
      <c r="S91" s="23" t="s">
        <v>105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5"/>
    </row>
    <row r="93" spans="2:34" x14ac:dyDescent="0.3">
      <c r="B93" s="10" t="s">
        <v>36</v>
      </c>
      <c r="C93" s="19" t="str">
        <f>CONCATENATE("hk_reg(",VALUE(MID(C86,8,LEN(C86)-8))+1,")")</f>
        <v>hk_reg(13)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2:34" x14ac:dyDescent="0.3">
      <c r="B94" s="10" t="s">
        <v>71</v>
      </c>
      <c r="C94" s="26" t="str">
        <f>CONCATENATE("0x",DEC2HEX(HEX2DEC(RIGHT(C87,2))+1,2))</f>
        <v>0xAD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2:34" x14ac:dyDescent="0.3">
      <c r="B95" s="10"/>
      <c r="C95" s="11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1" t="s">
        <v>28</v>
      </c>
      <c r="K95" s="11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1" t="s">
        <v>20</v>
      </c>
      <c r="S95" s="11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1" t="s">
        <v>12</v>
      </c>
      <c r="AA95" s="11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12" t="s">
        <v>37</v>
      </c>
      <c r="D96" s="12" t="s">
        <v>37</v>
      </c>
      <c r="E96" s="12" t="s">
        <v>37</v>
      </c>
      <c r="F96" s="12" t="s">
        <v>37</v>
      </c>
      <c r="G96" s="12" t="s">
        <v>37</v>
      </c>
      <c r="H96" s="12" t="s">
        <v>37</v>
      </c>
      <c r="I96" s="12" t="s">
        <v>37</v>
      </c>
      <c r="J96" s="12" t="s">
        <v>37</v>
      </c>
      <c r="K96" s="12" t="s">
        <v>37</v>
      </c>
      <c r="L96" s="12" t="s">
        <v>37</v>
      </c>
      <c r="M96" s="12" t="s">
        <v>37</v>
      </c>
      <c r="N96" s="12" t="s">
        <v>37</v>
      </c>
      <c r="O96" s="12" t="s">
        <v>37</v>
      </c>
      <c r="P96" s="12" t="s">
        <v>37</v>
      </c>
      <c r="Q96" s="12" t="s">
        <v>37</v>
      </c>
      <c r="R96" s="12" t="s">
        <v>37</v>
      </c>
      <c r="S96" s="12" t="s">
        <v>37</v>
      </c>
      <c r="T96" s="12" t="s">
        <v>37</v>
      </c>
      <c r="U96" s="12" t="s">
        <v>37</v>
      </c>
      <c r="V96" s="12" t="s">
        <v>37</v>
      </c>
      <c r="W96" s="12" t="s">
        <v>37</v>
      </c>
      <c r="X96" s="12" t="s">
        <v>37</v>
      </c>
      <c r="Y96" s="12" t="s">
        <v>37</v>
      </c>
      <c r="Z96" s="12" t="s">
        <v>37</v>
      </c>
      <c r="AA96" s="12" t="s">
        <v>37</v>
      </c>
      <c r="AB96" s="12" t="s">
        <v>37</v>
      </c>
      <c r="AC96" s="12" t="s">
        <v>37</v>
      </c>
      <c r="AD96" s="12" t="s">
        <v>37</v>
      </c>
      <c r="AE96" s="12" t="s">
        <v>37</v>
      </c>
      <c r="AF96" s="12" t="s">
        <v>37</v>
      </c>
      <c r="AG96" s="12" t="s">
        <v>37</v>
      </c>
      <c r="AH96" s="12" t="s">
        <v>37</v>
      </c>
    </row>
    <row r="97" spans="2:34" x14ac:dyDescent="0.3">
      <c r="B97" s="10" t="s">
        <v>10</v>
      </c>
      <c r="C97" s="16" t="s">
        <v>79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8"/>
      <c r="S97" s="16" t="s">
        <v>79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8"/>
    </row>
    <row r="98" spans="2:34" x14ac:dyDescent="0.3">
      <c r="B98" s="10" t="s">
        <v>9</v>
      </c>
      <c r="C98" s="20" t="s">
        <v>106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2"/>
      <c r="S98" s="23" t="s">
        <v>107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5"/>
    </row>
    <row r="100" spans="2:34" x14ac:dyDescent="0.3">
      <c r="B100" s="10" t="s">
        <v>36</v>
      </c>
      <c r="C100" s="19" t="str">
        <f>CONCATENATE("hk_reg(",VALUE(MID(C93,8,LEN(C93)-8))+1,")")</f>
        <v>hk_reg(14)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2:34" x14ac:dyDescent="0.3">
      <c r="B101" s="10" t="s">
        <v>71</v>
      </c>
      <c r="C101" s="26" t="str">
        <f>CONCATENATE("0x",DEC2HEX(HEX2DEC(RIGHT(C94,2))+1,2))</f>
        <v>0xAE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1" t="s">
        <v>28</v>
      </c>
      <c r="K102" s="11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1" t="s">
        <v>20</v>
      </c>
      <c r="S102" s="11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1" t="s">
        <v>12</v>
      </c>
      <c r="AA102" s="11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12" t="s">
        <v>37</v>
      </c>
      <c r="D103" s="12" t="s">
        <v>37</v>
      </c>
      <c r="E103" s="12" t="s">
        <v>37</v>
      </c>
      <c r="F103" s="12" t="s">
        <v>37</v>
      </c>
      <c r="G103" s="12" t="s">
        <v>37</v>
      </c>
      <c r="H103" s="12" t="s">
        <v>37</v>
      </c>
      <c r="I103" s="12" t="s">
        <v>37</v>
      </c>
      <c r="J103" s="12" t="s">
        <v>37</v>
      </c>
      <c r="K103" s="12" t="s">
        <v>37</v>
      </c>
      <c r="L103" s="12" t="s">
        <v>37</v>
      </c>
      <c r="M103" s="12" t="s">
        <v>37</v>
      </c>
      <c r="N103" s="12" t="s">
        <v>37</v>
      </c>
      <c r="O103" s="12" t="s">
        <v>37</v>
      </c>
      <c r="P103" s="12" t="s">
        <v>37</v>
      </c>
      <c r="Q103" s="12" t="s">
        <v>37</v>
      </c>
      <c r="R103" s="12" t="s">
        <v>37</v>
      </c>
      <c r="S103" s="12" t="s">
        <v>37</v>
      </c>
      <c r="T103" s="12" t="s">
        <v>37</v>
      </c>
      <c r="U103" s="12" t="s">
        <v>37</v>
      </c>
      <c r="V103" s="12" t="s">
        <v>37</v>
      </c>
      <c r="W103" s="12" t="s">
        <v>37</v>
      </c>
      <c r="X103" s="12" t="s">
        <v>37</v>
      </c>
      <c r="Y103" s="12" t="s">
        <v>37</v>
      </c>
      <c r="Z103" s="12" t="s">
        <v>37</v>
      </c>
      <c r="AA103" s="12" t="s">
        <v>37</v>
      </c>
      <c r="AB103" s="12" t="s">
        <v>37</v>
      </c>
      <c r="AC103" s="12" t="s">
        <v>37</v>
      </c>
      <c r="AD103" s="12" t="s">
        <v>37</v>
      </c>
      <c r="AE103" s="12" t="s">
        <v>37</v>
      </c>
      <c r="AF103" s="12" t="s">
        <v>37</v>
      </c>
      <c r="AG103" s="12" t="s">
        <v>37</v>
      </c>
      <c r="AH103" s="12" t="s">
        <v>37</v>
      </c>
    </row>
    <row r="104" spans="2:34" x14ac:dyDescent="0.3">
      <c r="B104" s="10" t="s">
        <v>10</v>
      </c>
      <c r="C104" s="16" t="s">
        <v>79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8"/>
      <c r="S104" s="16" t="s">
        <v>79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8"/>
    </row>
    <row r="105" spans="2:34" x14ac:dyDescent="0.3">
      <c r="B105" s="10" t="s">
        <v>9</v>
      </c>
      <c r="C105" s="20" t="s">
        <v>108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2"/>
      <c r="S105" s="23" t="s">
        <v>109</v>
      </c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5"/>
    </row>
    <row r="107" spans="2:34" x14ac:dyDescent="0.3">
      <c r="B107" s="10" t="s">
        <v>36</v>
      </c>
      <c r="C107" s="19" t="str">
        <f>CONCATENATE("hk_reg(",VALUE(MID(C100,8,LEN(C100)-8))+1,")")</f>
        <v>hk_reg(15)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2:34" x14ac:dyDescent="0.3">
      <c r="B108" s="10" t="s">
        <v>71</v>
      </c>
      <c r="C108" s="26" t="str">
        <f>CONCATENATE("0x",DEC2HEX(HEX2DEC(RIGHT(C101,2))+1,2))</f>
        <v>0xAF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1" t="s">
        <v>28</v>
      </c>
      <c r="K109" s="11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1" t="s">
        <v>20</v>
      </c>
      <c r="S109" s="11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1" t="s">
        <v>12</v>
      </c>
      <c r="AA109" s="11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12" t="s">
        <v>37</v>
      </c>
      <c r="D110" s="12" t="s">
        <v>37</v>
      </c>
      <c r="E110" s="12" t="s">
        <v>37</v>
      </c>
      <c r="F110" s="12" t="s">
        <v>37</v>
      </c>
      <c r="G110" s="12" t="s">
        <v>37</v>
      </c>
      <c r="H110" s="12" t="s">
        <v>37</v>
      </c>
      <c r="I110" s="12" t="s">
        <v>37</v>
      </c>
      <c r="J110" s="12" t="s">
        <v>37</v>
      </c>
      <c r="K110" s="12" t="s">
        <v>37</v>
      </c>
      <c r="L110" s="12" t="s">
        <v>37</v>
      </c>
      <c r="M110" s="12" t="s">
        <v>37</v>
      </c>
      <c r="N110" s="12" t="s">
        <v>37</v>
      </c>
      <c r="O110" s="12" t="s">
        <v>37</v>
      </c>
      <c r="P110" s="12" t="s">
        <v>37</v>
      </c>
      <c r="Q110" s="12" t="s">
        <v>37</v>
      </c>
      <c r="R110" s="12" t="s">
        <v>37</v>
      </c>
      <c r="S110" s="12" t="s">
        <v>37</v>
      </c>
      <c r="T110" s="12" t="s">
        <v>37</v>
      </c>
      <c r="U110" s="12" t="s">
        <v>37</v>
      </c>
      <c r="V110" s="12" t="s">
        <v>37</v>
      </c>
      <c r="W110" s="12" t="s">
        <v>37</v>
      </c>
      <c r="X110" s="12" t="s">
        <v>37</v>
      </c>
      <c r="Y110" s="12" t="s">
        <v>37</v>
      </c>
      <c r="Z110" s="12" t="s">
        <v>37</v>
      </c>
      <c r="AA110" s="12" t="s">
        <v>37</v>
      </c>
      <c r="AB110" s="12" t="s">
        <v>37</v>
      </c>
      <c r="AC110" s="12" t="s">
        <v>37</v>
      </c>
      <c r="AD110" s="12" t="s">
        <v>37</v>
      </c>
      <c r="AE110" s="12" t="s">
        <v>37</v>
      </c>
      <c r="AF110" s="12" t="s">
        <v>37</v>
      </c>
      <c r="AG110" s="12" t="s">
        <v>37</v>
      </c>
      <c r="AH110" s="12" t="s">
        <v>37</v>
      </c>
    </row>
    <row r="111" spans="2:34" x14ac:dyDescent="0.3">
      <c r="B111" s="10" t="s">
        <v>10</v>
      </c>
      <c r="C111" s="16" t="s">
        <v>79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8"/>
      <c r="S111" s="16" t="s">
        <v>79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8"/>
    </row>
    <row r="112" spans="2:34" ht="15" customHeight="1" x14ac:dyDescent="0.3">
      <c r="B112" s="10" t="s">
        <v>9</v>
      </c>
      <c r="C112" s="20" t="s">
        <v>110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2"/>
      <c r="S112" s="23" t="s">
        <v>111</v>
      </c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</row>
    <row r="114" spans="2:34" x14ac:dyDescent="0.3">
      <c r="B114" s="10" t="s">
        <v>36</v>
      </c>
      <c r="C114" s="19" t="str">
        <f>CONCATENATE("hk_reg(",VALUE(MID(C107,8,LEN(C107)-8))+1,")")</f>
        <v>hk_reg(16)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2:34" x14ac:dyDescent="0.3">
      <c r="B115" s="10" t="s">
        <v>71</v>
      </c>
      <c r="C115" s="26" t="str">
        <f>CONCATENATE("0x",DEC2HEX(HEX2DEC(RIGHT(C108,2))+1,2))</f>
        <v>0xB0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1" t="s">
        <v>28</v>
      </c>
      <c r="K116" s="11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1" t="s">
        <v>20</v>
      </c>
      <c r="S116" s="11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1" t="s">
        <v>12</v>
      </c>
      <c r="AA116" s="11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12" t="s">
        <v>37</v>
      </c>
      <c r="D117" s="12" t="s">
        <v>37</v>
      </c>
      <c r="E117" s="12" t="s">
        <v>37</v>
      </c>
      <c r="F117" s="12" t="s">
        <v>37</v>
      </c>
      <c r="G117" s="12" t="s">
        <v>37</v>
      </c>
      <c r="H117" s="12" t="s">
        <v>37</v>
      </c>
      <c r="I117" s="12" t="s">
        <v>37</v>
      </c>
      <c r="J117" s="12" t="s">
        <v>37</v>
      </c>
      <c r="K117" s="12" t="s">
        <v>37</v>
      </c>
      <c r="L117" s="12" t="s">
        <v>37</v>
      </c>
      <c r="M117" s="12" t="s">
        <v>37</v>
      </c>
      <c r="N117" s="12" t="s">
        <v>37</v>
      </c>
      <c r="O117" s="12" t="s">
        <v>37</v>
      </c>
      <c r="P117" s="12" t="s">
        <v>37</v>
      </c>
      <c r="Q117" s="12" t="s">
        <v>37</v>
      </c>
      <c r="R117" s="12" t="s">
        <v>37</v>
      </c>
      <c r="S117" s="12" t="s">
        <v>37</v>
      </c>
      <c r="T117" s="12" t="s">
        <v>37</v>
      </c>
      <c r="U117" s="12" t="s">
        <v>37</v>
      </c>
      <c r="V117" s="12" t="s">
        <v>37</v>
      </c>
      <c r="W117" s="12" t="s">
        <v>37</v>
      </c>
      <c r="X117" s="12" t="s">
        <v>37</v>
      </c>
      <c r="Y117" s="12" t="s">
        <v>37</v>
      </c>
      <c r="Z117" s="12" t="s">
        <v>37</v>
      </c>
      <c r="AA117" s="12" t="s">
        <v>37</v>
      </c>
      <c r="AB117" s="12" t="s">
        <v>37</v>
      </c>
      <c r="AC117" s="12" t="s">
        <v>37</v>
      </c>
      <c r="AD117" s="12" t="s">
        <v>37</v>
      </c>
      <c r="AE117" s="12" t="s">
        <v>37</v>
      </c>
      <c r="AF117" s="12" t="s">
        <v>37</v>
      </c>
      <c r="AG117" s="12" t="s">
        <v>37</v>
      </c>
      <c r="AH117" s="12" t="s">
        <v>37</v>
      </c>
    </row>
    <row r="118" spans="2:34" x14ac:dyDescent="0.3">
      <c r="B118" s="10" t="s">
        <v>10</v>
      </c>
      <c r="C118" s="16" t="s">
        <v>79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8"/>
      <c r="S118" s="16" t="s">
        <v>79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8"/>
    </row>
    <row r="119" spans="2:34" x14ac:dyDescent="0.3">
      <c r="B119" s="10" t="s">
        <v>9</v>
      </c>
      <c r="C119" s="20" t="s">
        <v>112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2"/>
      <c r="S119" s="23" t="s">
        <v>113</v>
      </c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5"/>
    </row>
    <row r="121" spans="2:34" x14ac:dyDescent="0.3">
      <c r="B121" s="10" t="s">
        <v>36</v>
      </c>
      <c r="C121" s="19" t="str">
        <f>CONCATENATE("hk_reg(",VALUE(MID(C114,8,LEN(C114)-8))+1,")")</f>
        <v>hk_reg(17)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2:34" x14ac:dyDescent="0.3">
      <c r="B122" s="10" t="s">
        <v>71</v>
      </c>
      <c r="C122" s="26" t="str">
        <f>CONCATENATE("0x",DEC2HEX(HEX2DEC(RIGHT(C115,2))+1,2))</f>
        <v>0xB1</v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1" t="s">
        <v>28</v>
      </c>
      <c r="K123" s="11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1" t="s">
        <v>20</v>
      </c>
      <c r="S123" s="11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1" t="s">
        <v>12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12" t="s">
        <v>37</v>
      </c>
      <c r="D124" s="12" t="s">
        <v>37</v>
      </c>
      <c r="E124" s="12" t="s">
        <v>37</v>
      </c>
      <c r="F124" s="12" t="s">
        <v>37</v>
      </c>
      <c r="G124" s="12" t="s">
        <v>37</v>
      </c>
      <c r="H124" s="12" t="s">
        <v>37</v>
      </c>
      <c r="I124" s="12" t="s">
        <v>37</v>
      </c>
      <c r="J124" s="12" t="s">
        <v>37</v>
      </c>
      <c r="K124" s="12" t="s">
        <v>37</v>
      </c>
      <c r="L124" s="12" t="s">
        <v>37</v>
      </c>
      <c r="M124" s="12" t="s">
        <v>37</v>
      </c>
      <c r="N124" s="12" t="s">
        <v>37</v>
      </c>
      <c r="O124" s="12" t="s">
        <v>37</v>
      </c>
      <c r="P124" s="12" t="s">
        <v>37</v>
      </c>
      <c r="Q124" s="12" t="s">
        <v>37</v>
      </c>
      <c r="R124" s="12" t="s">
        <v>37</v>
      </c>
      <c r="S124" s="12" t="s">
        <v>37</v>
      </c>
      <c r="T124" s="12" t="s">
        <v>37</v>
      </c>
      <c r="U124" s="12" t="s">
        <v>37</v>
      </c>
      <c r="V124" s="12" t="s">
        <v>37</v>
      </c>
      <c r="W124" s="12" t="s">
        <v>37</v>
      </c>
      <c r="X124" s="12" t="s">
        <v>37</v>
      </c>
      <c r="Y124" s="12" t="s">
        <v>37</v>
      </c>
      <c r="Z124" s="12" t="s">
        <v>37</v>
      </c>
      <c r="AA124" s="12" t="s">
        <v>37</v>
      </c>
      <c r="AB124" s="12" t="s">
        <v>37</v>
      </c>
      <c r="AC124" s="12" t="s">
        <v>37</v>
      </c>
      <c r="AD124" s="12" t="s">
        <v>37</v>
      </c>
      <c r="AE124" s="12" t="s">
        <v>37</v>
      </c>
      <c r="AF124" s="12" t="s">
        <v>37</v>
      </c>
      <c r="AG124" s="12" t="s">
        <v>37</v>
      </c>
      <c r="AH124" s="12" t="s">
        <v>37</v>
      </c>
    </row>
    <row r="125" spans="2:34" x14ac:dyDescent="0.3">
      <c r="B125" s="10" t="s">
        <v>10</v>
      </c>
      <c r="C125" s="16" t="s">
        <v>79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8"/>
      <c r="S125" s="16" t="s">
        <v>79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8"/>
    </row>
    <row r="126" spans="2:34" x14ac:dyDescent="0.3">
      <c r="B126" s="10" t="s">
        <v>9</v>
      </c>
      <c r="C126" s="20" t="s">
        <v>114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2"/>
      <c r="S126" s="23" t="s">
        <v>115</v>
      </c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5"/>
    </row>
    <row r="128" spans="2:34" x14ac:dyDescent="0.3">
      <c r="B128" s="10" t="s">
        <v>36</v>
      </c>
      <c r="C128" s="19" t="str">
        <f>CONCATENATE("hk_reg(",VALUE(MID(C121,8,LEN(C121)-8))+1,")")</f>
        <v>hk_reg(18)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2:34" x14ac:dyDescent="0.3">
      <c r="B129" s="10" t="s">
        <v>71</v>
      </c>
      <c r="C129" s="26" t="str">
        <f>CONCATENATE("0x",DEC2HEX(HEX2DEC(RIGHT(C122,2))+1,2))</f>
        <v>0xB2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1" t="s">
        <v>28</v>
      </c>
      <c r="K130" s="11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1" t="s">
        <v>20</v>
      </c>
      <c r="S130" s="11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1" t="s">
        <v>12</v>
      </c>
      <c r="AA130" s="11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12" t="s">
        <v>37</v>
      </c>
      <c r="D131" s="12" t="s">
        <v>37</v>
      </c>
      <c r="E131" s="12" t="s">
        <v>37</v>
      </c>
      <c r="F131" s="12" t="s">
        <v>37</v>
      </c>
      <c r="G131" s="12" t="s">
        <v>37</v>
      </c>
      <c r="H131" s="12" t="s">
        <v>37</v>
      </c>
      <c r="I131" s="12" t="s">
        <v>37</v>
      </c>
      <c r="J131" s="12" t="s">
        <v>37</v>
      </c>
      <c r="K131" s="12" t="s">
        <v>37</v>
      </c>
      <c r="L131" s="12" t="s">
        <v>37</v>
      </c>
      <c r="M131" s="12" t="s">
        <v>37</v>
      </c>
      <c r="N131" s="12" t="s">
        <v>37</v>
      </c>
      <c r="O131" s="12" t="s">
        <v>37</v>
      </c>
      <c r="P131" s="12" t="s">
        <v>37</v>
      </c>
      <c r="Q131" s="12" t="s">
        <v>37</v>
      </c>
      <c r="R131" s="12" t="s">
        <v>37</v>
      </c>
      <c r="S131" s="12" t="s">
        <v>37</v>
      </c>
      <c r="T131" s="12" t="s">
        <v>37</v>
      </c>
      <c r="U131" s="12" t="s">
        <v>37</v>
      </c>
      <c r="V131" s="12" t="s">
        <v>37</v>
      </c>
      <c r="W131" s="12" t="s">
        <v>37</v>
      </c>
      <c r="X131" s="12" t="s">
        <v>37</v>
      </c>
      <c r="Y131" s="12" t="s">
        <v>37</v>
      </c>
      <c r="Z131" s="12" t="s">
        <v>37</v>
      </c>
      <c r="AA131" s="12" t="s">
        <v>37</v>
      </c>
      <c r="AB131" s="12" t="s">
        <v>37</v>
      </c>
      <c r="AC131" s="12" t="s">
        <v>37</v>
      </c>
      <c r="AD131" s="12" t="s">
        <v>37</v>
      </c>
      <c r="AE131" s="12" t="s">
        <v>37</v>
      </c>
      <c r="AF131" s="12" t="s">
        <v>37</v>
      </c>
      <c r="AG131" s="12" t="s">
        <v>37</v>
      </c>
      <c r="AH131" s="12" t="s">
        <v>37</v>
      </c>
    </row>
    <row r="132" spans="2:34" x14ac:dyDescent="0.3">
      <c r="B132" s="10" t="s">
        <v>10</v>
      </c>
      <c r="C132" s="16" t="s">
        <v>79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8"/>
      <c r="S132" s="16" t="s">
        <v>79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8"/>
    </row>
    <row r="133" spans="2:34" x14ac:dyDescent="0.3">
      <c r="B133" s="10" t="s">
        <v>9</v>
      </c>
      <c r="C133" s="20" t="s">
        <v>116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2"/>
      <c r="S133" s="23" t="s">
        <v>117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5"/>
    </row>
    <row r="135" spans="2:34" x14ac:dyDescent="0.3">
      <c r="B135" s="10" t="s">
        <v>36</v>
      </c>
      <c r="C135" s="19" t="str">
        <f>CONCATENATE("hk_reg(",VALUE(MID(C128,8,LEN(C128)-8))+1,")")</f>
        <v>hk_reg(19)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2:34" x14ac:dyDescent="0.3">
      <c r="B136" s="10" t="s">
        <v>71</v>
      </c>
      <c r="C136" s="26" t="str">
        <f>CONCATENATE("0x",DEC2HEX(HEX2DEC(RIGHT(C129,2))+1,2))</f>
        <v>0xB3</v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1" t="s">
        <v>28</v>
      </c>
      <c r="K137" s="11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1" t="s">
        <v>20</v>
      </c>
      <c r="S137" s="11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1" t="s">
        <v>12</v>
      </c>
      <c r="AA137" s="11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12" t="s">
        <v>37</v>
      </c>
      <c r="D138" s="12" t="s">
        <v>37</v>
      </c>
      <c r="E138" s="12" t="s">
        <v>37</v>
      </c>
      <c r="F138" s="12" t="s">
        <v>37</v>
      </c>
      <c r="G138" s="12" t="s">
        <v>37</v>
      </c>
      <c r="H138" s="12" t="s">
        <v>37</v>
      </c>
      <c r="I138" s="12" t="s">
        <v>37</v>
      </c>
      <c r="J138" s="12" t="s">
        <v>37</v>
      </c>
      <c r="K138" s="12" t="s">
        <v>37</v>
      </c>
      <c r="L138" s="12" t="s">
        <v>37</v>
      </c>
      <c r="M138" s="12" t="s">
        <v>37</v>
      </c>
      <c r="N138" s="12" t="s">
        <v>37</v>
      </c>
      <c r="O138" s="12" t="s">
        <v>37</v>
      </c>
      <c r="P138" s="12" t="s">
        <v>37</v>
      </c>
      <c r="Q138" s="12" t="s">
        <v>37</v>
      </c>
      <c r="R138" s="12" t="s">
        <v>37</v>
      </c>
      <c r="S138" s="12" t="s">
        <v>37</v>
      </c>
      <c r="T138" s="12" t="s">
        <v>37</v>
      </c>
      <c r="U138" s="12" t="s">
        <v>37</v>
      </c>
      <c r="V138" s="12" t="s">
        <v>37</v>
      </c>
      <c r="W138" s="12" t="s">
        <v>37</v>
      </c>
      <c r="X138" s="12" t="s">
        <v>37</v>
      </c>
      <c r="Y138" s="12" t="s">
        <v>37</v>
      </c>
      <c r="Z138" s="12" t="s">
        <v>37</v>
      </c>
      <c r="AA138" s="12" t="s">
        <v>37</v>
      </c>
      <c r="AB138" s="12" t="s">
        <v>37</v>
      </c>
      <c r="AC138" s="12" t="s">
        <v>37</v>
      </c>
      <c r="AD138" s="12" t="s">
        <v>37</v>
      </c>
      <c r="AE138" s="12" t="s">
        <v>37</v>
      </c>
      <c r="AF138" s="12" t="s">
        <v>37</v>
      </c>
      <c r="AG138" s="12" t="s">
        <v>37</v>
      </c>
      <c r="AH138" s="12" t="s">
        <v>37</v>
      </c>
    </row>
    <row r="139" spans="2:34" x14ac:dyDescent="0.3">
      <c r="B139" s="10" t="s">
        <v>10</v>
      </c>
      <c r="C139" s="16" t="s">
        <v>79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8"/>
      <c r="S139" s="16" t="s">
        <v>79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8"/>
    </row>
    <row r="140" spans="2:34" x14ac:dyDescent="0.3">
      <c r="B140" s="10" t="s">
        <v>9</v>
      </c>
      <c r="C140" s="20" t="s">
        <v>118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2"/>
      <c r="S140" s="23" t="s">
        <v>119</v>
      </c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5"/>
    </row>
    <row r="142" spans="2:34" x14ac:dyDescent="0.3">
      <c r="B142" s="10" t="s">
        <v>36</v>
      </c>
      <c r="C142" s="19" t="str">
        <f>CONCATENATE("hk_reg(",VALUE(MID(C135,8,LEN(C135)-8))+1,")")</f>
        <v>hk_reg(20)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2:34" x14ac:dyDescent="0.3">
      <c r="B143" s="10" t="s">
        <v>71</v>
      </c>
      <c r="C143" s="26" t="str">
        <f>CONCATENATE("0x",DEC2HEX(HEX2DEC(RIGHT(C136,2))+1,2))</f>
        <v>0xB4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2:34" x14ac:dyDescent="0.3">
      <c r="B144" s="10"/>
      <c r="C144" s="11" t="s">
        <v>35</v>
      </c>
      <c r="D144" s="11" t="s">
        <v>34</v>
      </c>
      <c r="E144" s="11" t="s">
        <v>33</v>
      </c>
      <c r="F144" s="11" t="s">
        <v>32</v>
      </c>
      <c r="G144" s="11" t="s">
        <v>31</v>
      </c>
      <c r="H144" s="11" t="s">
        <v>30</v>
      </c>
      <c r="I144" s="11" t="s">
        <v>29</v>
      </c>
      <c r="J144" s="11" t="s">
        <v>28</v>
      </c>
      <c r="K144" s="11" t="s">
        <v>27</v>
      </c>
      <c r="L144" s="11" t="s">
        <v>26</v>
      </c>
      <c r="M144" s="11" t="s">
        <v>25</v>
      </c>
      <c r="N144" s="11" t="s">
        <v>24</v>
      </c>
      <c r="O144" s="11" t="s">
        <v>23</v>
      </c>
      <c r="P144" s="11" t="s">
        <v>22</v>
      </c>
      <c r="Q144" s="11" t="s">
        <v>21</v>
      </c>
      <c r="R144" s="11" t="s">
        <v>20</v>
      </c>
      <c r="S144" s="11" t="s">
        <v>19</v>
      </c>
      <c r="T144" s="11" t="s">
        <v>18</v>
      </c>
      <c r="U144" s="11" t="s">
        <v>17</v>
      </c>
      <c r="V144" s="11" t="s">
        <v>16</v>
      </c>
      <c r="W144" s="11" t="s">
        <v>15</v>
      </c>
      <c r="X144" s="11" t="s">
        <v>14</v>
      </c>
      <c r="Y144" s="11" t="s">
        <v>13</v>
      </c>
      <c r="Z144" s="11" t="s">
        <v>12</v>
      </c>
      <c r="AA144" s="11" t="s">
        <v>1</v>
      </c>
      <c r="AB144" s="11" t="s">
        <v>2</v>
      </c>
      <c r="AC144" s="11" t="s">
        <v>3</v>
      </c>
      <c r="AD144" s="11" t="s">
        <v>4</v>
      </c>
      <c r="AE144" s="11" t="s">
        <v>5</v>
      </c>
      <c r="AF144" s="11" t="s">
        <v>6</v>
      </c>
      <c r="AG144" s="11" t="s">
        <v>7</v>
      </c>
      <c r="AH144" s="11" t="s">
        <v>8</v>
      </c>
    </row>
    <row r="145" spans="2:34" x14ac:dyDescent="0.3">
      <c r="B145" s="10" t="s">
        <v>11</v>
      </c>
      <c r="C145" s="12" t="s">
        <v>37</v>
      </c>
      <c r="D145" s="12" t="s">
        <v>37</v>
      </c>
      <c r="E145" s="12" t="s">
        <v>37</v>
      </c>
      <c r="F145" s="12" t="s">
        <v>37</v>
      </c>
      <c r="G145" s="12" t="s">
        <v>37</v>
      </c>
      <c r="H145" s="12" t="s">
        <v>37</v>
      </c>
      <c r="I145" s="12" t="s">
        <v>37</v>
      </c>
      <c r="J145" s="12" t="s">
        <v>37</v>
      </c>
      <c r="K145" s="12" t="s">
        <v>37</v>
      </c>
      <c r="L145" s="12" t="s">
        <v>37</v>
      </c>
      <c r="M145" s="12" t="s">
        <v>37</v>
      </c>
      <c r="N145" s="12" t="s">
        <v>37</v>
      </c>
      <c r="O145" s="12" t="s">
        <v>37</v>
      </c>
      <c r="P145" s="12" t="s">
        <v>37</v>
      </c>
      <c r="Q145" s="12" t="s">
        <v>37</v>
      </c>
      <c r="R145" s="12" t="s">
        <v>37</v>
      </c>
      <c r="S145" s="12" t="s">
        <v>37</v>
      </c>
      <c r="T145" s="12" t="s">
        <v>37</v>
      </c>
      <c r="U145" s="12" t="s">
        <v>37</v>
      </c>
      <c r="V145" s="12" t="s">
        <v>37</v>
      </c>
      <c r="W145" s="12" t="s">
        <v>37</v>
      </c>
      <c r="X145" s="12" t="s">
        <v>37</v>
      </c>
      <c r="Y145" s="12" t="s">
        <v>37</v>
      </c>
      <c r="Z145" s="12" t="s">
        <v>37</v>
      </c>
      <c r="AA145" s="12" t="s">
        <v>37</v>
      </c>
      <c r="AB145" s="12" t="s">
        <v>37</v>
      </c>
      <c r="AC145" s="12" t="s">
        <v>37</v>
      </c>
      <c r="AD145" s="12" t="s">
        <v>37</v>
      </c>
      <c r="AE145" s="12" t="s">
        <v>37</v>
      </c>
      <c r="AF145" s="12" t="s">
        <v>37</v>
      </c>
      <c r="AG145" s="12" t="s">
        <v>37</v>
      </c>
      <c r="AH145" s="12" t="s">
        <v>37</v>
      </c>
    </row>
    <row r="146" spans="2:34" x14ac:dyDescent="0.3">
      <c r="B146" s="10" t="s">
        <v>10</v>
      </c>
      <c r="C146" s="16" t="s">
        <v>79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8"/>
      <c r="S146" s="16" t="s">
        <v>79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8"/>
    </row>
    <row r="147" spans="2:34" x14ac:dyDescent="0.3">
      <c r="B147" s="10" t="s">
        <v>9</v>
      </c>
      <c r="C147" s="20" t="s">
        <v>120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2"/>
      <c r="S147" s="23" t="s">
        <v>121</v>
      </c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5"/>
    </row>
    <row r="149" spans="2:34" x14ac:dyDescent="0.3">
      <c r="B149" s="10" t="s">
        <v>36</v>
      </c>
      <c r="C149" s="19" t="str">
        <f>CONCATENATE("hk_reg(",VALUE(MID(C142,8,LEN(C142)-8))+1,")")</f>
        <v>hk_reg(21)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2:34" x14ac:dyDescent="0.3">
      <c r="B150" s="10" t="s">
        <v>71</v>
      </c>
      <c r="C150" s="26" t="str">
        <f>CONCATENATE("0x",DEC2HEX(HEX2DEC(RIGHT(C143,2))+1,2))</f>
        <v>0xB5</v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2:34" x14ac:dyDescent="0.3">
      <c r="B151" s="10"/>
      <c r="C151" s="11" t="s">
        <v>35</v>
      </c>
      <c r="D151" s="11" t="s">
        <v>34</v>
      </c>
      <c r="E151" s="11" t="s">
        <v>33</v>
      </c>
      <c r="F151" s="11" t="s">
        <v>32</v>
      </c>
      <c r="G151" s="11" t="s">
        <v>31</v>
      </c>
      <c r="H151" s="11" t="s">
        <v>30</v>
      </c>
      <c r="I151" s="11" t="s">
        <v>29</v>
      </c>
      <c r="J151" s="11" t="s">
        <v>28</v>
      </c>
      <c r="K151" s="11" t="s">
        <v>27</v>
      </c>
      <c r="L151" s="11" t="s">
        <v>26</v>
      </c>
      <c r="M151" s="11" t="s">
        <v>25</v>
      </c>
      <c r="N151" s="11" t="s">
        <v>24</v>
      </c>
      <c r="O151" s="11" t="s">
        <v>23</v>
      </c>
      <c r="P151" s="11" t="s">
        <v>22</v>
      </c>
      <c r="Q151" s="11" t="s">
        <v>21</v>
      </c>
      <c r="R151" s="11" t="s">
        <v>20</v>
      </c>
      <c r="S151" s="11" t="s">
        <v>19</v>
      </c>
      <c r="T151" s="11" t="s">
        <v>18</v>
      </c>
      <c r="U151" s="11" t="s">
        <v>17</v>
      </c>
      <c r="V151" s="11" t="s">
        <v>16</v>
      </c>
      <c r="W151" s="11" t="s">
        <v>15</v>
      </c>
      <c r="X151" s="11" t="s">
        <v>14</v>
      </c>
      <c r="Y151" s="11" t="s">
        <v>13</v>
      </c>
      <c r="Z151" s="11" t="s">
        <v>12</v>
      </c>
      <c r="AA151" s="11" t="s">
        <v>1</v>
      </c>
      <c r="AB151" s="11" t="s">
        <v>2</v>
      </c>
      <c r="AC151" s="11" t="s">
        <v>3</v>
      </c>
      <c r="AD151" s="11" t="s">
        <v>4</v>
      </c>
      <c r="AE151" s="11" t="s">
        <v>5</v>
      </c>
      <c r="AF151" s="11" t="s">
        <v>6</v>
      </c>
      <c r="AG151" s="11" t="s">
        <v>7</v>
      </c>
      <c r="AH151" s="11" t="s">
        <v>8</v>
      </c>
    </row>
    <row r="152" spans="2:34" x14ac:dyDescent="0.3">
      <c r="B152" s="10" t="s">
        <v>11</v>
      </c>
      <c r="C152" s="12" t="s">
        <v>37</v>
      </c>
      <c r="D152" s="12" t="s">
        <v>37</v>
      </c>
      <c r="E152" s="12" t="s">
        <v>37</v>
      </c>
      <c r="F152" s="12" t="s">
        <v>37</v>
      </c>
      <c r="G152" s="12" t="s">
        <v>37</v>
      </c>
      <c r="H152" s="12" t="s">
        <v>37</v>
      </c>
      <c r="I152" s="12" t="s">
        <v>37</v>
      </c>
      <c r="J152" s="12" t="s">
        <v>37</v>
      </c>
      <c r="K152" s="12" t="s">
        <v>37</v>
      </c>
      <c r="L152" s="12" t="s">
        <v>37</v>
      </c>
      <c r="M152" s="12" t="s">
        <v>37</v>
      </c>
      <c r="N152" s="12" t="s">
        <v>37</v>
      </c>
      <c r="O152" s="12" t="s">
        <v>37</v>
      </c>
      <c r="P152" s="12" t="s">
        <v>37</v>
      </c>
      <c r="Q152" s="12" t="s">
        <v>37</v>
      </c>
      <c r="R152" s="12" t="s">
        <v>37</v>
      </c>
      <c r="S152" s="12" t="s">
        <v>37</v>
      </c>
      <c r="T152" s="12" t="s">
        <v>37</v>
      </c>
      <c r="U152" s="12" t="s">
        <v>37</v>
      </c>
      <c r="V152" s="12" t="s">
        <v>37</v>
      </c>
      <c r="W152" s="12" t="s">
        <v>37</v>
      </c>
      <c r="X152" s="12" t="s">
        <v>37</v>
      </c>
      <c r="Y152" s="12" t="s">
        <v>37</v>
      </c>
      <c r="Z152" s="12" t="s">
        <v>37</v>
      </c>
      <c r="AA152" s="12" t="s">
        <v>37</v>
      </c>
      <c r="AB152" s="12" t="s">
        <v>37</v>
      </c>
      <c r="AC152" s="12" t="s">
        <v>37</v>
      </c>
      <c r="AD152" s="12" t="s">
        <v>37</v>
      </c>
      <c r="AE152" s="12" t="s">
        <v>37</v>
      </c>
      <c r="AF152" s="12" t="s">
        <v>37</v>
      </c>
      <c r="AG152" s="12" t="s">
        <v>37</v>
      </c>
      <c r="AH152" s="12" t="s">
        <v>37</v>
      </c>
    </row>
    <row r="153" spans="2:34" x14ac:dyDescent="0.3">
      <c r="B153" s="10" t="s">
        <v>10</v>
      </c>
      <c r="C153" s="16" t="s">
        <v>79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8"/>
      <c r="S153" s="16" t="s">
        <v>79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8"/>
    </row>
    <row r="154" spans="2:34" ht="15" customHeight="1" x14ac:dyDescent="0.3">
      <c r="B154" s="10" t="s">
        <v>9</v>
      </c>
      <c r="C154" s="20" t="s">
        <v>122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2"/>
      <c r="S154" s="23" t="s">
        <v>123</v>
      </c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5"/>
    </row>
    <row r="156" spans="2:34" x14ac:dyDescent="0.3">
      <c r="B156" s="10" t="s">
        <v>36</v>
      </c>
      <c r="C156" s="19" t="str">
        <f>CONCATENATE("hk_reg(",VALUE(MID(C149,8,LEN(C149)-8))+1,")")</f>
        <v>hk_reg(22)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2:34" x14ac:dyDescent="0.3">
      <c r="B157" s="10" t="s">
        <v>71</v>
      </c>
      <c r="C157" s="26" t="str">
        <f>CONCATENATE("0x",DEC2HEX(HEX2DEC(RIGHT(C150,2))+1,2))</f>
        <v>0xB6</v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2:34" x14ac:dyDescent="0.3">
      <c r="B158" s="10"/>
      <c r="C158" s="11" t="s">
        <v>35</v>
      </c>
      <c r="D158" s="11" t="s">
        <v>34</v>
      </c>
      <c r="E158" s="11" t="s">
        <v>33</v>
      </c>
      <c r="F158" s="11" t="s">
        <v>32</v>
      </c>
      <c r="G158" s="11" t="s">
        <v>31</v>
      </c>
      <c r="H158" s="11" t="s">
        <v>30</v>
      </c>
      <c r="I158" s="11" t="s">
        <v>29</v>
      </c>
      <c r="J158" s="11" t="s">
        <v>28</v>
      </c>
      <c r="K158" s="11" t="s">
        <v>27</v>
      </c>
      <c r="L158" s="11" t="s">
        <v>26</v>
      </c>
      <c r="M158" s="11" t="s">
        <v>25</v>
      </c>
      <c r="N158" s="11" t="s">
        <v>24</v>
      </c>
      <c r="O158" s="11" t="s">
        <v>23</v>
      </c>
      <c r="P158" s="11" t="s">
        <v>22</v>
      </c>
      <c r="Q158" s="11" t="s">
        <v>21</v>
      </c>
      <c r="R158" s="11" t="s">
        <v>20</v>
      </c>
      <c r="S158" s="11" t="s">
        <v>19</v>
      </c>
      <c r="T158" s="11" t="s">
        <v>18</v>
      </c>
      <c r="U158" s="11" t="s">
        <v>17</v>
      </c>
      <c r="V158" s="11" t="s">
        <v>16</v>
      </c>
      <c r="W158" s="11" t="s">
        <v>15</v>
      </c>
      <c r="X158" s="11" t="s">
        <v>14</v>
      </c>
      <c r="Y158" s="11" t="s">
        <v>13</v>
      </c>
      <c r="Z158" s="11" t="s">
        <v>12</v>
      </c>
      <c r="AA158" s="11" t="s">
        <v>1</v>
      </c>
      <c r="AB158" s="11" t="s">
        <v>2</v>
      </c>
      <c r="AC158" s="11" t="s">
        <v>3</v>
      </c>
      <c r="AD158" s="11" t="s">
        <v>4</v>
      </c>
      <c r="AE158" s="11" t="s">
        <v>5</v>
      </c>
      <c r="AF158" s="11" t="s">
        <v>6</v>
      </c>
      <c r="AG158" s="11" t="s">
        <v>7</v>
      </c>
      <c r="AH158" s="11" t="s">
        <v>8</v>
      </c>
    </row>
    <row r="159" spans="2:34" x14ac:dyDescent="0.3">
      <c r="B159" s="10" t="s">
        <v>11</v>
      </c>
      <c r="C159" s="12" t="s">
        <v>37</v>
      </c>
      <c r="D159" s="12" t="s">
        <v>37</v>
      </c>
      <c r="E159" s="12" t="s">
        <v>37</v>
      </c>
      <c r="F159" s="12" t="s">
        <v>37</v>
      </c>
      <c r="G159" s="12" t="s">
        <v>37</v>
      </c>
      <c r="H159" s="12" t="s">
        <v>37</v>
      </c>
      <c r="I159" s="12" t="s">
        <v>37</v>
      </c>
      <c r="J159" s="12" t="s">
        <v>37</v>
      </c>
      <c r="K159" s="12" t="s">
        <v>37</v>
      </c>
      <c r="L159" s="12" t="s">
        <v>37</v>
      </c>
      <c r="M159" s="12" t="s">
        <v>37</v>
      </c>
      <c r="N159" s="12" t="s">
        <v>37</v>
      </c>
      <c r="O159" s="12" t="s">
        <v>37</v>
      </c>
      <c r="P159" s="12" t="s">
        <v>37</v>
      </c>
      <c r="Q159" s="12" t="s">
        <v>37</v>
      </c>
      <c r="R159" s="12" t="s">
        <v>37</v>
      </c>
      <c r="S159" s="12" t="s">
        <v>37</v>
      </c>
      <c r="T159" s="12" t="s">
        <v>37</v>
      </c>
      <c r="U159" s="12" t="s">
        <v>37</v>
      </c>
      <c r="V159" s="12" t="s">
        <v>37</v>
      </c>
      <c r="W159" s="12" t="s">
        <v>37</v>
      </c>
      <c r="X159" s="12" t="s">
        <v>37</v>
      </c>
      <c r="Y159" s="12" t="s">
        <v>37</v>
      </c>
      <c r="Z159" s="12" t="s">
        <v>37</v>
      </c>
      <c r="AA159" s="12" t="s">
        <v>37</v>
      </c>
      <c r="AB159" s="12" t="s">
        <v>37</v>
      </c>
      <c r="AC159" s="12" t="s">
        <v>37</v>
      </c>
      <c r="AD159" s="12" t="s">
        <v>37</v>
      </c>
      <c r="AE159" s="12" t="s">
        <v>37</v>
      </c>
      <c r="AF159" s="12" t="s">
        <v>37</v>
      </c>
      <c r="AG159" s="12" t="s">
        <v>37</v>
      </c>
      <c r="AH159" s="12" t="s">
        <v>37</v>
      </c>
    </row>
    <row r="160" spans="2:34" x14ac:dyDescent="0.3">
      <c r="B160" s="10" t="s">
        <v>10</v>
      </c>
      <c r="C160" s="16" t="s">
        <v>79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8"/>
      <c r="S160" s="16" t="s">
        <v>79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8"/>
    </row>
    <row r="161" spans="2:34" x14ac:dyDescent="0.3">
      <c r="B161" s="10" t="s">
        <v>9</v>
      </c>
      <c r="C161" s="20" t="s">
        <v>124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2"/>
      <c r="S161" s="23" t="s">
        <v>125</v>
      </c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5"/>
    </row>
    <row r="163" spans="2:34" x14ac:dyDescent="0.3">
      <c r="B163" s="10" t="s">
        <v>36</v>
      </c>
      <c r="C163" s="19" t="str">
        <f>CONCATENATE("hk_reg(",VALUE(MID(C156,8,LEN(C156)-8))+1,")")</f>
        <v>hk_reg(23)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2:34" x14ac:dyDescent="0.3">
      <c r="B164" s="10" t="s">
        <v>71</v>
      </c>
      <c r="C164" s="26" t="str">
        <f>CONCATENATE("0x",DEC2HEX(HEX2DEC(RIGHT(C157,2))+1,2))</f>
        <v>0xB7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2:34" x14ac:dyDescent="0.3">
      <c r="B165" s="10"/>
      <c r="C165" s="11" t="s">
        <v>35</v>
      </c>
      <c r="D165" s="11" t="s">
        <v>34</v>
      </c>
      <c r="E165" s="11" t="s">
        <v>33</v>
      </c>
      <c r="F165" s="11" t="s">
        <v>32</v>
      </c>
      <c r="G165" s="11" t="s">
        <v>31</v>
      </c>
      <c r="H165" s="11" t="s">
        <v>30</v>
      </c>
      <c r="I165" s="11" t="s">
        <v>29</v>
      </c>
      <c r="J165" s="11" t="s">
        <v>28</v>
      </c>
      <c r="K165" s="11" t="s">
        <v>27</v>
      </c>
      <c r="L165" s="11" t="s">
        <v>26</v>
      </c>
      <c r="M165" s="11" t="s">
        <v>25</v>
      </c>
      <c r="N165" s="11" t="s">
        <v>24</v>
      </c>
      <c r="O165" s="11" t="s">
        <v>23</v>
      </c>
      <c r="P165" s="11" t="s">
        <v>22</v>
      </c>
      <c r="Q165" s="11" t="s">
        <v>21</v>
      </c>
      <c r="R165" s="11" t="s">
        <v>20</v>
      </c>
      <c r="S165" s="11" t="s">
        <v>19</v>
      </c>
      <c r="T165" s="11" t="s">
        <v>18</v>
      </c>
      <c r="U165" s="11" t="s">
        <v>17</v>
      </c>
      <c r="V165" s="11" t="s">
        <v>16</v>
      </c>
      <c r="W165" s="11" t="s">
        <v>15</v>
      </c>
      <c r="X165" s="11" t="s">
        <v>14</v>
      </c>
      <c r="Y165" s="11" t="s">
        <v>13</v>
      </c>
      <c r="Z165" s="11" t="s">
        <v>12</v>
      </c>
      <c r="AA165" s="11" t="s">
        <v>1</v>
      </c>
      <c r="AB165" s="11" t="s">
        <v>2</v>
      </c>
      <c r="AC165" s="11" t="s">
        <v>3</v>
      </c>
      <c r="AD165" s="11" t="s">
        <v>4</v>
      </c>
      <c r="AE165" s="11" t="s">
        <v>5</v>
      </c>
      <c r="AF165" s="11" t="s">
        <v>6</v>
      </c>
      <c r="AG165" s="11" t="s">
        <v>7</v>
      </c>
      <c r="AH165" s="11" t="s">
        <v>8</v>
      </c>
    </row>
    <row r="166" spans="2:34" x14ac:dyDescent="0.3">
      <c r="B166" s="10" t="s">
        <v>11</v>
      </c>
      <c r="C166" s="12" t="s">
        <v>37</v>
      </c>
      <c r="D166" s="12" t="s">
        <v>37</v>
      </c>
      <c r="E166" s="12" t="s">
        <v>37</v>
      </c>
      <c r="F166" s="12" t="s">
        <v>37</v>
      </c>
      <c r="G166" s="12" t="s">
        <v>37</v>
      </c>
      <c r="H166" s="12" t="s">
        <v>37</v>
      </c>
      <c r="I166" s="12" t="s">
        <v>37</v>
      </c>
      <c r="J166" s="12" t="s">
        <v>37</v>
      </c>
      <c r="K166" s="12" t="s">
        <v>37</v>
      </c>
      <c r="L166" s="12" t="s">
        <v>37</v>
      </c>
      <c r="M166" s="12" t="s">
        <v>37</v>
      </c>
      <c r="N166" s="12" t="s">
        <v>37</v>
      </c>
      <c r="O166" s="12" t="s">
        <v>37</v>
      </c>
      <c r="P166" s="12" t="s">
        <v>37</v>
      </c>
      <c r="Q166" s="12" t="s">
        <v>37</v>
      </c>
      <c r="R166" s="12" t="s">
        <v>37</v>
      </c>
      <c r="S166" s="12" t="s">
        <v>37</v>
      </c>
      <c r="T166" s="12" t="s">
        <v>37</v>
      </c>
      <c r="U166" s="12" t="s">
        <v>37</v>
      </c>
      <c r="V166" s="12" t="s">
        <v>37</v>
      </c>
      <c r="W166" s="12" t="s">
        <v>37</v>
      </c>
      <c r="X166" s="12" t="s">
        <v>37</v>
      </c>
      <c r="Y166" s="12" t="s">
        <v>37</v>
      </c>
      <c r="Z166" s="12" t="s">
        <v>37</v>
      </c>
      <c r="AA166" s="12" t="s">
        <v>37</v>
      </c>
      <c r="AB166" s="12" t="s">
        <v>37</v>
      </c>
      <c r="AC166" s="12" t="s">
        <v>37</v>
      </c>
      <c r="AD166" s="12" t="s">
        <v>37</v>
      </c>
      <c r="AE166" s="12" t="s">
        <v>37</v>
      </c>
      <c r="AF166" s="12" t="s">
        <v>37</v>
      </c>
      <c r="AG166" s="12" t="s">
        <v>37</v>
      </c>
      <c r="AH166" s="12" t="s">
        <v>37</v>
      </c>
    </row>
    <row r="167" spans="2:34" x14ac:dyDescent="0.3">
      <c r="B167" s="10" t="s">
        <v>10</v>
      </c>
      <c r="C167" s="16" t="s">
        <v>79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8"/>
      <c r="S167" s="16" t="s">
        <v>79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8"/>
    </row>
    <row r="168" spans="2:34" x14ac:dyDescent="0.3">
      <c r="B168" s="10" t="s">
        <v>9</v>
      </c>
      <c r="C168" s="20" t="s">
        <v>126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2"/>
      <c r="S168" s="23" t="s">
        <v>127</v>
      </c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5"/>
    </row>
    <row r="170" spans="2:34" x14ac:dyDescent="0.3">
      <c r="B170" s="10" t="s">
        <v>36</v>
      </c>
      <c r="C170" s="19" t="str">
        <f>CONCATENATE("hk_reg(",VALUE(MID(C163,8,LEN(C163)-8))+1,")")</f>
        <v>hk_reg(24)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2:34" x14ac:dyDescent="0.3">
      <c r="B171" s="10" t="s">
        <v>71</v>
      </c>
      <c r="C171" s="26" t="str">
        <f>CONCATENATE("0x",DEC2HEX(HEX2DEC(RIGHT(C164,2))+1,2))</f>
        <v>0xB8</v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2:34" x14ac:dyDescent="0.3">
      <c r="B172" s="10"/>
      <c r="C172" s="11" t="s">
        <v>35</v>
      </c>
      <c r="D172" s="11" t="s">
        <v>34</v>
      </c>
      <c r="E172" s="11" t="s">
        <v>33</v>
      </c>
      <c r="F172" s="11" t="s">
        <v>32</v>
      </c>
      <c r="G172" s="11" t="s">
        <v>31</v>
      </c>
      <c r="H172" s="11" t="s">
        <v>30</v>
      </c>
      <c r="I172" s="11" t="s">
        <v>29</v>
      </c>
      <c r="J172" s="11" t="s">
        <v>28</v>
      </c>
      <c r="K172" s="11" t="s">
        <v>27</v>
      </c>
      <c r="L172" s="11" t="s">
        <v>26</v>
      </c>
      <c r="M172" s="11" t="s">
        <v>25</v>
      </c>
      <c r="N172" s="11" t="s">
        <v>24</v>
      </c>
      <c r="O172" s="11" t="s">
        <v>23</v>
      </c>
      <c r="P172" s="11" t="s">
        <v>22</v>
      </c>
      <c r="Q172" s="11" t="s">
        <v>21</v>
      </c>
      <c r="R172" s="11" t="s">
        <v>20</v>
      </c>
      <c r="S172" s="11" t="s">
        <v>19</v>
      </c>
      <c r="T172" s="11" t="s">
        <v>18</v>
      </c>
      <c r="U172" s="11" t="s">
        <v>17</v>
      </c>
      <c r="V172" s="11" t="s">
        <v>16</v>
      </c>
      <c r="W172" s="11" t="s">
        <v>15</v>
      </c>
      <c r="X172" s="11" t="s">
        <v>14</v>
      </c>
      <c r="Y172" s="11" t="s">
        <v>13</v>
      </c>
      <c r="Z172" s="11" t="s">
        <v>12</v>
      </c>
      <c r="AA172" s="11" t="s">
        <v>1</v>
      </c>
      <c r="AB172" s="11" t="s">
        <v>2</v>
      </c>
      <c r="AC172" s="11" t="s">
        <v>3</v>
      </c>
      <c r="AD172" s="11" t="s">
        <v>4</v>
      </c>
      <c r="AE172" s="11" t="s">
        <v>5</v>
      </c>
      <c r="AF172" s="11" t="s">
        <v>6</v>
      </c>
      <c r="AG172" s="11" t="s">
        <v>7</v>
      </c>
      <c r="AH172" s="11" t="s">
        <v>8</v>
      </c>
    </row>
    <row r="173" spans="2:34" x14ac:dyDescent="0.3">
      <c r="B173" s="10" t="s">
        <v>11</v>
      </c>
      <c r="C173" s="12" t="s">
        <v>37</v>
      </c>
      <c r="D173" s="12" t="s">
        <v>37</v>
      </c>
      <c r="E173" s="12" t="s">
        <v>37</v>
      </c>
      <c r="F173" s="12" t="s">
        <v>37</v>
      </c>
      <c r="G173" s="12" t="s">
        <v>37</v>
      </c>
      <c r="H173" s="12" t="s">
        <v>37</v>
      </c>
      <c r="I173" s="12" t="s">
        <v>37</v>
      </c>
      <c r="J173" s="12" t="s">
        <v>37</v>
      </c>
      <c r="K173" s="12" t="s">
        <v>37</v>
      </c>
      <c r="L173" s="12" t="s">
        <v>37</v>
      </c>
      <c r="M173" s="12" t="s">
        <v>37</v>
      </c>
      <c r="N173" s="12" t="s">
        <v>37</v>
      </c>
      <c r="O173" s="12" t="s">
        <v>37</v>
      </c>
      <c r="P173" s="12" t="s">
        <v>37</v>
      </c>
      <c r="Q173" s="12" t="s">
        <v>37</v>
      </c>
      <c r="R173" s="12" t="s">
        <v>37</v>
      </c>
      <c r="S173" s="12" t="s">
        <v>37</v>
      </c>
      <c r="T173" s="12" t="s">
        <v>37</v>
      </c>
      <c r="U173" s="12" t="s">
        <v>37</v>
      </c>
      <c r="V173" s="12" t="s">
        <v>37</v>
      </c>
      <c r="W173" s="12" t="s">
        <v>37</v>
      </c>
      <c r="X173" s="12" t="s">
        <v>37</v>
      </c>
      <c r="Y173" s="12" t="s">
        <v>37</v>
      </c>
      <c r="Z173" s="12" t="s">
        <v>37</v>
      </c>
      <c r="AA173" s="12" t="s">
        <v>37</v>
      </c>
      <c r="AB173" s="12" t="s">
        <v>37</v>
      </c>
      <c r="AC173" s="12" t="s">
        <v>37</v>
      </c>
      <c r="AD173" s="12" t="s">
        <v>37</v>
      </c>
      <c r="AE173" s="12" t="s">
        <v>37</v>
      </c>
      <c r="AF173" s="12" t="s">
        <v>37</v>
      </c>
      <c r="AG173" s="12" t="s">
        <v>37</v>
      </c>
      <c r="AH173" s="12" t="s">
        <v>37</v>
      </c>
    </row>
    <row r="174" spans="2:34" x14ac:dyDescent="0.3">
      <c r="B174" s="10" t="s">
        <v>10</v>
      </c>
      <c r="C174" s="16" t="s">
        <v>79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8"/>
      <c r="S174" s="16" t="s">
        <v>79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8"/>
    </row>
    <row r="175" spans="2:34" x14ac:dyDescent="0.3">
      <c r="B175" s="10" t="s">
        <v>9</v>
      </c>
      <c r="C175" s="20" t="s">
        <v>128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2"/>
      <c r="S175" s="23" t="s">
        <v>129</v>
      </c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5"/>
    </row>
    <row r="177" spans="2:34" x14ac:dyDescent="0.3">
      <c r="B177" s="10" t="s">
        <v>36</v>
      </c>
      <c r="C177" s="19" t="str">
        <f>CONCATENATE("hk_reg(",VALUE(MID(C170,8,LEN(C170)-8))+1,")")</f>
        <v>hk_reg(25)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2:34" x14ac:dyDescent="0.3">
      <c r="B178" s="10" t="s">
        <v>71</v>
      </c>
      <c r="C178" s="26" t="str">
        <f>CONCATENATE("0x",DEC2HEX(HEX2DEC(RIGHT(C171,2))+1,2))</f>
        <v>0xB9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2:34" x14ac:dyDescent="0.3">
      <c r="B179" s="10"/>
      <c r="C179" s="11" t="s">
        <v>35</v>
      </c>
      <c r="D179" s="11" t="s">
        <v>34</v>
      </c>
      <c r="E179" s="11" t="s">
        <v>33</v>
      </c>
      <c r="F179" s="11" t="s">
        <v>32</v>
      </c>
      <c r="G179" s="11" t="s">
        <v>31</v>
      </c>
      <c r="H179" s="11" t="s">
        <v>30</v>
      </c>
      <c r="I179" s="11" t="s">
        <v>29</v>
      </c>
      <c r="J179" s="11" t="s">
        <v>28</v>
      </c>
      <c r="K179" s="11" t="s">
        <v>27</v>
      </c>
      <c r="L179" s="11" t="s">
        <v>26</v>
      </c>
      <c r="M179" s="11" t="s">
        <v>25</v>
      </c>
      <c r="N179" s="11" t="s">
        <v>24</v>
      </c>
      <c r="O179" s="11" t="s">
        <v>23</v>
      </c>
      <c r="P179" s="11" t="s">
        <v>22</v>
      </c>
      <c r="Q179" s="11" t="s">
        <v>21</v>
      </c>
      <c r="R179" s="11" t="s">
        <v>20</v>
      </c>
      <c r="S179" s="11" t="s">
        <v>19</v>
      </c>
      <c r="T179" s="11" t="s">
        <v>18</v>
      </c>
      <c r="U179" s="11" t="s">
        <v>17</v>
      </c>
      <c r="V179" s="11" t="s">
        <v>16</v>
      </c>
      <c r="W179" s="11" t="s">
        <v>15</v>
      </c>
      <c r="X179" s="11" t="s">
        <v>14</v>
      </c>
      <c r="Y179" s="11" t="s">
        <v>13</v>
      </c>
      <c r="Z179" s="11" t="s">
        <v>12</v>
      </c>
      <c r="AA179" s="11" t="s">
        <v>1</v>
      </c>
      <c r="AB179" s="11" t="s">
        <v>2</v>
      </c>
      <c r="AC179" s="11" t="s">
        <v>3</v>
      </c>
      <c r="AD179" s="11" t="s">
        <v>4</v>
      </c>
      <c r="AE179" s="11" t="s">
        <v>5</v>
      </c>
      <c r="AF179" s="11" t="s">
        <v>6</v>
      </c>
      <c r="AG179" s="11" t="s">
        <v>7</v>
      </c>
      <c r="AH179" s="11" t="s">
        <v>8</v>
      </c>
    </row>
    <row r="180" spans="2:34" x14ac:dyDescent="0.3">
      <c r="B180" s="10" t="s">
        <v>11</v>
      </c>
      <c r="C180" s="12" t="s">
        <v>37</v>
      </c>
      <c r="D180" s="12" t="s">
        <v>37</v>
      </c>
      <c r="E180" s="12" t="s">
        <v>37</v>
      </c>
      <c r="F180" s="12" t="s">
        <v>37</v>
      </c>
      <c r="G180" s="12" t="s">
        <v>37</v>
      </c>
      <c r="H180" s="12" t="s">
        <v>37</v>
      </c>
      <c r="I180" s="12" t="s">
        <v>37</v>
      </c>
      <c r="J180" s="12" t="s">
        <v>37</v>
      </c>
      <c r="K180" s="12" t="s">
        <v>37</v>
      </c>
      <c r="L180" s="12" t="s">
        <v>37</v>
      </c>
      <c r="M180" s="12" t="s">
        <v>37</v>
      </c>
      <c r="N180" s="12" t="s">
        <v>37</v>
      </c>
      <c r="O180" s="12" t="s">
        <v>37</v>
      </c>
      <c r="P180" s="12" t="s">
        <v>37</v>
      </c>
      <c r="Q180" s="12" t="s">
        <v>37</v>
      </c>
      <c r="R180" s="12" t="s">
        <v>37</v>
      </c>
      <c r="S180" s="12" t="s">
        <v>37</v>
      </c>
      <c r="T180" s="12" t="s">
        <v>37</v>
      </c>
      <c r="U180" s="12" t="s">
        <v>37</v>
      </c>
      <c r="V180" s="12" t="s">
        <v>37</v>
      </c>
      <c r="W180" s="12" t="s">
        <v>37</v>
      </c>
      <c r="X180" s="12" t="s">
        <v>37</v>
      </c>
      <c r="Y180" s="12" t="s">
        <v>37</v>
      </c>
      <c r="Z180" s="12" t="s">
        <v>37</v>
      </c>
      <c r="AA180" s="12" t="s">
        <v>37</v>
      </c>
      <c r="AB180" s="12" t="s">
        <v>37</v>
      </c>
      <c r="AC180" s="12" t="s">
        <v>37</v>
      </c>
      <c r="AD180" s="12" t="s">
        <v>37</v>
      </c>
      <c r="AE180" s="12" t="s">
        <v>37</v>
      </c>
      <c r="AF180" s="12" t="s">
        <v>37</v>
      </c>
      <c r="AG180" s="12" t="s">
        <v>37</v>
      </c>
      <c r="AH180" s="12" t="s">
        <v>37</v>
      </c>
    </row>
    <row r="181" spans="2:34" x14ac:dyDescent="0.3">
      <c r="B181" s="10" t="s">
        <v>10</v>
      </c>
      <c r="C181" s="16" t="s">
        <v>79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8"/>
      <c r="S181" s="16" t="s">
        <v>79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8"/>
    </row>
    <row r="182" spans="2:34" x14ac:dyDescent="0.3">
      <c r="B182" s="10" t="s">
        <v>9</v>
      </c>
      <c r="C182" s="20" t="s">
        <v>130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2"/>
      <c r="S182" s="23" t="s">
        <v>131</v>
      </c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5"/>
    </row>
    <row r="184" spans="2:34" x14ac:dyDescent="0.3">
      <c r="B184" s="10" t="s">
        <v>36</v>
      </c>
      <c r="C184" s="19" t="str">
        <f>CONCATENATE("hk_reg(",VALUE(MID(C177,8,LEN(C177)-8))+1,")")</f>
        <v>hk_reg(26)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2:34" x14ac:dyDescent="0.3">
      <c r="B185" s="10" t="s">
        <v>71</v>
      </c>
      <c r="C185" s="26" t="str">
        <f>CONCATENATE("0x",DEC2HEX(HEX2DEC(RIGHT(C178,2))+1,2))</f>
        <v>0xBA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2:34" x14ac:dyDescent="0.3">
      <c r="B186" s="10"/>
      <c r="C186" s="11" t="s">
        <v>35</v>
      </c>
      <c r="D186" s="11" t="s">
        <v>34</v>
      </c>
      <c r="E186" s="11" t="s">
        <v>33</v>
      </c>
      <c r="F186" s="11" t="s">
        <v>32</v>
      </c>
      <c r="G186" s="11" t="s">
        <v>31</v>
      </c>
      <c r="H186" s="11" t="s">
        <v>30</v>
      </c>
      <c r="I186" s="11" t="s">
        <v>29</v>
      </c>
      <c r="J186" s="11" t="s">
        <v>28</v>
      </c>
      <c r="K186" s="11" t="s">
        <v>27</v>
      </c>
      <c r="L186" s="11" t="s">
        <v>26</v>
      </c>
      <c r="M186" s="11" t="s">
        <v>25</v>
      </c>
      <c r="N186" s="11" t="s">
        <v>24</v>
      </c>
      <c r="O186" s="11" t="s">
        <v>23</v>
      </c>
      <c r="P186" s="11" t="s">
        <v>22</v>
      </c>
      <c r="Q186" s="11" t="s">
        <v>21</v>
      </c>
      <c r="R186" s="11" t="s">
        <v>20</v>
      </c>
      <c r="S186" s="11" t="s">
        <v>19</v>
      </c>
      <c r="T186" s="11" t="s">
        <v>18</v>
      </c>
      <c r="U186" s="11" t="s">
        <v>17</v>
      </c>
      <c r="V186" s="11" t="s">
        <v>16</v>
      </c>
      <c r="W186" s="11" t="s">
        <v>15</v>
      </c>
      <c r="X186" s="11" t="s">
        <v>14</v>
      </c>
      <c r="Y186" s="11" t="s">
        <v>13</v>
      </c>
      <c r="Z186" s="11" t="s">
        <v>12</v>
      </c>
      <c r="AA186" s="11" t="s">
        <v>1</v>
      </c>
      <c r="AB186" s="11" t="s">
        <v>2</v>
      </c>
      <c r="AC186" s="11" t="s">
        <v>3</v>
      </c>
      <c r="AD186" s="11" t="s">
        <v>4</v>
      </c>
      <c r="AE186" s="11" t="s">
        <v>5</v>
      </c>
      <c r="AF186" s="11" t="s">
        <v>6</v>
      </c>
      <c r="AG186" s="11" t="s">
        <v>7</v>
      </c>
      <c r="AH186" s="11" t="s">
        <v>8</v>
      </c>
    </row>
    <row r="187" spans="2:34" x14ac:dyDescent="0.3">
      <c r="B187" s="10" t="s">
        <v>11</v>
      </c>
      <c r="C187" s="12" t="s">
        <v>37</v>
      </c>
      <c r="D187" s="12" t="s">
        <v>37</v>
      </c>
      <c r="E187" s="12" t="s">
        <v>37</v>
      </c>
      <c r="F187" s="12" t="s">
        <v>37</v>
      </c>
      <c r="G187" s="12" t="s">
        <v>37</v>
      </c>
      <c r="H187" s="12" t="s">
        <v>37</v>
      </c>
      <c r="I187" s="12" t="s">
        <v>37</v>
      </c>
      <c r="J187" s="12" t="s">
        <v>37</v>
      </c>
      <c r="K187" s="12" t="s">
        <v>37</v>
      </c>
      <c r="L187" s="12" t="s">
        <v>37</v>
      </c>
      <c r="M187" s="12" t="s">
        <v>37</v>
      </c>
      <c r="N187" s="12" t="s">
        <v>37</v>
      </c>
      <c r="O187" s="12" t="s">
        <v>37</v>
      </c>
      <c r="P187" s="12" t="s">
        <v>37</v>
      </c>
      <c r="Q187" s="12" t="s">
        <v>37</v>
      </c>
      <c r="R187" s="12" t="s">
        <v>37</v>
      </c>
      <c r="S187" s="12" t="s">
        <v>37</v>
      </c>
      <c r="T187" s="12" t="s">
        <v>37</v>
      </c>
      <c r="U187" s="12" t="s">
        <v>37</v>
      </c>
      <c r="V187" s="12" t="s">
        <v>37</v>
      </c>
      <c r="W187" s="12" t="s">
        <v>37</v>
      </c>
      <c r="X187" s="12" t="s">
        <v>37</v>
      </c>
      <c r="Y187" s="12" t="s">
        <v>37</v>
      </c>
      <c r="Z187" s="12" t="s">
        <v>37</v>
      </c>
      <c r="AA187" s="12" t="s">
        <v>37</v>
      </c>
      <c r="AB187" s="12" t="s">
        <v>37</v>
      </c>
      <c r="AC187" s="12" t="s">
        <v>37</v>
      </c>
      <c r="AD187" s="12" t="s">
        <v>37</v>
      </c>
      <c r="AE187" s="12" t="s">
        <v>37</v>
      </c>
      <c r="AF187" s="12" t="s">
        <v>37</v>
      </c>
      <c r="AG187" s="12" t="s">
        <v>37</v>
      </c>
      <c r="AH187" s="12" t="s">
        <v>37</v>
      </c>
    </row>
    <row r="188" spans="2:34" x14ac:dyDescent="0.3">
      <c r="B188" s="10" t="s">
        <v>10</v>
      </c>
      <c r="C188" s="16" t="s">
        <v>79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8"/>
      <c r="S188" s="16" t="s">
        <v>79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8"/>
    </row>
    <row r="189" spans="2:34" x14ac:dyDescent="0.3">
      <c r="B189" s="10" t="s">
        <v>9</v>
      </c>
      <c r="C189" s="20" t="s">
        <v>132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2"/>
      <c r="S189" s="23" t="s">
        <v>133</v>
      </c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5"/>
    </row>
    <row r="191" spans="2:34" x14ac:dyDescent="0.3">
      <c r="B191" s="10" t="s">
        <v>36</v>
      </c>
      <c r="C191" s="19" t="str">
        <f>CONCATENATE("hk_reg(",VALUE(MID(C184,8,LEN(C184)-8))+1,")")</f>
        <v>hk_reg(27)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2:34" x14ac:dyDescent="0.3">
      <c r="B192" s="10" t="s">
        <v>71</v>
      </c>
      <c r="C192" s="26" t="str">
        <f>CONCATENATE("0x",DEC2HEX(HEX2DEC(RIGHT(C185,2))+1,2))</f>
        <v>0xBB</v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2:34" x14ac:dyDescent="0.3">
      <c r="B193" s="10"/>
      <c r="C193" s="11" t="s">
        <v>35</v>
      </c>
      <c r="D193" s="11" t="s">
        <v>34</v>
      </c>
      <c r="E193" s="11" t="s">
        <v>33</v>
      </c>
      <c r="F193" s="11" t="s">
        <v>32</v>
      </c>
      <c r="G193" s="11" t="s">
        <v>31</v>
      </c>
      <c r="H193" s="11" t="s">
        <v>30</v>
      </c>
      <c r="I193" s="11" t="s">
        <v>29</v>
      </c>
      <c r="J193" s="11" t="s">
        <v>28</v>
      </c>
      <c r="K193" s="11" t="s">
        <v>27</v>
      </c>
      <c r="L193" s="11" t="s">
        <v>26</v>
      </c>
      <c r="M193" s="11" t="s">
        <v>25</v>
      </c>
      <c r="N193" s="11" t="s">
        <v>24</v>
      </c>
      <c r="O193" s="11" t="s">
        <v>23</v>
      </c>
      <c r="P193" s="11" t="s">
        <v>22</v>
      </c>
      <c r="Q193" s="11" t="s">
        <v>21</v>
      </c>
      <c r="R193" s="11" t="s">
        <v>20</v>
      </c>
      <c r="S193" s="11" t="s">
        <v>19</v>
      </c>
      <c r="T193" s="11" t="s">
        <v>18</v>
      </c>
      <c r="U193" s="11" t="s">
        <v>17</v>
      </c>
      <c r="V193" s="11" t="s">
        <v>16</v>
      </c>
      <c r="W193" s="11" t="s">
        <v>15</v>
      </c>
      <c r="X193" s="11" t="s">
        <v>14</v>
      </c>
      <c r="Y193" s="11" t="s">
        <v>13</v>
      </c>
      <c r="Z193" s="11" t="s">
        <v>12</v>
      </c>
      <c r="AA193" s="11" t="s">
        <v>1</v>
      </c>
      <c r="AB193" s="11" t="s">
        <v>2</v>
      </c>
      <c r="AC193" s="11" t="s">
        <v>3</v>
      </c>
      <c r="AD193" s="11" t="s">
        <v>4</v>
      </c>
      <c r="AE193" s="11" t="s">
        <v>5</v>
      </c>
      <c r="AF193" s="11" t="s">
        <v>6</v>
      </c>
      <c r="AG193" s="11" t="s">
        <v>7</v>
      </c>
      <c r="AH193" s="11" t="s">
        <v>8</v>
      </c>
    </row>
    <row r="194" spans="2:34" x14ac:dyDescent="0.3">
      <c r="B194" s="10" t="s">
        <v>11</v>
      </c>
      <c r="C194" s="12" t="s">
        <v>37</v>
      </c>
      <c r="D194" s="12" t="s">
        <v>37</v>
      </c>
      <c r="E194" s="12" t="s">
        <v>37</v>
      </c>
      <c r="F194" s="12" t="s">
        <v>37</v>
      </c>
      <c r="G194" s="12" t="s">
        <v>37</v>
      </c>
      <c r="H194" s="12" t="s">
        <v>37</v>
      </c>
      <c r="I194" s="12" t="s">
        <v>37</v>
      </c>
      <c r="J194" s="12" t="s">
        <v>37</v>
      </c>
      <c r="K194" s="12" t="s">
        <v>37</v>
      </c>
      <c r="L194" s="12" t="s">
        <v>37</v>
      </c>
      <c r="M194" s="12" t="s">
        <v>37</v>
      </c>
      <c r="N194" s="12" t="s">
        <v>37</v>
      </c>
      <c r="O194" s="12" t="s">
        <v>37</v>
      </c>
      <c r="P194" s="12" t="s">
        <v>37</v>
      </c>
      <c r="Q194" s="12" t="s">
        <v>37</v>
      </c>
      <c r="R194" s="12" t="s">
        <v>37</v>
      </c>
      <c r="S194" s="12" t="s">
        <v>37</v>
      </c>
      <c r="T194" s="12" t="s">
        <v>37</v>
      </c>
      <c r="U194" s="12" t="s">
        <v>37</v>
      </c>
      <c r="V194" s="12" t="s">
        <v>37</v>
      </c>
      <c r="W194" s="12" t="s">
        <v>37</v>
      </c>
      <c r="X194" s="12" t="s">
        <v>37</v>
      </c>
      <c r="Y194" s="12" t="s">
        <v>37</v>
      </c>
      <c r="Z194" s="12" t="s">
        <v>37</v>
      </c>
      <c r="AA194" s="12" t="s">
        <v>37</v>
      </c>
      <c r="AB194" s="12" t="s">
        <v>37</v>
      </c>
      <c r="AC194" s="12" t="s">
        <v>37</v>
      </c>
      <c r="AD194" s="12" t="s">
        <v>37</v>
      </c>
      <c r="AE194" s="12" t="s">
        <v>37</v>
      </c>
      <c r="AF194" s="12" t="s">
        <v>37</v>
      </c>
      <c r="AG194" s="12" t="s">
        <v>37</v>
      </c>
      <c r="AH194" s="12" t="s">
        <v>37</v>
      </c>
    </row>
    <row r="195" spans="2:34" x14ac:dyDescent="0.3">
      <c r="B195" s="10" t="s">
        <v>10</v>
      </c>
      <c r="C195" s="16" t="s">
        <v>79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8"/>
      <c r="S195" s="16" t="s">
        <v>79</v>
      </c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8"/>
    </row>
    <row r="196" spans="2:34" x14ac:dyDescent="0.3">
      <c r="B196" s="10" t="s">
        <v>9</v>
      </c>
      <c r="C196" s="20" t="s">
        <v>134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2"/>
      <c r="S196" s="23" t="s">
        <v>135</v>
      </c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5"/>
    </row>
    <row r="198" spans="2:34" x14ac:dyDescent="0.3">
      <c r="B198" s="10" t="s">
        <v>36</v>
      </c>
      <c r="C198" s="19" t="str">
        <f>CONCATENATE("hk_reg(",VALUE(MID(C191,8,LEN(C191)-8))+1,")")</f>
        <v>hk_reg(28)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2:34" x14ac:dyDescent="0.3">
      <c r="B199" s="10" t="s">
        <v>71</v>
      </c>
      <c r="C199" s="26" t="str">
        <f>CONCATENATE("0x",DEC2HEX(HEX2DEC(RIGHT(C192,2))+1,2))</f>
        <v>0xBC</v>
      </c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2:34" x14ac:dyDescent="0.3">
      <c r="B200" s="10"/>
      <c r="C200" s="11" t="s">
        <v>35</v>
      </c>
      <c r="D200" s="11" t="s">
        <v>34</v>
      </c>
      <c r="E200" s="11" t="s">
        <v>33</v>
      </c>
      <c r="F200" s="11" t="s">
        <v>32</v>
      </c>
      <c r="G200" s="11" t="s">
        <v>31</v>
      </c>
      <c r="H200" s="11" t="s">
        <v>30</v>
      </c>
      <c r="I200" s="11" t="s">
        <v>29</v>
      </c>
      <c r="J200" s="11" t="s">
        <v>28</v>
      </c>
      <c r="K200" s="11" t="s">
        <v>27</v>
      </c>
      <c r="L200" s="11" t="s">
        <v>26</v>
      </c>
      <c r="M200" s="11" t="s">
        <v>25</v>
      </c>
      <c r="N200" s="11" t="s">
        <v>24</v>
      </c>
      <c r="O200" s="11" t="s">
        <v>23</v>
      </c>
      <c r="P200" s="11" t="s">
        <v>22</v>
      </c>
      <c r="Q200" s="11" t="s">
        <v>21</v>
      </c>
      <c r="R200" s="11" t="s">
        <v>20</v>
      </c>
      <c r="S200" s="11" t="s">
        <v>19</v>
      </c>
      <c r="T200" s="11" t="s">
        <v>18</v>
      </c>
      <c r="U200" s="11" t="s">
        <v>17</v>
      </c>
      <c r="V200" s="11" t="s">
        <v>16</v>
      </c>
      <c r="W200" s="11" t="s">
        <v>15</v>
      </c>
      <c r="X200" s="11" t="s">
        <v>14</v>
      </c>
      <c r="Y200" s="11" t="s">
        <v>13</v>
      </c>
      <c r="Z200" s="11" t="s">
        <v>12</v>
      </c>
      <c r="AA200" s="11" t="s">
        <v>1</v>
      </c>
      <c r="AB200" s="11" t="s">
        <v>2</v>
      </c>
      <c r="AC200" s="11" t="s">
        <v>3</v>
      </c>
      <c r="AD200" s="11" t="s">
        <v>4</v>
      </c>
      <c r="AE200" s="11" t="s">
        <v>5</v>
      </c>
      <c r="AF200" s="11" t="s">
        <v>6</v>
      </c>
      <c r="AG200" s="11" t="s">
        <v>7</v>
      </c>
      <c r="AH200" s="11" t="s">
        <v>8</v>
      </c>
    </row>
    <row r="201" spans="2:34" x14ac:dyDescent="0.3">
      <c r="B201" s="10" t="s">
        <v>11</v>
      </c>
      <c r="C201" s="12" t="s">
        <v>37</v>
      </c>
      <c r="D201" s="12" t="s">
        <v>37</v>
      </c>
      <c r="E201" s="12" t="s">
        <v>37</v>
      </c>
      <c r="F201" s="12" t="s">
        <v>37</v>
      </c>
      <c r="G201" s="12" t="s">
        <v>37</v>
      </c>
      <c r="H201" s="12" t="s">
        <v>37</v>
      </c>
      <c r="I201" s="12" t="s">
        <v>37</v>
      </c>
      <c r="J201" s="12" t="s">
        <v>37</v>
      </c>
      <c r="K201" s="12" t="s">
        <v>37</v>
      </c>
      <c r="L201" s="12" t="s">
        <v>37</v>
      </c>
      <c r="M201" s="12" t="s">
        <v>37</v>
      </c>
      <c r="N201" s="12" t="s">
        <v>37</v>
      </c>
      <c r="O201" s="12" t="s">
        <v>37</v>
      </c>
      <c r="P201" s="12" t="s">
        <v>37</v>
      </c>
      <c r="Q201" s="12" t="s">
        <v>37</v>
      </c>
      <c r="R201" s="12" t="s">
        <v>37</v>
      </c>
      <c r="S201" s="12" t="s">
        <v>37</v>
      </c>
      <c r="T201" s="12" t="s">
        <v>37</v>
      </c>
      <c r="U201" s="12" t="s">
        <v>37</v>
      </c>
      <c r="V201" s="12" t="s">
        <v>37</v>
      </c>
      <c r="W201" s="12" t="s">
        <v>37</v>
      </c>
      <c r="X201" s="12" t="s">
        <v>37</v>
      </c>
      <c r="Y201" s="12" t="s">
        <v>37</v>
      </c>
      <c r="Z201" s="12" t="s">
        <v>37</v>
      </c>
      <c r="AA201" s="12" t="s">
        <v>37</v>
      </c>
      <c r="AB201" s="12" t="s">
        <v>37</v>
      </c>
      <c r="AC201" s="12" t="s">
        <v>37</v>
      </c>
      <c r="AD201" s="12" t="s">
        <v>37</v>
      </c>
      <c r="AE201" s="12" t="s">
        <v>37</v>
      </c>
      <c r="AF201" s="12" t="s">
        <v>37</v>
      </c>
      <c r="AG201" s="12" t="s">
        <v>37</v>
      </c>
      <c r="AH201" s="12" t="s">
        <v>37</v>
      </c>
    </row>
    <row r="202" spans="2:34" x14ac:dyDescent="0.3">
      <c r="B202" s="10" t="s">
        <v>10</v>
      </c>
      <c r="C202" s="16" t="s">
        <v>79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8"/>
      <c r="S202" s="16" t="s">
        <v>79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8"/>
    </row>
    <row r="203" spans="2:34" x14ac:dyDescent="0.3">
      <c r="B203" s="10" t="s">
        <v>9</v>
      </c>
      <c r="C203" s="20" t="s">
        <v>136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2"/>
      <c r="S203" s="23" t="s">
        <v>137</v>
      </c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5"/>
    </row>
    <row r="205" spans="2:34" x14ac:dyDescent="0.3">
      <c r="B205" s="10" t="s">
        <v>36</v>
      </c>
      <c r="C205" s="19" t="str">
        <f>CONCATENATE("hk_reg(",VALUE(MID(C198,8,LEN(C198)-8))+1,")")</f>
        <v>hk_reg(29)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2:34" x14ac:dyDescent="0.3">
      <c r="B206" s="10" t="s">
        <v>71</v>
      </c>
      <c r="C206" s="26" t="str">
        <f>CONCATENATE("0x",DEC2HEX(HEX2DEC(RIGHT(C199,2))+1,2))</f>
        <v>0xBD</v>
      </c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2:34" x14ac:dyDescent="0.3">
      <c r="B207" s="10"/>
      <c r="C207" s="11" t="s">
        <v>35</v>
      </c>
      <c r="D207" s="11" t="s">
        <v>34</v>
      </c>
      <c r="E207" s="11" t="s">
        <v>33</v>
      </c>
      <c r="F207" s="11" t="s">
        <v>32</v>
      </c>
      <c r="G207" s="11" t="s">
        <v>31</v>
      </c>
      <c r="H207" s="11" t="s">
        <v>30</v>
      </c>
      <c r="I207" s="11" t="s">
        <v>29</v>
      </c>
      <c r="J207" s="11" t="s">
        <v>28</v>
      </c>
      <c r="K207" s="11" t="s">
        <v>27</v>
      </c>
      <c r="L207" s="11" t="s">
        <v>26</v>
      </c>
      <c r="M207" s="11" t="s">
        <v>25</v>
      </c>
      <c r="N207" s="11" t="s">
        <v>24</v>
      </c>
      <c r="O207" s="11" t="s">
        <v>23</v>
      </c>
      <c r="P207" s="11" t="s">
        <v>22</v>
      </c>
      <c r="Q207" s="11" t="s">
        <v>21</v>
      </c>
      <c r="R207" s="11" t="s">
        <v>20</v>
      </c>
      <c r="S207" s="11" t="s">
        <v>19</v>
      </c>
      <c r="T207" s="11" t="s">
        <v>18</v>
      </c>
      <c r="U207" s="11" t="s">
        <v>17</v>
      </c>
      <c r="V207" s="11" t="s">
        <v>16</v>
      </c>
      <c r="W207" s="11" t="s">
        <v>15</v>
      </c>
      <c r="X207" s="11" t="s">
        <v>14</v>
      </c>
      <c r="Y207" s="11" t="s">
        <v>13</v>
      </c>
      <c r="Z207" s="11" t="s">
        <v>12</v>
      </c>
      <c r="AA207" s="11" t="s">
        <v>1</v>
      </c>
      <c r="AB207" s="11" t="s">
        <v>2</v>
      </c>
      <c r="AC207" s="11" t="s">
        <v>3</v>
      </c>
      <c r="AD207" s="11" t="s">
        <v>4</v>
      </c>
      <c r="AE207" s="11" t="s">
        <v>5</v>
      </c>
      <c r="AF207" s="11" t="s">
        <v>6</v>
      </c>
      <c r="AG207" s="11" t="s">
        <v>7</v>
      </c>
      <c r="AH207" s="11" t="s">
        <v>8</v>
      </c>
    </row>
    <row r="208" spans="2:34" x14ac:dyDescent="0.3">
      <c r="B208" s="10" t="s">
        <v>11</v>
      </c>
      <c r="C208" s="12" t="s">
        <v>37</v>
      </c>
      <c r="D208" s="12" t="s">
        <v>37</v>
      </c>
      <c r="E208" s="12" t="s">
        <v>37</v>
      </c>
      <c r="F208" s="12" t="s">
        <v>37</v>
      </c>
      <c r="G208" s="12" t="s">
        <v>37</v>
      </c>
      <c r="H208" s="12" t="s">
        <v>37</v>
      </c>
      <c r="I208" s="12" t="s">
        <v>37</v>
      </c>
      <c r="J208" s="12" t="s">
        <v>37</v>
      </c>
      <c r="K208" s="12" t="s">
        <v>37</v>
      </c>
      <c r="L208" s="12" t="s">
        <v>37</v>
      </c>
      <c r="M208" s="12" t="s">
        <v>37</v>
      </c>
      <c r="N208" s="12" t="s">
        <v>37</v>
      </c>
      <c r="O208" s="12" t="s">
        <v>37</v>
      </c>
      <c r="P208" s="12" t="s">
        <v>37</v>
      </c>
      <c r="Q208" s="12" t="s">
        <v>37</v>
      </c>
      <c r="R208" s="12" t="s">
        <v>37</v>
      </c>
      <c r="S208" s="12" t="s">
        <v>37</v>
      </c>
      <c r="T208" s="12" t="s">
        <v>37</v>
      </c>
      <c r="U208" s="12" t="s">
        <v>37</v>
      </c>
      <c r="V208" s="12" t="s">
        <v>37</v>
      </c>
      <c r="W208" s="12" t="s">
        <v>37</v>
      </c>
      <c r="X208" s="12" t="s">
        <v>37</v>
      </c>
      <c r="Y208" s="12" t="s">
        <v>37</v>
      </c>
      <c r="Z208" s="12" t="s">
        <v>37</v>
      </c>
      <c r="AA208" s="12" t="s">
        <v>37</v>
      </c>
      <c r="AB208" s="12" t="s">
        <v>37</v>
      </c>
      <c r="AC208" s="12" t="s">
        <v>37</v>
      </c>
      <c r="AD208" s="12" t="s">
        <v>37</v>
      </c>
      <c r="AE208" s="12" t="s">
        <v>37</v>
      </c>
      <c r="AF208" s="12" t="s">
        <v>37</v>
      </c>
      <c r="AG208" s="12" t="s">
        <v>37</v>
      </c>
      <c r="AH208" s="12" t="s">
        <v>37</v>
      </c>
    </row>
    <row r="209" spans="2:34" x14ac:dyDescent="0.3">
      <c r="B209" s="10" t="s">
        <v>10</v>
      </c>
      <c r="C209" s="16" t="s">
        <v>79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8"/>
      <c r="S209" s="16" t="s">
        <v>79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8"/>
    </row>
    <row r="210" spans="2:34" x14ac:dyDescent="0.3">
      <c r="B210" s="10" t="s">
        <v>9</v>
      </c>
      <c r="C210" s="20" t="s">
        <v>138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2"/>
      <c r="S210" s="23" t="s">
        <v>139</v>
      </c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5"/>
    </row>
    <row r="212" spans="2:34" x14ac:dyDescent="0.3">
      <c r="B212" s="10" t="s">
        <v>36</v>
      </c>
      <c r="C212" s="19" t="str">
        <f>CONCATENATE("hk_reg(",VALUE(MID(C205,8,LEN(C205)-8))+1,")")</f>
        <v>hk_reg(30)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2:34" x14ac:dyDescent="0.3">
      <c r="B213" s="10" t="s">
        <v>71</v>
      </c>
      <c r="C213" s="26" t="str">
        <f>CONCATENATE("0x",DEC2HEX(HEX2DEC(RIGHT(C206,2))+1,2))</f>
        <v>0xBE</v>
      </c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2:34" x14ac:dyDescent="0.3">
      <c r="B214" s="10"/>
      <c r="C214" s="11" t="s">
        <v>35</v>
      </c>
      <c r="D214" s="11" t="s">
        <v>34</v>
      </c>
      <c r="E214" s="11" t="s">
        <v>33</v>
      </c>
      <c r="F214" s="11" t="s">
        <v>32</v>
      </c>
      <c r="G214" s="11" t="s">
        <v>31</v>
      </c>
      <c r="H214" s="11" t="s">
        <v>30</v>
      </c>
      <c r="I214" s="11" t="s">
        <v>29</v>
      </c>
      <c r="J214" s="11" t="s">
        <v>28</v>
      </c>
      <c r="K214" s="11" t="s">
        <v>27</v>
      </c>
      <c r="L214" s="11" t="s">
        <v>26</v>
      </c>
      <c r="M214" s="11" t="s">
        <v>25</v>
      </c>
      <c r="N214" s="11" t="s">
        <v>24</v>
      </c>
      <c r="O214" s="11" t="s">
        <v>23</v>
      </c>
      <c r="P214" s="11" t="s">
        <v>22</v>
      </c>
      <c r="Q214" s="11" t="s">
        <v>21</v>
      </c>
      <c r="R214" s="11" t="s">
        <v>20</v>
      </c>
      <c r="S214" s="11" t="s">
        <v>19</v>
      </c>
      <c r="T214" s="11" t="s">
        <v>18</v>
      </c>
      <c r="U214" s="11" t="s">
        <v>17</v>
      </c>
      <c r="V214" s="11" t="s">
        <v>16</v>
      </c>
      <c r="W214" s="11" t="s">
        <v>15</v>
      </c>
      <c r="X214" s="11" t="s">
        <v>14</v>
      </c>
      <c r="Y214" s="11" t="s">
        <v>13</v>
      </c>
      <c r="Z214" s="11" t="s">
        <v>12</v>
      </c>
      <c r="AA214" s="11" t="s">
        <v>1</v>
      </c>
      <c r="AB214" s="11" t="s">
        <v>2</v>
      </c>
      <c r="AC214" s="11" t="s">
        <v>3</v>
      </c>
      <c r="AD214" s="11" t="s">
        <v>4</v>
      </c>
      <c r="AE214" s="11" t="s">
        <v>5</v>
      </c>
      <c r="AF214" s="11" t="s">
        <v>6</v>
      </c>
      <c r="AG214" s="11" t="s">
        <v>7</v>
      </c>
      <c r="AH214" s="11" t="s">
        <v>8</v>
      </c>
    </row>
    <row r="215" spans="2:34" x14ac:dyDescent="0.3">
      <c r="B215" s="10" t="s">
        <v>11</v>
      </c>
      <c r="C215" s="12" t="s">
        <v>37</v>
      </c>
      <c r="D215" s="12" t="s">
        <v>37</v>
      </c>
      <c r="E215" s="12" t="s">
        <v>37</v>
      </c>
      <c r="F215" s="12" t="s">
        <v>37</v>
      </c>
      <c r="G215" s="12" t="s">
        <v>37</v>
      </c>
      <c r="H215" s="12" t="s">
        <v>37</v>
      </c>
      <c r="I215" s="12" t="s">
        <v>37</v>
      </c>
      <c r="J215" s="12" t="s">
        <v>37</v>
      </c>
      <c r="K215" s="12" t="s">
        <v>37</v>
      </c>
      <c r="L215" s="12" t="s">
        <v>37</v>
      </c>
      <c r="M215" s="12" t="s">
        <v>37</v>
      </c>
      <c r="N215" s="12" t="s">
        <v>37</v>
      </c>
      <c r="O215" s="12" t="s">
        <v>37</v>
      </c>
      <c r="P215" s="12" t="s">
        <v>37</v>
      </c>
      <c r="Q215" s="12" t="s">
        <v>37</v>
      </c>
      <c r="R215" s="12" t="s">
        <v>37</v>
      </c>
      <c r="S215" s="12" t="s">
        <v>37</v>
      </c>
      <c r="T215" s="12" t="s">
        <v>37</v>
      </c>
      <c r="U215" s="12" t="s">
        <v>37</v>
      </c>
      <c r="V215" s="12" t="s">
        <v>37</v>
      </c>
      <c r="W215" s="12" t="s">
        <v>37</v>
      </c>
      <c r="X215" s="12" t="s">
        <v>37</v>
      </c>
      <c r="Y215" s="12" t="s">
        <v>37</v>
      </c>
      <c r="Z215" s="12" t="s">
        <v>37</v>
      </c>
      <c r="AA215" s="12" t="s">
        <v>37</v>
      </c>
      <c r="AB215" s="12" t="s">
        <v>37</v>
      </c>
      <c r="AC215" s="12" t="s">
        <v>37</v>
      </c>
      <c r="AD215" s="12" t="s">
        <v>37</v>
      </c>
      <c r="AE215" s="12" t="s">
        <v>37</v>
      </c>
      <c r="AF215" s="12" t="s">
        <v>37</v>
      </c>
      <c r="AG215" s="12" t="s">
        <v>37</v>
      </c>
      <c r="AH215" s="12" t="s">
        <v>37</v>
      </c>
    </row>
    <row r="216" spans="2:34" x14ac:dyDescent="0.3">
      <c r="B216" s="10" t="s">
        <v>10</v>
      </c>
      <c r="C216" s="16" t="s">
        <v>79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8"/>
      <c r="S216" s="16" t="s">
        <v>79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8"/>
    </row>
    <row r="217" spans="2:34" x14ac:dyDescent="0.3">
      <c r="B217" s="10" t="s">
        <v>9</v>
      </c>
      <c r="C217" s="20" t="s">
        <v>140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2"/>
      <c r="S217" s="23" t="s">
        <v>141</v>
      </c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5"/>
    </row>
    <row r="219" spans="2:34" x14ac:dyDescent="0.3">
      <c r="B219" s="10" t="s">
        <v>36</v>
      </c>
      <c r="C219" s="19" t="str">
        <f>CONCATENATE("hk_reg(",VALUE(MID(C212,8,LEN(C212)-8))+1,")")</f>
        <v>hk_reg(31)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2:34" x14ac:dyDescent="0.3">
      <c r="B220" s="10" t="s">
        <v>71</v>
      </c>
      <c r="C220" s="26" t="str">
        <f>CONCATENATE("0x",DEC2HEX(HEX2DEC(RIGHT(C213,2))+1,2))</f>
        <v>0xBF</v>
      </c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2:34" x14ac:dyDescent="0.3">
      <c r="B221" s="10"/>
      <c r="C221" s="11" t="s">
        <v>35</v>
      </c>
      <c r="D221" s="11" t="s">
        <v>34</v>
      </c>
      <c r="E221" s="11" t="s">
        <v>33</v>
      </c>
      <c r="F221" s="11" t="s">
        <v>32</v>
      </c>
      <c r="G221" s="11" t="s">
        <v>31</v>
      </c>
      <c r="H221" s="11" t="s">
        <v>30</v>
      </c>
      <c r="I221" s="11" t="s">
        <v>29</v>
      </c>
      <c r="J221" s="11" t="s">
        <v>28</v>
      </c>
      <c r="K221" s="11" t="s">
        <v>27</v>
      </c>
      <c r="L221" s="11" t="s">
        <v>26</v>
      </c>
      <c r="M221" s="11" t="s">
        <v>25</v>
      </c>
      <c r="N221" s="11" t="s">
        <v>24</v>
      </c>
      <c r="O221" s="11" t="s">
        <v>23</v>
      </c>
      <c r="P221" s="11" t="s">
        <v>22</v>
      </c>
      <c r="Q221" s="11" t="s">
        <v>21</v>
      </c>
      <c r="R221" s="11" t="s">
        <v>20</v>
      </c>
      <c r="S221" s="11" t="s">
        <v>19</v>
      </c>
      <c r="T221" s="11" t="s">
        <v>18</v>
      </c>
      <c r="U221" s="11" t="s">
        <v>17</v>
      </c>
      <c r="V221" s="11" t="s">
        <v>16</v>
      </c>
      <c r="W221" s="11" t="s">
        <v>15</v>
      </c>
      <c r="X221" s="11" t="s">
        <v>14</v>
      </c>
      <c r="Y221" s="11" t="s">
        <v>13</v>
      </c>
      <c r="Z221" s="11" t="s">
        <v>12</v>
      </c>
      <c r="AA221" s="11" t="s">
        <v>1</v>
      </c>
      <c r="AB221" s="11" t="s">
        <v>2</v>
      </c>
      <c r="AC221" s="11" t="s">
        <v>3</v>
      </c>
      <c r="AD221" s="11" t="s">
        <v>4</v>
      </c>
      <c r="AE221" s="11" t="s">
        <v>5</v>
      </c>
      <c r="AF221" s="11" t="s">
        <v>6</v>
      </c>
      <c r="AG221" s="11" t="s">
        <v>7</v>
      </c>
      <c r="AH221" s="11" t="s">
        <v>8</v>
      </c>
    </row>
    <row r="222" spans="2:34" x14ac:dyDescent="0.3">
      <c r="B222" s="10" t="s">
        <v>11</v>
      </c>
      <c r="C222" s="12" t="s">
        <v>37</v>
      </c>
      <c r="D222" s="12" t="s">
        <v>37</v>
      </c>
      <c r="E222" s="12" t="s">
        <v>37</v>
      </c>
      <c r="F222" s="12" t="s">
        <v>37</v>
      </c>
      <c r="G222" s="12" t="s">
        <v>37</v>
      </c>
      <c r="H222" s="12" t="s">
        <v>37</v>
      </c>
      <c r="I222" s="12" t="s">
        <v>37</v>
      </c>
      <c r="J222" s="12" t="s">
        <v>37</v>
      </c>
      <c r="K222" s="12" t="s">
        <v>37</v>
      </c>
      <c r="L222" s="12" t="s">
        <v>37</v>
      </c>
      <c r="M222" s="12" t="s">
        <v>37</v>
      </c>
      <c r="N222" s="12" t="s">
        <v>37</v>
      </c>
      <c r="O222" s="12" t="s">
        <v>37</v>
      </c>
      <c r="P222" s="12" t="s">
        <v>37</v>
      </c>
      <c r="Q222" s="12" t="s">
        <v>37</v>
      </c>
      <c r="R222" s="12" t="s">
        <v>37</v>
      </c>
      <c r="S222" s="12" t="s">
        <v>37</v>
      </c>
      <c r="T222" s="12" t="s">
        <v>37</v>
      </c>
      <c r="U222" s="12" t="s">
        <v>37</v>
      </c>
      <c r="V222" s="12" t="s">
        <v>37</v>
      </c>
      <c r="W222" s="12" t="s">
        <v>37</v>
      </c>
      <c r="X222" s="12" t="s">
        <v>37</v>
      </c>
      <c r="Y222" s="12" t="s">
        <v>37</v>
      </c>
      <c r="Z222" s="12" t="s">
        <v>37</v>
      </c>
      <c r="AA222" s="12" t="s">
        <v>37</v>
      </c>
      <c r="AB222" s="12" t="s">
        <v>37</v>
      </c>
      <c r="AC222" s="12" t="s">
        <v>37</v>
      </c>
      <c r="AD222" s="12" t="s">
        <v>37</v>
      </c>
      <c r="AE222" s="12" t="s">
        <v>37</v>
      </c>
      <c r="AF222" s="12" t="s">
        <v>37</v>
      </c>
      <c r="AG222" s="12" t="s">
        <v>37</v>
      </c>
      <c r="AH222" s="12" t="s">
        <v>37</v>
      </c>
    </row>
    <row r="223" spans="2:34" x14ac:dyDescent="0.3">
      <c r="B223" s="10" t="s">
        <v>10</v>
      </c>
      <c r="C223" s="16" t="s">
        <v>79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8"/>
      <c r="S223" s="16" t="s">
        <v>79</v>
      </c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8"/>
    </row>
    <row r="224" spans="2:34" x14ac:dyDescent="0.3">
      <c r="B224" s="10" t="s">
        <v>9</v>
      </c>
      <c r="C224" s="20" t="s">
        <v>142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2"/>
      <c r="S224" s="23" t="s">
        <v>143</v>
      </c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5"/>
    </row>
  </sheetData>
  <mergeCells count="192">
    <mergeCell ref="C219:AH219"/>
    <mergeCell ref="C220:AH220"/>
    <mergeCell ref="C223:R223"/>
    <mergeCell ref="S223:AH223"/>
    <mergeCell ref="C224:R224"/>
    <mergeCell ref="S224:AH224"/>
    <mergeCell ref="C212:AH212"/>
    <mergeCell ref="C213:AH213"/>
    <mergeCell ref="C216:R216"/>
    <mergeCell ref="S216:AH216"/>
    <mergeCell ref="C217:R217"/>
    <mergeCell ref="S217:AH217"/>
    <mergeCell ref="C205:AH205"/>
    <mergeCell ref="C206:AH206"/>
    <mergeCell ref="C209:R209"/>
    <mergeCell ref="S209:AH209"/>
    <mergeCell ref="C210:R210"/>
    <mergeCell ref="S210:AH210"/>
    <mergeCell ref="C198:AH198"/>
    <mergeCell ref="C199:AH199"/>
    <mergeCell ref="C202:R202"/>
    <mergeCell ref="S202:AH202"/>
    <mergeCell ref="C203:R203"/>
    <mergeCell ref="S203:AH203"/>
    <mergeCell ref="C191:AH191"/>
    <mergeCell ref="C192:AH192"/>
    <mergeCell ref="C195:R195"/>
    <mergeCell ref="S195:AH195"/>
    <mergeCell ref="C196:R196"/>
    <mergeCell ref="S196:AH196"/>
    <mergeCell ref="C184:AH184"/>
    <mergeCell ref="C185:AH185"/>
    <mergeCell ref="C188:R188"/>
    <mergeCell ref="S188:AH188"/>
    <mergeCell ref="C189:R189"/>
    <mergeCell ref="S189:AH189"/>
    <mergeCell ref="C177:AH177"/>
    <mergeCell ref="C178:AH178"/>
    <mergeCell ref="C181:R181"/>
    <mergeCell ref="S181:AH181"/>
    <mergeCell ref="C182:R182"/>
    <mergeCell ref="S182:AH182"/>
    <mergeCell ref="C170:AH170"/>
    <mergeCell ref="C171:AH171"/>
    <mergeCell ref="C174:R174"/>
    <mergeCell ref="S174:AH174"/>
    <mergeCell ref="C175:R175"/>
    <mergeCell ref="S175:AH175"/>
    <mergeCell ref="C163:AH163"/>
    <mergeCell ref="C164:AH164"/>
    <mergeCell ref="C167:R167"/>
    <mergeCell ref="S167:AH167"/>
    <mergeCell ref="C168:R168"/>
    <mergeCell ref="S168:AH168"/>
    <mergeCell ref="C156:AH156"/>
    <mergeCell ref="C157:AH157"/>
    <mergeCell ref="C160:R160"/>
    <mergeCell ref="S160:AH160"/>
    <mergeCell ref="C161:R161"/>
    <mergeCell ref="S161:AH161"/>
    <mergeCell ref="C149:AH149"/>
    <mergeCell ref="C150:AH150"/>
    <mergeCell ref="C153:R153"/>
    <mergeCell ref="S153:AH153"/>
    <mergeCell ref="C154:R154"/>
    <mergeCell ref="S154:AH154"/>
    <mergeCell ref="C142:AH142"/>
    <mergeCell ref="C143:AH143"/>
    <mergeCell ref="C146:R146"/>
    <mergeCell ref="S146:AH146"/>
    <mergeCell ref="C147:R147"/>
    <mergeCell ref="S147:AH147"/>
    <mergeCell ref="C119:R119"/>
    <mergeCell ref="S119:AH119"/>
    <mergeCell ref="C135:AH135"/>
    <mergeCell ref="C136:AH136"/>
    <mergeCell ref="C139:R139"/>
    <mergeCell ref="S139:AH139"/>
    <mergeCell ref="C140:R140"/>
    <mergeCell ref="S140:AH140"/>
    <mergeCell ref="C129:AH129"/>
    <mergeCell ref="C132:R132"/>
    <mergeCell ref="S132:AH132"/>
    <mergeCell ref="C133:R133"/>
    <mergeCell ref="S133:AH133"/>
    <mergeCell ref="C62:R62"/>
    <mergeCell ref="S62:AH62"/>
    <mergeCell ref="C63:R63"/>
    <mergeCell ref="C125:R125"/>
    <mergeCell ref="S125:AH125"/>
    <mergeCell ref="C126:R126"/>
    <mergeCell ref="S126:AH126"/>
    <mergeCell ref="C128:AH128"/>
    <mergeCell ref="C104:R104"/>
    <mergeCell ref="S104:AH104"/>
    <mergeCell ref="C105:R105"/>
    <mergeCell ref="S105:AH105"/>
    <mergeCell ref="C111:R111"/>
    <mergeCell ref="S111:AH111"/>
    <mergeCell ref="C122:AH122"/>
    <mergeCell ref="C107:AH107"/>
    <mergeCell ref="C108:AH108"/>
    <mergeCell ref="C114:AH114"/>
    <mergeCell ref="C115:AH115"/>
    <mergeCell ref="C121:AH121"/>
    <mergeCell ref="C112:R112"/>
    <mergeCell ref="S112:AH112"/>
    <mergeCell ref="C118:R118"/>
    <mergeCell ref="S118:AH118"/>
    <mergeCell ref="S13:AH13"/>
    <mergeCell ref="C14:R14"/>
    <mergeCell ref="S14:AH14"/>
    <mergeCell ref="C27:R27"/>
    <mergeCell ref="S27:AH27"/>
    <mergeCell ref="S63:AH63"/>
    <mergeCell ref="S69:AH69"/>
    <mergeCell ref="S70:AH70"/>
    <mergeCell ref="C76:R76"/>
    <mergeCell ref="S76:AH76"/>
    <mergeCell ref="S41:AH41"/>
    <mergeCell ref="S42:AH42"/>
    <mergeCell ref="C48:R48"/>
    <mergeCell ref="S48:AH48"/>
    <mergeCell ref="C49:R49"/>
    <mergeCell ref="S49:AH49"/>
    <mergeCell ref="C65:AH65"/>
    <mergeCell ref="C52:AH52"/>
    <mergeCell ref="C58:AH58"/>
    <mergeCell ref="C56:R56"/>
    <mergeCell ref="C69:R69"/>
    <mergeCell ref="C55:R55"/>
    <mergeCell ref="S55:AH55"/>
    <mergeCell ref="S56:AH56"/>
    <mergeCell ref="C10:AH10"/>
    <mergeCell ref="C2:AH2"/>
    <mergeCell ref="C9:AH9"/>
    <mergeCell ref="C3:AH3"/>
    <mergeCell ref="C6:R6"/>
    <mergeCell ref="C7:R7"/>
    <mergeCell ref="S6:AH6"/>
    <mergeCell ref="S7:AH7"/>
    <mergeCell ref="C37:AH37"/>
    <mergeCell ref="C23:AH23"/>
    <mergeCell ref="C24:AH24"/>
    <mergeCell ref="C16:AH16"/>
    <mergeCell ref="C17:AH17"/>
    <mergeCell ref="C20:R20"/>
    <mergeCell ref="S20:AH20"/>
    <mergeCell ref="C21:R21"/>
    <mergeCell ref="S21:AH21"/>
    <mergeCell ref="C13:R13"/>
    <mergeCell ref="C28:R28"/>
    <mergeCell ref="S28:AH28"/>
    <mergeCell ref="C34:R34"/>
    <mergeCell ref="S34:AH34"/>
    <mergeCell ref="C35:R35"/>
    <mergeCell ref="S35:AH35"/>
    <mergeCell ref="C38:AH38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C90:R90"/>
    <mergeCell ref="S90:AH90"/>
    <mergeCell ref="C91:R91"/>
    <mergeCell ref="S91:AH91"/>
    <mergeCell ref="C97:R97"/>
    <mergeCell ref="S97:AH97"/>
    <mergeCell ref="C98:R98"/>
    <mergeCell ref="S98:AH98"/>
    <mergeCell ref="C41:R41"/>
    <mergeCell ref="C66:AH66"/>
    <mergeCell ref="C59:AH59"/>
    <mergeCell ref="C45:AH45"/>
    <mergeCell ref="C51:AH51"/>
    <mergeCell ref="C44:AH44"/>
    <mergeCell ref="C42:R42"/>
    <mergeCell ref="C83:R83"/>
    <mergeCell ref="C79:AH79"/>
    <mergeCell ref="C72:AH72"/>
    <mergeCell ref="C84:R84"/>
    <mergeCell ref="C70:R70"/>
    <mergeCell ref="C77:R77"/>
    <mergeCell ref="S77:AH77"/>
    <mergeCell ref="C73:AH73"/>
    <mergeCell ref="C80:AH80"/>
    <mergeCell ref="S83:AH83"/>
    <mergeCell ref="S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opLeftCell="D41" workbookViewId="0">
      <selection activeCell="J4" sqref="J4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13" t="s">
        <v>0</v>
      </c>
      <c r="C2" s="13" t="s">
        <v>76</v>
      </c>
      <c r="D2" s="13" t="s">
        <v>36</v>
      </c>
      <c r="E2" s="13" t="s">
        <v>38</v>
      </c>
      <c r="F2" s="13" t="s">
        <v>10</v>
      </c>
      <c r="G2" s="13" t="s">
        <v>75</v>
      </c>
      <c r="H2" s="13" t="s">
        <v>72</v>
      </c>
      <c r="I2" s="13" t="s">
        <v>73</v>
      </c>
      <c r="J2" s="13" t="s">
        <v>74</v>
      </c>
      <c r="K2" s="13" t="s">
        <v>66</v>
      </c>
      <c r="L2" s="13" t="s">
        <v>11</v>
      </c>
    </row>
    <row r="3" spans="1:12" x14ac:dyDescent="0.3">
      <c r="B3" s="27" t="str">
        <f>'AVS RMAP HK Rregisters'!C3</f>
        <v>0xA0</v>
      </c>
      <c r="C3" s="27" t="str">
        <f>CONCATENATE("x""",RIGHT(B3,LEN(B3)-2),"""")</f>
        <v>x"A0"</v>
      </c>
      <c r="D3" s="29" t="str">
        <f>'AVS RMAP HK Rregisters'!C2</f>
        <v>hk_reg(0)</v>
      </c>
      <c r="E3" s="14" t="str">
        <f>'AVS RMAP HK Rregisters'!S7</f>
        <v>hk_ccd1_vod_e</v>
      </c>
      <c r="F3" s="14" t="str">
        <f>'AVS RMAP HK Rregisters'!S6</f>
        <v>0xFFFF</v>
      </c>
      <c r="G3" s="14" t="str">
        <f>IF(MID(F3,2,1)="x",CONCATENATE("x""",RIGHT(F3,LEN(F3)-2),""""),IF(MID(F3,2,1)="b",CONCATENATE("""",RIGHT(F3,LEN(F3)-2),""""),IF(I3="-",CONCATENATE("'",F3,"'"),CONCATENATE("(others =&gt; '",F3,"')"))))</f>
        <v>x"FFFF"</v>
      </c>
      <c r="H3" s="14" t="str">
        <f>'AVS RMAP HK Rregisters'!S4</f>
        <v>Bit 15</v>
      </c>
      <c r="I3" s="14" t="str">
        <f>'AVS RMAP HK Rregisters'!AH4</f>
        <v>Bit 0</v>
      </c>
      <c r="J3" s="14" t="str">
        <f>IF(I3="-",RIGHT(H3,1),CONCATENATE(RIGHT(H3,LEN(H3)-4), " downto ", RIGHT(I3,LEN(I3)-4)))</f>
        <v>15 downto 0</v>
      </c>
      <c r="K3" s="14">
        <f>IF(E3="-","-",IF(I3="-",1,VALUE(RIGHT(H3,LEN(H3)-4))-VALUE(RIGHT(I3,LEN(I3)-4))+1))</f>
        <v>16</v>
      </c>
      <c r="L3" s="14" t="s">
        <v>37</v>
      </c>
    </row>
    <row r="4" spans="1:12" x14ac:dyDescent="0.3">
      <c r="B4" s="28"/>
      <c r="C4" s="28"/>
      <c r="D4" s="30"/>
      <c r="E4" s="14" t="str">
        <f>'AVS RMAP HK Rregisters'!C7</f>
        <v>hk_ccd1_vod_f</v>
      </c>
      <c r="F4" s="14" t="str">
        <f>'AVS RMAP HK Rregisters'!C6</f>
        <v>0xFFFF</v>
      </c>
      <c r="G4" s="14" t="str">
        <f t="shared" ref="G4:G66" si="0">IF(MID(F4,2,1)="x",CONCATENATE("x""",RIGHT(F4,LEN(F4)-2),""""),IF(MID(F4,2,1)="b",CONCATENATE("""",RIGHT(F4,LEN(F4)-2),""""),IF(I4="-",CONCATENATE("'",F4,"'"),CONCATENATE("(others =&gt; '",F4,"')"))))</f>
        <v>x"FFFF"</v>
      </c>
      <c r="H4" s="14" t="str">
        <f>'AVS RMAP HK Rregisters'!C4</f>
        <v>Bit 31</v>
      </c>
      <c r="I4" s="14" t="str">
        <f>'AVS RMAP HK Rregisters'!R4</f>
        <v>Bit 16</v>
      </c>
      <c r="J4" s="14" t="str">
        <f t="shared" ref="J4:J66" si="1">IF(I4="-",RIGHT(H4,1),CONCATENATE(RIGHT(H4,LEN(H4)-4), " downto ", RIGHT(I4,LEN(I4)-4)))</f>
        <v>31 downto 16</v>
      </c>
      <c r="K4" s="14">
        <f t="shared" ref="K4:K66" si="2">IF(E4="-","-",IF(I4="-",1,VALUE(RIGHT(H4,LEN(H4)-4))-VALUE(RIGHT(I4,LEN(I4)-4))+1))</f>
        <v>16</v>
      </c>
      <c r="L4" s="14" t="s">
        <v>37</v>
      </c>
    </row>
    <row r="5" spans="1:12" x14ac:dyDescent="0.3">
      <c r="B5" s="27" t="str">
        <f>'AVS RMAP HK Rregisters'!C10</f>
        <v>0xA1</v>
      </c>
      <c r="C5" s="27" t="str">
        <f>CONCATENATE("x""",RIGHT(B5,LEN(B5)-2),"""")</f>
        <v>x"A1"</v>
      </c>
      <c r="D5" s="29" t="str">
        <f>'AVS RMAP HK Rregisters'!C9</f>
        <v>hk_reg(1)</v>
      </c>
      <c r="E5" s="14" t="str">
        <f>'AVS RMAP HK Rregisters'!S14</f>
        <v>hk_ccd1_vrd_mon</v>
      </c>
      <c r="F5" s="14" t="str">
        <f>'AVS RMAP HK Rregisters'!S13</f>
        <v>0xFFFF</v>
      </c>
      <c r="G5" s="14" t="str">
        <f t="shared" si="0"/>
        <v>x"FFFF"</v>
      </c>
      <c r="H5" s="14" t="str">
        <f>'AVS RMAP HK Rregisters'!S11</f>
        <v>Bit 15</v>
      </c>
      <c r="I5" s="14" t="str">
        <f>'AVS RMAP HK Rregisters'!AH11</f>
        <v>Bit 0</v>
      </c>
      <c r="J5" s="14" t="str">
        <f t="shared" si="1"/>
        <v>15 downto 0</v>
      </c>
      <c r="K5" s="14">
        <f t="shared" si="2"/>
        <v>16</v>
      </c>
      <c r="L5" s="14" t="s">
        <v>37</v>
      </c>
    </row>
    <row r="6" spans="1:12" x14ac:dyDescent="0.3">
      <c r="B6" s="28"/>
      <c r="C6" s="28"/>
      <c r="D6" s="30"/>
      <c r="E6" s="14" t="str">
        <f>'AVS RMAP HK Rregisters'!C14</f>
        <v>hk_ccd2_vod_e</v>
      </c>
      <c r="F6" s="14" t="str">
        <f>'AVS RMAP HK Rregisters'!C13</f>
        <v>0xFFFF</v>
      </c>
      <c r="G6" s="14" t="str">
        <f t="shared" si="0"/>
        <v>x"FFFF"</v>
      </c>
      <c r="H6" s="14" t="str">
        <f>'AVS RMAP HK Rregisters'!C11</f>
        <v>Bit 31</v>
      </c>
      <c r="I6" s="14" t="str">
        <f>'AVS RMAP HK Rregisters'!R11</f>
        <v>Bit 16</v>
      </c>
      <c r="J6" s="14" t="str">
        <f t="shared" si="1"/>
        <v>31 downto 16</v>
      </c>
      <c r="K6" s="14">
        <f t="shared" si="2"/>
        <v>16</v>
      </c>
      <c r="L6" s="14" t="s">
        <v>37</v>
      </c>
    </row>
    <row r="7" spans="1:12" x14ac:dyDescent="0.3">
      <c r="B7" s="27" t="str">
        <f>'AVS RMAP HK Rregisters'!C17</f>
        <v>0xA2</v>
      </c>
      <c r="C7" s="27" t="str">
        <f>CONCATENATE("x""",RIGHT(B7,LEN(B7)-2),"""")</f>
        <v>x"A2"</v>
      </c>
      <c r="D7" s="29" t="str">
        <f>'AVS RMAP HK Rregisters'!C16</f>
        <v>hk_reg(2)</v>
      </c>
      <c r="E7" s="14" t="str">
        <f>'AVS RMAP HK Rregisters'!S21</f>
        <v>hk_ccd2_vod_f</v>
      </c>
      <c r="F7" s="14" t="str">
        <f>'AVS RMAP HK Rregisters'!S20</f>
        <v>0xFFFF</v>
      </c>
      <c r="G7" s="14" t="str">
        <f t="shared" si="0"/>
        <v>x"FFFF"</v>
      </c>
      <c r="H7" s="14" t="str">
        <f>'AVS RMAP HK Rregisters'!S18</f>
        <v>Bit 15</v>
      </c>
      <c r="I7" s="14" t="str">
        <f>'AVS RMAP HK Rregisters'!AH18</f>
        <v>Bit 0</v>
      </c>
      <c r="J7" s="14" t="str">
        <f t="shared" si="1"/>
        <v>15 downto 0</v>
      </c>
      <c r="K7" s="14">
        <f t="shared" si="2"/>
        <v>16</v>
      </c>
      <c r="L7" s="14" t="s">
        <v>37</v>
      </c>
    </row>
    <row r="8" spans="1:12" x14ac:dyDescent="0.3">
      <c r="B8" s="28"/>
      <c r="C8" s="28"/>
      <c r="D8" s="30"/>
      <c r="E8" s="14" t="str">
        <f>'AVS RMAP HK Rregisters'!C21</f>
        <v>hk_ccd2_vrd_mon</v>
      </c>
      <c r="F8" s="14" t="str">
        <f>'AVS RMAP HK Rregisters'!C20</f>
        <v>0xFFFF</v>
      </c>
      <c r="G8" s="14" t="str">
        <f t="shared" si="0"/>
        <v>x"FFFF"</v>
      </c>
      <c r="H8" s="14" t="str">
        <f>'AVS RMAP HK Rregisters'!C18</f>
        <v>Bit 31</v>
      </c>
      <c r="I8" s="14" t="str">
        <f>'AVS RMAP HK Rregisters'!R18</f>
        <v>Bit 16</v>
      </c>
      <c r="J8" s="14" t="str">
        <f t="shared" si="1"/>
        <v>31 downto 16</v>
      </c>
      <c r="K8" s="14">
        <f t="shared" si="2"/>
        <v>16</v>
      </c>
      <c r="L8" s="14" t="s">
        <v>37</v>
      </c>
    </row>
    <row r="9" spans="1:12" x14ac:dyDescent="0.3">
      <c r="B9" s="27" t="str">
        <f>'AVS RMAP HK Rregisters'!C24</f>
        <v>0xA3</v>
      </c>
      <c r="C9" s="27" t="str">
        <f>CONCATENATE("x""",RIGHT(B9,LEN(B9)-2),"""")</f>
        <v>x"A3"</v>
      </c>
      <c r="D9" s="29" t="str">
        <f>'AVS RMAP HK Rregisters'!C23</f>
        <v>hk_reg(3)</v>
      </c>
      <c r="E9" s="14" t="str">
        <f>'AVS RMAP HK Rregisters'!S28</f>
        <v>hk_ccd3_vod_e</v>
      </c>
      <c r="F9" s="14" t="str">
        <f>'AVS RMAP HK Rregisters'!S27</f>
        <v>0xFFFF</v>
      </c>
      <c r="G9" s="14" t="str">
        <f t="shared" si="0"/>
        <v>x"FFFF"</v>
      </c>
      <c r="H9" s="14" t="str">
        <f>'AVS RMAP HK Rregisters'!S25</f>
        <v>Bit 15</v>
      </c>
      <c r="I9" s="14" t="str">
        <f>'AVS RMAP HK Rregisters'!AH25</f>
        <v>Bit 0</v>
      </c>
      <c r="J9" s="14" t="str">
        <f t="shared" si="1"/>
        <v>15 downto 0</v>
      </c>
      <c r="K9" s="14">
        <f t="shared" si="2"/>
        <v>16</v>
      </c>
      <c r="L9" s="14" t="s">
        <v>37</v>
      </c>
    </row>
    <row r="10" spans="1:12" x14ac:dyDescent="0.3">
      <c r="B10" s="28"/>
      <c r="C10" s="28"/>
      <c r="D10" s="30"/>
      <c r="E10" s="14" t="str">
        <f>'AVS RMAP HK Rregisters'!C28</f>
        <v>hk_ccd3_vod_f</v>
      </c>
      <c r="F10" s="14" t="str">
        <f>'AVS RMAP HK Rregisters'!C27</f>
        <v>0xFFFF</v>
      </c>
      <c r="G10" s="14" t="str">
        <f t="shared" si="0"/>
        <v>x"FFFF"</v>
      </c>
      <c r="H10" s="14" t="str">
        <f>'AVS RMAP HK Rregisters'!C25</f>
        <v>Bit 31</v>
      </c>
      <c r="I10" s="14" t="str">
        <f>'AVS RMAP HK Rregisters'!R25</f>
        <v>Bit 16</v>
      </c>
      <c r="J10" s="14" t="str">
        <f t="shared" si="1"/>
        <v>31 downto 16</v>
      </c>
      <c r="K10" s="14">
        <f t="shared" si="2"/>
        <v>16</v>
      </c>
      <c r="L10" s="14" t="s">
        <v>37</v>
      </c>
    </row>
    <row r="11" spans="1:12" x14ac:dyDescent="0.3">
      <c r="B11" s="27" t="str">
        <f>'AVS RMAP HK Rregisters'!C31</f>
        <v>0xA4</v>
      </c>
      <c r="C11" s="27" t="str">
        <f>CONCATENATE("x""",RIGHT(B11,LEN(B11)-2),"""")</f>
        <v>x"A4"</v>
      </c>
      <c r="D11" s="29" t="str">
        <f>'AVS RMAP HK Rregisters'!C30</f>
        <v>hk_reg(4)</v>
      </c>
      <c r="E11" s="14" t="str">
        <f>'AVS RMAP HK Rregisters'!S35</f>
        <v>hk_ccd3_vrd_mon</v>
      </c>
      <c r="F11" s="14" t="str">
        <f>'AVS RMAP HK Rregisters'!S34</f>
        <v>0xFFFF</v>
      </c>
      <c r="G11" s="14" t="str">
        <f t="shared" si="0"/>
        <v>x"FFFF"</v>
      </c>
      <c r="H11" s="14" t="str">
        <f>'AVS RMAP HK Rregisters'!S32</f>
        <v>Bit 15</v>
      </c>
      <c r="I11" s="14" t="str">
        <f>'AVS RMAP HK Rregisters'!AH32</f>
        <v>Bit 0</v>
      </c>
      <c r="J11" s="14" t="str">
        <f t="shared" si="1"/>
        <v>15 downto 0</v>
      </c>
      <c r="K11" s="14">
        <f t="shared" si="2"/>
        <v>16</v>
      </c>
      <c r="L11" s="14" t="s">
        <v>37</v>
      </c>
    </row>
    <row r="12" spans="1:12" x14ac:dyDescent="0.3">
      <c r="B12" s="28"/>
      <c r="C12" s="28"/>
      <c r="D12" s="30"/>
      <c r="E12" s="14" t="str">
        <f>'AVS RMAP HK Rregisters'!C35</f>
        <v>hk_ccd4_vod_e</v>
      </c>
      <c r="F12" s="14" t="str">
        <f>'AVS RMAP HK Rregisters'!C34</f>
        <v>0xFFFF</v>
      </c>
      <c r="G12" s="14" t="str">
        <f t="shared" si="0"/>
        <v>x"FFFF"</v>
      </c>
      <c r="H12" s="14" t="str">
        <f>'AVS RMAP HK Rregisters'!C32</f>
        <v>Bit 31</v>
      </c>
      <c r="I12" s="14" t="str">
        <f>'AVS RMAP HK Rregisters'!R32</f>
        <v>Bit 16</v>
      </c>
      <c r="J12" s="14" t="str">
        <f t="shared" si="1"/>
        <v>31 downto 16</v>
      </c>
      <c r="K12" s="14">
        <f t="shared" si="2"/>
        <v>16</v>
      </c>
      <c r="L12" s="14" t="s">
        <v>37</v>
      </c>
    </row>
    <row r="13" spans="1:12" x14ac:dyDescent="0.3">
      <c r="B13" s="27" t="str">
        <f>'AVS RMAP HK Rregisters'!C38</f>
        <v>0xA5</v>
      </c>
      <c r="C13" s="27" t="str">
        <f>CONCATENATE("x""",RIGHT(B13,LEN(B13)-2),"""")</f>
        <v>x"A5"</v>
      </c>
      <c r="D13" s="29" t="str">
        <f>'AVS RMAP HK Rregisters'!C37</f>
        <v>hk_reg(5)</v>
      </c>
      <c r="E13" s="14" t="str">
        <f>'AVS RMAP HK Rregisters'!S42</f>
        <v>hk_ccd4_vod_f</v>
      </c>
      <c r="F13" s="14" t="str">
        <f>'AVS RMAP HK Rregisters'!S41</f>
        <v>0xFFFF</v>
      </c>
      <c r="G13" s="14" t="str">
        <f t="shared" si="0"/>
        <v>x"FFFF"</v>
      </c>
      <c r="H13" s="14" t="str">
        <f>'AVS RMAP HK Rregisters'!S39</f>
        <v>Bit 15</v>
      </c>
      <c r="I13" s="14" t="str">
        <f>'AVS RMAP HK Rregisters'!AH39</f>
        <v>Bit 0</v>
      </c>
      <c r="J13" s="14" t="str">
        <f t="shared" si="1"/>
        <v>15 downto 0</v>
      </c>
      <c r="K13" s="14">
        <f t="shared" si="2"/>
        <v>16</v>
      </c>
      <c r="L13" s="14" t="s">
        <v>37</v>
      </c>
    </row>
    <row r="14" spans="1:12" x14ac:dyDescent="0.3">
      <c r="B14" s="28"/>
      <c r="C14" s="28"/>
      <c r="D14" s="30"/>
      <c r="E14" s="14" t="str">
        <f>'AVS RMAP HK Rregisters'!C42</f>
        <v>hk_ccd4_vrd_mon</v>
      </c>
      <c r="F14" s="14" t="str">
        <f>'AVS RMAP HK Rregisters'!C41</f>
        <v>0xFFFF</v>
      </c>
      <c r="G14" s="14" t="str">
        <f t="shared" si="0"/>
        <v>x"FFFF"</v>
      </c>
      <c r="H14" s="14" t="str">
        <f>'AVS RMAP HK Rregisters'!C39</f>
        <v>Bit 31</v>
      </c>
      <c r="I14" s="14" t="str">
        <f>'AVS RMAP HK Rregisters'!R39</f>
        <v>Bit 16</v>
      </c>
      <c r="J14" s="14" t="str">
        <f t="shared" si="1"/>
        <v>31 downto 16</v>
      </c>
      <c r="K14" s="14">
        <f t="shared" si="2"/>
        <v>16</v>
      </c>
      <c r="L14" s="14" t="s">
        <v>37</v>
      </c>
    </row>
    <row r="15" spans="1:12" x14ac:dyDescent="0.3">
      <c r="B15" s="27" t="str">
        <f>'AVS RMAP HK Rregisters'!C45</f>
        <v>0xA6</v>
      </c>
      <c r="C15" s="27" t="str">
        <f>CONCATENATE("x""",RIGHT(B15,LEN(B15)-2),"""")</f>
        <v>x"A6"</v>
      </c>
      <c r="D15" s="29" t="str">
        <f>'AVS RMAP HK Rregisters'!C44</f>
        <v>hk_reg(6)</v>
      </c>
      <c r="E15" s="14" t="str">
        <f>'AVS RMAP HK Rregisters'!S49</f>
        <v>hk_vccd</v>
      </c>
      <c r="F15" s="14" t="str">
        <f>'AVS RMAP HK Rregisters'!S48</f>
        <v>0xFFFF</v>
      </c>
      <c r="G15" s="14" t="str">
        <f t="shared" si="0"/>
        <v>x"FFFF"</v>
      </c>
      <c r="H15" s="14" t="str">
        <f>'AVS RMAP HK Rregisters'!S46</f>
        <v>Bit 15</v>
      </c>
      <c r="I15" s="14" t="str">
        <f>'AVS RMAP HK Rregisters'!AH46</f>
        <v>Bit 0</v>
      </c>
      <c r="J15" s="14" t="str">
        <f t="shared" si="1"/>
        <v>15 downto 0</v>
      </c>
      <c r="K15" s="14">
        <f t="shared" si="2"/>
        <v>16</v>
      </c>
      <c r="L15" s="14" t="s">
        <v>37</v>
      </c>
    </row>
    <row r="16" spans="1:12" x14ac:dyDescent="0.3">
      <c r="B16" s="28"/>
      <c r="C16" s="28"/>
      <c r="D16" s="30"/>
      <c r="E16" s="14" t="str">
        <f>'AVS RMAP HK Rregisters'!C49</f>
        <v>hk_vrclk</v>
      </c>
      <c r="F16" s="14" t="str">
        <f>'AVS RMAP HK Rregisters'!C48</f>
        <v>0xFFFF</v>
      </c>
      <c r="G16" s="14" t="str">
        <f t="shared" si="0"/>
        <v>x"FFFF"</v>
      </c>
      <c r="H16" s="14" t="str">
        <f>'AVS RMAP HK Rregisters'!C46</f>
        <v>Bit 31</v>
      </c>
      <c r="I16" s="14" t="str">
        <f>'AVS RMAP HK Rregisters'!R46</f>
        <v>Bit 16</v>
      </c>
      <c r="J16" s="14" t="str">
        <f t="shared" si="1"/>
        <v>31 downto 16</v>
      </c>
      <c r="K16" s="14">
        <f t="shared" si="2"/>
        <v>16</v>
      </c>
      <c r="L16" s="14" t="s">
        <v>37</v>
      </c>
    </row>
    <row r="17" spans="2:12" x14ac:dyDescent="0.3">
      <c r="B17" s="27" t="str">
        <f>'AVS RMAP HK Rregisters'!C52</f>
        <v>0xA7</v>
      </c>
      <c r="C17" s="27" t="str">
        <f>CONCATENATE("x""",RIGHT(B17,LEN(B17)-2),"""")</f>
        <v>x"A7"</v>
      </c>
      <c r="D17" s="29" t="str">
        <f>'AVS RMAP HK Rregisters'!C51</f>
        <v>hk_reg(7)</v>
      </c>
      <c r="E17" s="14" t="str">
        <f>'AVS RMAP HK Rregisters'!S56</f>
        <v>hk_viclk</v>
      </c>
      <c r="F17" s="14" t="str">
        <f>'AVS RMAP HK Rregisters'!S55</f>
        <v>0xFFFF</v>
      </c>
      <c r="G17" s="14" t="str">
        <f t="shared" si="0"/>
        <v>x"FFFF"</v>
      </c>
      <c r="H17" s="14" t="str">
        <f>'AVS RMAP HK Rregisters'!S53</f>
        <v>Bit 15</v>
      </c>
      <c r="I17" s="14" t="str">
        <f>'AVS RMAP HK Rregisters'!AH53</f>
        <v>Bit 0</v>
      </c>
      <c r="J17" s="14" t="str">
        <f t="shared" si="1"/>
        <v>15 downto 0</v>
      </c>
      <c r="K17" s="14">
        <f t="shared" si="2"/>
        <v>16</v>
      </c>
      <c r="L17" s="14" t="s">
        <v>37</v>
      </c>
    </row>
    <row r="18" spans="2:12" x14ac:dyDescent="0.3">
      <c r="B18" s="28"/>
      <c r="C18" s="28"/>
      <c r="D18" s="30"/>
      <c r="E18" s="14" t="str">
        <f>'AVS RMAP HK Rregisters'!C56</f>
        <v>hk_vrclk_low</v>
      </c>
      <c r="F18" s="14" t="str">
        <f>'AVS RMAP HK Rregisters'!C55</f>
        <v>0xFFFF</v>
      </c>
      <c r="G18" s="14" t="str">
        <f t="shared" si="0"/>
        <v>x"FFFF"</v>
      </c>
      <c r="H18" s="14" t="str">
        <f>'AVS RMAP HK Rregisters'!C53</f>
        <v>Bit 31</v>
      </c>
      <c r="I18" s="14" t="str">
        <f>'AVS RMAP HK Rregisters'!R53</f>
        <v>Bit 16</v>
      </c>
      <c r="J18" s="14" t="str">
        <f t="shared" si="1"/>
        <v>31 downto 16</v>
      </c>
      <c r="K18" s="14">
        <f t="shared" si="2"/>
        <v>16</v>
      </c>
      <c r="L18" s="14" t="s">
        <v>37</v>
      </c>
    </row>
    <row r="19" spans="2:12" x14ac:dyDescent="0.3">
      <c r="B19" s="27" t="str">
        <f>'AVS RMAP HK Rregisters'!C59</f>
        <v>0xA8</v>
      </c>
      <c r="C19" s="27" t="str">
        <f>CONCATENATE("x""",RIGHT(B19,LEN(B19)-2),"""")</f>
        <v>x"A8"</v>
      </c>
      <c r="D19" s="29" t="str">
        <f>'AVS RMAP HK Rregisters'!C58</f>
        <v>hk_reg(8)</v>
      </c>
      <c r="E19" s="14" t="str">
        <f>'AVS RMAP HK Rregisters'!S63</f>
        <v>hk_5vb_pos</v>
      </c>
      <c r="F19" s="14" t="str">
        <f>'AVS RMAP HK Rregisters'!S62</f>
        <v>0xFFFF</v>
      </c>
      <c r="G19" s="14" t="str">
        <f t="shared" si="0"/>
        <v>x"FFFF"</v>
      </c>
      <c r="H19" s="14" t="str">
        <f>'AVS RMAP HK Rregisters'!S60</f>
        <v>Bit 15</v>
      </c>
      <c r="I19" s="14" t="str">
        <f>'AVS RMAP HK Rregisters'!AH60</f>
        <v>Bit 0</v>
      </c>
      <c r="J19" s="14" t="str">
        <f t="shared" si="1"/>
        <v>15 downto 0</v>
      </c>
      <c r="K19" s="14">
        <f t="shared" si="2"/>
        <v>16</v>
      </c>
      <c r="L19" s="14" t="s">
        <v>37</v>
      </c>
    </row>
    <row r="20" spans="2:12" x14ac:dyDescent="0.3">
      <c r="B20" s="28"/>
      <c r="C20" s="28"/>
      <c r="D20" s="30"/>
      <c r="E20" s="14" t="str">
        <f>'AVS RMAP HK Rregisters'!C63</f>
        <v>hk_5vb_neg</v>
      </c>
      <c r="F20" s="14" t="str">
        <f>'AVS RMAP HK Rregisters'!C62</f>
        <v>0xFFFF</v>
      </c>
      <c r="G20" s="14" t="str">
        <f t="shared" si="0"/>
        <v>x"FFFF"</v>
      </c>
      <c r="H20" s="14" t="str">
        <f>'AVS RMAP HK Rregisters'!C60</f>
        <v>Bit 31</v>
      </c>
      <c r="I20" s="14" t="str">
        <f>'AVS RMAP HK Rregisters'!R60</f>
        <v>Bit 16</v>
      </c>
      <c r="J20" s="14" t="str">
        <f t="shared" si="1"/>
        <v>31 downto 16</v>
      </c>
      <c r="K20" s="14">
        <f t="shared" si="2"/>
        <v>16</v>
      </c>
      <c r="L20" s="14" t="s">
        <v>37</v>
      </c>
    </row>
    <row r="21" spans="2:12" x14ac:dyDescent="0.3">
      <c r="B21" s="27" t="str">
        <f>'AVS RMAP HK Rregisters'!C66</f>
        <v>0xA9</v>
      </c>
      <c r="C21" s="27" t="str">
        <f>CONCATENATE("x""",RIGHT(B21,LEN(B21)-2),"""")</f>
        <v>x"A9"</v>
      </c>
      <c r="D21" s="29" t="str">
        <f>'AVS RMAP HK Rregisters'!C65</f>
        <v>hk_reg(9)</v>
      </c>
      <c r="E21" s="14" t="str">
        <f>'AVS RMAP HK Rregisters'!S70</f>
        <v>hk_3_3vb_pos</v>
      </c>
      <c r="F21" s="14" t="str">
        <f>'AVS RMAP HK Rregisters'!S69</f>
        <v>0xFFFF</v>
      </c>
      <c r="G21" s="14" t="str">
        <f t="shared" si="0"/>
        <v>x"FFFF"</v>
      </c>
      <c r="H21" s="14" t="str">
        <f>'AVS RMAP HK Rregisters'!S67</f>
        <v>Bit 15</v>
      </c>
      <c r="I21" s="14" t="str">
        <f>'AVS RMAP HK Rregisters'!AH67</f>
        <v>Bit 0</v>
      </c>
      <c r="J21" s="14" t="str">
        <f t="shared" si="1"/>
        <v>15 downto 0</v>
      </c>
      <c r="K21" s="14">
        <f t="shared" si="2"/>
        <v>16</v>
      </c>
      <c r="L21" s="14" t="s">
        <v>37</v>
      </c>
    </row>
    <row r="22" spans="2:12" x14ac:dyDescent="0.3">
      <c r="B22" s="28"/>
      <c r="C22" s="28"/>
      <c r="D22" s="30"/>
      <c r="E22" s="14" t="str">
        <f>'AVS RMAP HK Rregisters'!C70</f>
        <v>hk_2_5va_pos</v>
      </c>
      <c r="F22" s="14" t="str">
        <f>'AVS RMAP HK Rregisters'!C69</f>
        <v>0xFFFF</v>
      </c>
      <c r="G22" s="14" t="str">
        <f t="shared" si="0"/>
        <v>x"FFFF"</v>
      </c>
      <c r="H22" s="14" t="str">
        <f>'AVS RMAP HK Rregisters'!C67</f>
        <v>Bit 31</v>
      </c>
      <c r="I22" s="14" t="str">
        <f>'AVS RMAP HK Rregisters'!R67</f>
        <v>Bit 16</v>
      </c>
      <c r="J22" s="14" t="str">
        <f t="shared" si="1"/>
        <v>31 downto 16</v>
      </c>
      <c r="K22" s="14">
        <f t="shared" si="2"/>
        <v>16</v>
      </c>
      <c r="L22" s="14" t="s">
        <v>37</v>
      </c>
    </row>
    <row r="23" spans="2:12" x14ac:dyDescent="0.3">
      <c r="B23" s="27" t="str">
        <f>'AVS RMAP HK Rregisters'!C73</f>
        <v>0xAA</v>
      </c>
      <c r="C23" s="27" t="str">
        <f>CONCATENATE("x""",RIGHT(B23,LEN(B23)-2),"""")</f>
        <v>x"AA"</v>
      </c>
      <c r="D23" s="29" t="str">
        <f>'AVS RMAP HK Rregisters'!C72</f>
        <v>hk_reg(10)</v>
      </c>
      <c r="E23" s="14" t="str">
        <f>'AVS RMAP HK Rregisters'!S77</f>
        <v>hk_3_3vd_pos</v>
      </c>
      <c r="F23" s="14" t="str">
        <f>'AVS RMAP HK Rregisters'!S76</f>
        <v>0xFFFF</v>
      </c>
      <c r="G23" s="14" t="str">
        <f t="shared" si="0"/>
        <v>x"FFFF"</v>
      </c>
      <c r="H23" s="14" t="str">
        <f>'AVS RMAP HK Rregisters'!S74</f>
        <v>Bit 15</v>
      </c>
      <c r="I23" s="14" t="str">
        <f>'AVS RMAP HK Rregisters'!AH74</f>
        <v>Bit 0</v>
      </c>
      <c r="J23" s="14" t="str">
        <f t="shared" si="1"/>
        <v>15 downto 0</v>
      </c>
      <c r="K23" s="14">
        <f t="shared" si="2"/>
        <v>16</v>
      </c>
      <c r="L23" s="14" t="s">
        <v>37</v>
      </c>
    </row>
    <row r="24" spans="2:12" x14ac:dyDescent="0.3">
      <c r="B24" s="28"/>
      <c r="C24" s="28"/>
      <c r="D24" s="30"/>
      <c r="E24" s="14" t="str">
        <f>'AVS RMAP HK Rregisters'!C77</f>
        <v>hk_2_5vd_pos</v>
      </c>
      <c r="F24" s="14" t="str">
        <f>'AVS RMAP HK Rregisters'!C76</f>
        <v>0xFFFF</v>
      </c>
      <c r="G24" s="14" t="str">
        <f t="shared" si="0"/>
        <v>x"FFFF"</v>
      </c>
      <c r="H24" s="14" t="str">
        <f>'AVS RMAP HK Rregisters'!C74</f>
        <v>Bit 31</v>
      </c>
      <c r="I24" s="14" t="str">
        <f>'AVS RMAP HK Rregisters'!R74</f>
        <v>Bit 16</v>
      </c>
      <c r="J24" s="14" t="str">
        <f t="shared" si="1"/>
        <v>31 downto 16</v>
      </c>
      <c r="K24" s="14">
        <f t="shared" si="2"/>
        <v>16</v>
      </c>
      <c r="L24" s="14" t="s">
        <v>37</v>
      </c>
    </row>
    <row r="25" spans="2:12" x14ac:dyDescent="0.3">
      <c r="B25" s="27" t="str">
        <f>'AVS RMAP HK Rregisters'!C80</f>
        <v>0xAB</v>
      </c>
      <c r="C25" s="27" t="str">
        <f>CONCATENATE("x""",RIGHT(B25,LEN(B25)-2),"""")</f>
        <v>x"AB"</v>
      </c>
      <c r="D25" s="29" t="str">
        <f>'AVS RMAP HK Rregisters'!C79</f>
        <v>hk_reg(11)</v>
      </c>
      <c r="E25" s="14" t="str">
        <f>'AVS RMAP HK Rregisters'!S84</f>
        <v>hk_1_5vd_pos</v>
      </c>
      <c r="F25" s="14" t="str">
        <f>'AVS RMAP HK Rregisters'!S83</f>
        <v>0xFFFF</v>
      </c>
      <c r="G25" s="14" t="str">
        <f t="shared" si="0"/>
        <v>x"FFFF"</v>
      </c>
      <c r="H25" s="14" t="str">
        <f>'AVS RMAP HK Rregisters'!S81</f>
        <v>Bit 15</v>
      </c>
      <c r="I25" s="14" t="str">
        <f>'AVS RMAP HK Rregisters'!AH81</f>
        <v>Bit 0</v>
      </c>
      <c r="J25" s="14" t="str">
        <f t="shared" si="1"/>
        <v>15 downto 0</v>
      </c>
      <c r="K25" s="14">
        <f t="shared" si="2"/>
        <v>16</v>
      </c>
      <c r="L25" s="14" t="s">
        <v>37</v>
      </c>
    </row>
    <row r="26" spans="2:12" x14ac:dyDescent="0.3">
      <c r="B26" s="28"/>
      <c r="C26" s="28"/>
      <c r="D26" s="30"/>
      <c r="E26" s="14" t="str">
        <f>'AVS RMAP HK Rregisters'!C84</f>
        <v>hk_5vref</v>
      </c>
      <c r="F26" s="14" t="str">
        <f>'AVS RMAP HK Rregisters'!C83</f>
        <v>0xFFFF</v>
      </c>
      <c r="G26" s="14" t="str">
        <f t="shared" si="0"/>
        <v>x"FFFF"</v>
      </c>
      <c r="H26" s="14" t="str">
        <f>'AVS RMAP HK Rregisters'!C81</f>
        <v>Bit 31</v>
      </c>
      <c r="I26" s="14" t="str">
        <f>'AVS RMAP HK Rregisters'!R81</f>
        <v>Bit 16</v>
      </c>
      <c r="J26" s="14" t="str">
        <f t="shared" si="1"/>
        <v>31 downto 16</v>
      </c>
      <c r="K26" s="14">
        <f t="shared" si="2"/>
        <v>16</v>
      </c>
      <c r="L26" s="14" t="s">
        <v>37</v>
      </c>
    </row>
    <row r="27" spans="2:12" x14ac:dyDescent="0.3">
      <c r="B27" s="27" t="str">
        <f>'AVS RMAP HK Rregisters'!C87</f>
        <v>0xAC</v>
      </c>
      <c r="C27" s="27" t="str">
        <f>CONCATENATE("x""",RIGHT(B27,LEN(B27)-2),"""")</f>
        <v>x"AC"</v>
      </c>
      <c r="D27" s="29" t="str">
        <f>'AVS RMAP HK Rregisters'!C86</f>
        <v>hk_reg(12)</v>
      </c>
      <c r="E27" s="14" t="str">
        <f>'AVS RMAP HK Rregisters'!S91</f>
        <v>hk_vccd_pos_raw</v>
      </c>
      <c r="F27" s="14" t="str">
        <f>'AVS RMAP HK Rregisters'!S90</f>
        <v>0xFFFF</v>
      </c>
      <c r="G27" s="14" t="str">
        <f t="shared" si="0"/>
        <v>x"FFFF"</v>
      </c>
      <c r="H27" s="14" t="str">
        <f>'AVS RMAP HK Rregisters'!S88</f>
        <v>Bit 15</v>
      </c>
      <c r="I27" s="14" t="str">
        <f>'AVS RMAP HK Rregisters'!AH88</f>
        <v>Bit 0</v>
      </c>
      <c r="J27" s="14" t="str">
        <f t="shared" si="1"/>
        <v>15 downto 0</v>
      </c>
      <c r="K27" s="14">
        <f t="shared" si="2"/>
        <v>16</v>
      </c>
      <c r="L27" s="14" t="s">
        <v>37</v>
      </c>
    </row>
    <row r="28" spans="2:12" x14ac:dyDescent="0.3">
      <c r="B28" s="28"/>
      <c r="C28" s="28"/>
      <c r="D28" s="30"/>
      <c r="E28" s="14" t="str">
        <f>'AVS RMAP HK Rregisters'!C91</f>
        <v>hk_vclk_pos_raw</v>
      </c>
      <c r="F28" s="14" t="str">
        <f>'AVS RMAP HK Rregisters'!C90</f>
        <v>0xFFFF</v>
      </c>
      <c r="G28" s="14" t="str">
        <f t="shared" si="0"/>
        <v>x"FFFF"</v>
      </c>
      <c r="H28" s="14" t="str">
        <f>'AVS RMAP HK Rregisters'!C88</f>
        <v>Bit 31</v>
      </c>
      <c r="I28" s="14" t="str">
        <f>'AVS RMAP HK Rregisters'!R88</f>
        <v>Bit 16</v>
      </c>
      <c r="J28" s="14" t="str">
        <f t="shared" si="1"/>
        <v>31 downto 16</v>
      </c>
      <c r="K28" s="14">
        <f t="shared" si="2"/>
        <v>16</v>
      </c>
      <c r="L28" s="14" t="s">
        <v>37</v>
      </c>
    </row>
    <row r="29" spans="2:12" x14ac:dyDescent="0.3">
      <c r="B29" s="27" t="str">
        <f>'AVS RMAP HK Rregisters'!C94</f>
        <v>0xAD</v>
      </c>
      <c r="C29" s="27" t="str">
        <f>CONCATENATE("x""",RIGHT(B29,LEN(B29)-2),"""")</f>
        <v>x"AD"</v>
      </c>
      <c r="D29" s="29" t="str">
        <f>'AVS RMAP HK Rregisters'!C93</f>
        <v>hk_reg(13)</v>
      </c>
      <c r="E29" s="14" t="str">
        <f>'AVS RMAP HK Rregisters'!S98</f>
        <v>hk_van1_pos_raw</v>
      </c>
      <c r="F29" s="14" t="str">
        <f>'AVS RMAP HK Rregisters'!S97</f>
        <v>0xFFFF</v>
      </c>
      <c r="G29" s="14" t="str">
        <f t="shared" si="0"/>
        <v>x"FFFF"</v>
      </c>
      <c r="H29" s="14" t="str">
        <f>'AVS RMAP HK Rregisters'!S95</f>
        <v>Bit 15</v>
      </c>
      <c r="I29" s="14" t="str">
        <f>'AVS RMAP HK Rregisters'!AH95</f>
        <v>Bit 0</v>
      </c>
      <c r="J29" s="14" t="str">
        <f t="shared" si="1"/>
        <v>15 downto 0</v>
      </c>
      <c r="K29" s="14">
        <f t="shared" si="2"/>
        <v>16</v>
      </c>
      <c r="L29" s="14" t="s">
        <v>37</v>
      </c>
    </row>
    <row r="30" spans="2:12" x14ac:dyDescent="0.3">
      <c r="B30" s="28"/>
      <c r="C30" s="28"/>
      <c r="D30" s="30"/>
      <c r="E30" s="14" t="str">
        <f>'AVS RMAP HK Rregisters'!C98</f>
        <v>hk_van3_neg_raw</v>
      </c>
      <c r="F30" s="14" t="str">
        <f>'AVS RMAP HK Rregisters'!C97</f>
        <v>0xFFFF</v>
      </c>
      <c r="G30" s="14" t="str">
        <f t="shared" si="0"/>
        <v>x"FFFF"</v>
      </c>
      <c r="H30" s="14" t="str">
        <f>'AVS RMAP HK Rregisters'!C95</f>
        <v>Bit 31</v>
      </c>
      <c r="I30" s="14" t="str">
        <f>'AVS RMAP HK Rregisters'!R95</f>
        <v>Bit 16</v>
      </c>
      <c r="J30" s="14" t="str">
        <f t="shared" si="1"/>
        <v>31 downto 16</v>
      </c>
      <c r="K30" s="14">
        <f t="shared" si="2"/>
        <v>16</v>
      </c>
      <c r="L30" s="14" t="s">
        <v>37</v>
      </c>
    </row>
    <row r="31" spans="2:12" x14ac:dyDescent="0.3">
      <c r="B31" s="27" t="str">
        <f>'AVS RMAP HK Rregisters'!C101</f>
        <v>0xAE</v>
      </c>
      <c r="C31" s="27" t="str">
        <f>CONCATENATE("x""",RIGHT(B31,LEN(B31)-2),"""")</f>
        <v>x"AE"</v>
      </c>
      <c r="D31" s="29" t="str">
        <f>'AVS RMAP HK Rregisters'!C100</f>
        <v>hk_reg(14)</v>
      </c>
      <c r="E31" s="14" t="str">
        <f>'AVS RMAP HK Rregisters'!S105</f>
        <v>hk_van2_pos_raw</v>
      </c>
      <c r="F31" s="14" t="str">
        <f>'AVS RMAP HK Rregisters'!S104</f>
        <v>0xFFFF</v>
      </c>
      <c r="G31" s="14" t="str">
        <f t="shared" si="0"/>
        <v>x"FFFF"</v>
      </c>
      <c r="H31" s="14" t="str">
        <f>'AVS RMAP HK Rregisters'!S102</f>
        <v>Bit 15</v>
      </c>
      <c r="I31" s="14" t="str">
        <f>'AVS RMAP HK Rregisters'!AH102</f>
        <v>Bit 0</v>
      </c>
      <c r="J31" s="14" t="str">
        <f t="shared" si="1"/>
        <v>15 downto 0</v>
      </c>
      <c r="K31" s="14">
        <f t="shared" si="2"/>
        <v>16</v>
      </c>
      <c r="L31" s="14" t="s">
        <v>37</v>
      </c>
    </row>
    <row r="32" spans="2:12" x14ac:dyDescent="0.3">
      <c r="B32" s="28"/>
      <c r="C32" s="28"/>
      <c r="D32" s="30"/>
      <c r="E32" s="14" t="str">
        <f>'AVS RMAP HK Rregisters'!C105</f>
        <v>hk_vdig_fpga_raw</v>
      </c>
      <c r="F32" s="14" t="str">
        <f>'AVS RMAP HK Rregisters'!C104</f>
        <v>0xFFFF</v>
      </c>
      <c r="G32" s="14" t="str">
        <f t="shared" si="0"/>
        <v>x"FFFF"</v>
      </c>
      <c r="H32" s="14" t="str">
        <f>'AVS RMAP HK Rregisters'!C102</f>
        <v>Bit 31</v>
      </c>
      <c r="I32" s="14" t="str">
        <f>'AVS RMAP HK Rregisters'!R102</f>
        <v>Bit 16</v>
      </c>
      <c r="J32" s="14" t="str">
        <f t="shared" si="1"/>
        <v>31 downto 16</v>
      </c>
      <c r="K32" s="14">
        <f t="shared" si="2"/>
        <v>16</v>
      </c>
      <c r="L32" s="14" t="s">
        <v>37</v>
      </c>
    </row>
    <row r="33" spans="2:12" x14ac:dyDescent="0.3">
      <c r="B33" s="27" t="str">
        <f>'AVS RMAP HK Rregisters'!C108</f>
        <v>0xAF</v>
      </c>
      <c r="C33" s="27" t="str">
        <f>CONCATENATE("x""",RIGHT(B33,LEN(B33)-2),"""")</f>
        <v>x"AF"</v>
      </c>
      <c r="D33" s="29" t="str">
        <f>'AVS RMAP HK Rregisters'!C107</f>
        <v>hk_reg(15)</v>
      </c>
      <c r="E33" s="14" t="str">
        <f>'AVS RMAP HK Rregisters'!S112</f>
        <v>hk_vdig_spw_raw</v>
      </c>
      <c r="F33" s="14" t="str">
        <f>'AVS RMAP HK Rregisters'!S111</f>
        <v>0xFFFF</v>
      </c>
      <c r="G33" s="14" t="str">
        <f t="shared" si="0"/>
        <v>x"FFFF"</v>
      </c>
      <c r="H33" s="14" t="str">
        <f>'AVS RMAP HK Rregisters'!S109</f>
        <v>Bit 15</v>
      </c>
      <c r="I33" s="14" t="str">
        <f>'AVS RMAP HK Rregisters'!AH109</f>
        <v>Bit 0</v>
      </c>
      <c r="J33" s="14" t="str">
        <f t="shared" si="1"/>
        <v>15 downto 0</v>
      </c>
      <c r="K33" s="14">
        <f t="shared" si="2"/>
        <v>16</v>
      </c>
      <c r="L33" s="14" t="s">
        <v>37</v>
      </c>
    </row>
    <row r="34" spans="2:12" x14ac:dyDescent="0.3">
      <c r="B34" s="28"/>
      <c r="C34" s="28"/>
      <c r="D34" s="30"/>
      <c r="E34" s="14" t="str">
        <f>'AVS RMAP HK Rregisters'!C112</f>
        <v>hk_viclk_low</v>
      </c>
      <c r="F34" s="14" t="str">
        <f>'AVS RMAP HK Rregisters'!C111</f>
        <v>0xFFFF</v>
      </c>
      <c r="G34" s="14" t="str">
        <f t="shared" si="0"/>
        <v>x"FFFF"</v>
      </c>
      <c r="H34" s="14" t="str">
        <f>'AVS RMAP HK Rregisters'!C109</f>
        <v>Bit 31</v>
      </c>
      <c r="I34" s="14" t="str">
        <f>'AVS RMAP HK Rregisters'!R109</f>
        <v>Bit 16</v>
      </c>
      <c r="J34" s="14" t="str">
        <f t="shared" si="1"/>
        <v>31 downto 16</v>
      </c>
      <c r="K34" s="14">
        <f t="shared" si="2"/>
        <v>16</v>
      </c>
      <c r="L34" s="14" t="s">
        <v>37</v>
      </c>
    </row>
    <row r="35" spans="2:12" x14ac:dyDescent="0.3">
      <c r="B35" s="27" t="str">
        <f>'AVS RMAP HK Rregisters'!C115</f>
        <v>0xB0</v>
      </c>
      <c r="C35" s="27" t="str">
        <f>CONCATENATE("x""",RIGHT(B35,LEN(B35)-2),"""")</f>
        <v>x"B0"</v>
      </c>
      <c r="D35" s="29" t="str">
        <f>'AVS RMAP HK Rregisters'!C114</f>
        <v>hk_reg(16)</v>
      </c>
      <c r="E35" s="14" t="str">
        <f>'AVS RMAP HK Rregisters'!S119</f>
        <v>hk_adc_temp_a_e</v>
      </c>
      <c r="F35" s="14" t="str">
        <f>'AVS RMAP HK Rregisters'!S118</f>
        <v>0xFFFF</v>
      </c>
      <c r="G35" s="14" t="str">
        <f t="shared" si="0"/>
        <v>x"FFFF"</v>
      </c>
      <c r="H35" s="14" t="str">
        <f>'AVS RMAP HK Rregisters'!S116</f>
        <v>Bit 15</v>
      </c>
      <c r="I35" s="14" t="str">
        <f>'AVS RMAP HK Rregisters'!AH116</f>
        <v>Bit 0</v>
      </c>
      <c r="J35" s="14" t="str">
        <f t="shared" si="1"/>
        <v>15 downto 0</v>
      </c>
      <c r="K35" s="14">
        <f t="shared" si="2"/>
        <v>16</v>
      </c>
      <c r="L35" s="14" t="s">
        <v>37</v>
      </c>
    </row>
    <row r="36" spans="2:12" x14ac:dyDescent="0.3">
      <c r="B36" s="28"/>
      <c r="C36" s="28"/>
      <c r="D36" s="30"/>
      <c r="E36" s="14" t="str">
        <f>'AVS RMAP HK Rregisters'!C119</f>
        <v>hk_adc_temp_a_f</v>
      </c>
      <c r="F36" s="14" t="str">
        <f>'AVS RMAP HK Rregisters'!C118</f>
        <v>0xFFFF</v>
      </c>
      <c r="G36" s="14" t="str">
        <f t="shared" si="0"/>
        <v>x"FFFF"</v>
      </c>
      <c r="H36" s="14" t="str">
        <f>'AVS RMAP HK Rregisters'!C116</f>
        <v>Bit 31</v>
      </c>
      <c r="I36" s="14" t="str">
        <f>'AVS RMAP HK Rregisters'!R116</f>
        <v>Bit 16</v>
      </c>
      <c r="J36" s="14" t="str">
        <f t="shared" si="1"/>
        <v>31 downto 16</v>
      </c>
      <c r="K36" s="14">
        <f t="shared" si="2"/>
        <v>16</v>
      </c>
      <c r="L36" s="14" t="s">
        <v>37</v>
      </c>
    </row>
    <row r="37" spans="2:12" x14ac:dyDescent="0.3">
      <c r="B37" s="27" t="str">
        <f>'AVS RMAP HK Rregisters'!C122</f>
        <v>0xB1</v>
      </c>
      <c r="C37" s="27" t="str">
        <f>CONCATENATE("x""",RIGHT(B37,LEN(B37)-2),"""")</f>
        <v>x"B1"</v>
      </c>
      <c r="D37" s="29" t="str">
        <f>'AVS RMAP HK Rregisters'!C121</f>
        <v>hk_reg(17)</v>
      </c>
      <c r="E37" s="14" t="str">
        <f>'AVS RMAP HK Rregisters'!S126</f>
        <v>hk_ccd1_temp</v>
      </c>
      <c r="F37" s="14" t="str">
        <f>'AVS RMAP HK Rregisters'!S125</f>
        <v>0xFFFF</v>
      </c>
      <c r="G37" s="14" t="str">
        <f t="shared" si="0"/>
        <v>x"FFFF"</v>
      </c>
      <c r="H37" s="14" t="str">
        <f>'AVS RMAP HK Rregisters'!S123</f>
        <v>Bit 15</v>
      </c>
      <c r="I37" s="14" t="str">
        <f>'AVS RMAP HK Rregisters'!AH123</f>
        <v>Bit 0</v>
      </c>
      <c r="J37" s="14" t="str">
        <f t="shared" si="1"/>
        <v>15 downto 0</v>
      </c>
      <c r="K37" s="14">
        <f t="shared" si="2"/>
        <v>16</v>
      </c>
      <c r="L37" s="14" t="s">
        <v>37</v>
      </c>
    </row>
    <row r="38" spans="2:12" x14ac:dyDescent="0.3">
      <c r="B38" s="28"/>
      <c r="C38" s="28"/>
      <c r="D38" s="30"/>
      <c r="E38" s="14" t="str">
        <f>'AVS RMAP HK Rregisters'!C126</f>
        <v>hk_ccd2_temp</v>
      </c>
      <c r="F38" s="14" t="str">
        <f>'AVS RMAP HK Rregisters'!C125</f>
        <v>0xFFFF</v>
      </c>
      <c r="G38" s="14" t="str">
        <f t="shared" si="0"/>
        <v>x"FFFF"</v>
      </c>
      <c r="H38" s="14" t="str">
        <f>'AVS RMAP HK Rregisters'!C123</f>
        <v>Bit 31</v>
      </c>
      <c r="I38" s="14" t="str">
        <f>'AVS RMAP HK Rregisters'!R123</f>
        <v>Bit 16</v>
      </c>
      <c r="J38" s="14" t="str">
        <f t="shared" si="1"/>
        <v>31 downto 16</v>
      </c>
      <c r="K38" s="14">
        <f t="shared" si="2"/>
        <v>16</v>
      </c>
      <c r="L38" s="14" t="s">
        <v>37</v>
      </c>
    </row>
    <row r="39" spans="2:12" x14ac:dyDescent="0.3">
      <c r="B39" s="27" t="str">
        <f>'AVS RMAP HK Rregisters'!C129</f>
        <v>0xB2</v>
      </c>
      <c r="C39" s="27" t="str">
        <f>CONCATENATE("x""",RIGHT(B39,LEN(B39)-2),"""")</f>
        <v>x"B2"</v>
      </c>
      <c r="D39" s="29" t="str">
        <f>'AVS RMAP HK Rregisters'!C128</f>
        <v>hk_reg(18)</v>
      </c>
      <c r="E39" s="14" t="str">
        <f>'AVS RMAP HK Rregisters'!S133</f>
        <v>hk_ccd3_temp</v>
      </c>
      <c r="F39" s="14" t="str">
        <f>'AVS RMAP HK Rregisters'!S132</f>
        <v>0xFFFF</v>
      </c>
      <c r="G39" s="14" t="str">
        <f t="shared" si="0"/>
        <v>x"FFFF"</v>
      </c>
      <c r="H39" s="14" t="str">
        <f>'AVS RMAP HK Rregisters'!S130</f>
        <v>Bit 15</v>
      </c>
      <c r="I39" s="14" t="str">
        <f>'AVS RMAP HK Rregisters'!AH130</f>
        <v>Bit 0</v>
      </c>
      <c r="J39" s="14" t="str">
        <f t="shared" si="1"/>
        <v>15 downto 0</v>
      </c>
      <c r="K39" s="14">
        <f t="shared" si="2"/>
        <v>16</v>
      </c>
      <c r="L39" s="14" t="s">
        <v>37</v>
      </c>
    </row>
    <row r="40" spans="2:12" x14ac:dyDescent="0.3">
      <c r="B40" s="28"/>
      <c r="C40" s="28"/>
      <c r="D40" s="30"/>
      <c r="E40" s="14" t="str">
        <f>'AVS RMAP HK Rregisters'!C133</f>
        <v>hk_ccd4_temp</v>
      </c>
      <c r="F40" s="14" t="str">
        <f>'AVS RMAP HK Rregisters'!C132</f>
        <v>0xFFFF</v>
      </c>
      <c r="G40" s="14" t="str">
        <f t="shared" si="0"/>
        <v>x"FFFF"</v>
      </c>
      <c r="H40" s="14" t="str">
        <f>'AVS RMAP HK Rregisters'!C130</f>
        <v>Bit 31</v>
      </c>
      <c r="I40" s="14" t="str">
        <f>'AVS RMAP HK Rregisters'!R130</f>
        <v>Bit 16</v>
      </c>
      <c r="J40" s="14" t="str">
        <f t="shared" si="1"/>
        <v>31 downto 16</v>
      </c>
      <c r="K40" s="14">
        <f t="shared" si="2"/>
        <v>16</v>
      </c>
      <c r="L40" s="14" t="s">
        <v>37</v>
      </c>
    </row>
    <row r="41" spans="2:12" x14ac:dyDescent="0.3">
      <c r="B41" s="27" t="str">
        <f>'AVS RMAP HK Rregisters'!C136</f>
        <v>0xB3</v>
      </c>
      <c r="C41" s="27" t="str">
        <f>CONCATENATE("x""",RIGHT(B41,LEN(B41)-2),"""")</f>
        <v>x"B3"</v>
      </c>
      <c r="D41" s="29" t="str">
        <f>'AVS RMAP HK Rregisters'!C135</f>
        <v>hk_reg(19)</v>
      </c>
      <c r="E41" s="14" t="str">
        <f>'AVS RMAP HK Rregisters'!S140</f>
        <v>hk_wp605_spare</v>
      </c>
      <c r="F41" s="14" t="str">
        <f>'AVS RMAP HK Rregisters'!S139</f>
        <v>0xFFFF</v>
      </c>
      <c r="G41" s="14" t="str">
        <f t="shared" si="0"/>
        <v>x"FFFF"</v>
      </c>
      <c r="H41" s="14" t="str">
        <f>'AVS RMAP HK Rregisters'!S137</f>
        <v>Bit 15</v>
      </c>
      <c r="I41" s="14" t="str">
        <f>'AVS RMAP HK Rregisters'!AH137</f>
        <v>Bit 0</v>
      </c>
      <c r="J41" s="14" t="str">
        <f t="shared" si="1"/>
        <v>15 downto 0</v>
      </c>
      <c r="K41" s="14">
        <f t="shared" si="2"/>
        <v>16</v>
      </c>
      <c r="L41" s="14" t="s">
        <v>37</v>
      </c>
    </row>
    <row r="42" spans="2:12" x14ac:dyDescent="0.3">
      <c r="B42" s="28"/>
      <c r="C42" s="28"/>
      <c r="D42" s="30"/>
      <c r="E42" s="14" t="str">
        <f>'AVS RMAP HK Rregisters'!C140</f>
        <v>lowres_prt_a_0</v>
      </c>
      <c r="F42" s="14" t="str">
        <f>'AVS RMAP HK Rregisters'!C139</f>
        <v>0xFFFF</v>
      </c>
      <c r="G42" s="14" t="str">
        <f t="shared" si="0"/>
        <v>x"FFFF"</v>
      </c>
      <c r="H42" s="14" t="str">
        <f>'AVS RMAP HK Rregisters'!C137</f>
        <v>Bit 31</v>
      </c>
      <c r="I42" s="14" t="str">
        <f>'AVS RMAP HK Rregisters'!R137</f>
        <v>Bit 16</v>
      </c>
      <c r="J42" s="14" t="str">
        <f t="shared" si="1"/>
        <v>31 downto 16</v>
      </c>
      <c r="K42" s="14">
        <f t="shared" si="2"/>
        <v>16</v>
      </c>
      <c r="L42" s="14" t="s">
        <v>37</v>
      </c>
    </row>
    <row r="43" spans="2:12" x14ac:dyDescent="0.3">
      <c r="B43" s="27" t="str">
        <f>'AVS RMAP HK Rregisters'!C143</f>
        <v>0xB4</v>
      </c>
      <c r="C43" s="27" t="str">
        <f>CONCATENATE("x""",RIGHT(B43,LEN(B43)-2),"""")</f>
        <v>x"B4"</v>
      </c>
      <c r="D43" s="29" t="str">
        <f>'AVS RMAP HK Rregisters'!C142</f>
        <v>hk_reg(20)</v>
      </c>
      <c r="E43" s="14" t="str">
        <f>'AVS RMAP HK Rregisters'!S147</f>
        <v>lowres_prt_a_1</v>
      </c>
      <c r="F43" s="14" t="str">
        <f>'AVS RMAP HK Rregisters'!S146</f>
        <v>0xFFFF</v>
      </c>
      <c r="G43" s="14" t="str">
        <f t="shared" si="0"/>
        <v>x"FFFF"</v>
      </c>
      <c r="H43" s="14" t="str">
        <f>'AVS RMAP HK Rregisters'!S144</f>
        <v>Bit 15</v>
      </c>
      <c r="I43" s="14" t="str">
        <f>'AVS RMAP HK Rregisters'!AH144</f>
        <v>Bit 0</v>
      </c>
      <c r="J43" s="14" t="str">
        <f t="shared" si="1"/>
        <v>15 downto 0</v>
      </c>
      <c r="K43" s="14">
        <f t="shared" si="2"/>
        <v>16</v>
      </c>
      <c r="L43" s="14" t="s">
        <v>37</v>
      </c>
    </row>
    <row r="44" spans="2:12" x14ac:dyDescent="0.3">
      <c r="B44" s="28"/>
      <c r="C44" s="28"/>
      <c r="D44" s="30"/>
      <c r="E44" s="14" t="str">
        <f>'AVS RMAP HK Rregisters'!C147</f>
        <v>lowres_prt_a_2</v>
      </c>
      <c r="F44" s="14" t="str">
        <f>'AVS RMAP HK Rregisters'!C146</f>
        <v>0xFFFF</v>
      </c>
      <c r="G44" s="14" t="str">
        <f t="shared" si="0"/>
        <v>x"FFFF"</v>
      </c>
      <c r="H44" s="14" t="str">
        <f>'AVS RMAP HK Rregisters'!C144</f>
        <v>Bit 31</v>
      </c>
      <c r="I44" s="14" t="str">
        <f>'AVS RMAP HK Rregisters'!R144</f>
        <v>Bit 16</v>
      </c>
      <c r="J44" s="14" t="str">
        <f t="shared" si="1"/>
        <v>31 downto 16</v>
      </c>
      <c r="K44" s="14">
        <f t="shared" si="2"/>
        <v>16</v>
      </c>
      <c r="L44" s="14" t="s">
        <v>37</v>
      </c>
    </row>
    <row r="45" spans="2:12" x14ac:dyDescent="0.3">
      <c r="B45" s="27" t="str">
        <f>'AVS RMAP HK Rregisters'!C150</f>
        <v>0xB5</v>
      </c>
      <c r="C45" s="27" t="str">
        <f>CONCATENATE("x""",RIGHT(B45,LEN(B45)-2),"""")</f>
        <v>x"B5"</v>
      </c>
      <c r="D45" s="29" t="str">
        <f>'AVS RMAP HK Rregisters'!C149</f>
        <v>hk_reg(21)</v>
      </c>
      <c r="E45" s="14" t="str">
        <f>'AVS RMAP HK Rregisters'!S154</f>
        <v>lowres_prt_a_3</v>
      </c>
      <c r="F45" s="14" t="str">
        <f>'AVS RMAP HK Rregisters'!S153</f>
        <v>0xFFFF</v>
      </c>
      <c r="G45" s="14" t="str">
        <f t="shared" si="0"/>
        <v>x"FFFF"</v>
      </c>
      <c r="H45" s="14" t="str">
        <f>'AVS RMAP HK Rregisters'!S151</f>
        <v>Bit 15</v>
      </c>
      <c r="I45" s="14" t="str">
        <f>'AVS RMAP HK Rregisters'!AH151</f>
        <v>Bit 0</v>
      </c>
      <c r="J45" s="14" t="str">
        <f t="shared" si="1"/>
        <v>15 downto 0</v>
      </c>
      <c r="K45" s="14">
        <f t="shared" si="2"/>
        <v>16</v>
      </c>
      <c r="L45" s="14" t="s">
        <v>37</v>
      </c>
    </row>
    <row r="46" spans="2:12" x14ac:dyDescent="0.3">
      <c r="B46" s="28"/>
      <c r="C46" s="28"/>
      <c r="D46" s="30"/>
      <c r="E46" s="14" t="str">
        <f>'AVS RMAP HK Rregisters'!C154</f>
        <v>lowres_prt_a_4</v>
      </c>
      <c r="F46" s="14" t="str">
        <f>'AVS RMAP HK Rregisters'!C153</f>
        <v>0xFFFF</v>
      </c>
      <c r="G46" s="14" t="str">
        <f t="shared" si="0"/>
        <v>x"FFFF"</v>
      </c>
      <c r="H46" s="14" t="str">
        <f>'AVS RMAP HK Rregisters'!C151</f>
        <v>Bit 31</v>
      </c>
      <c r="I46" s="14" t="str">
        <f>'AVS RMAP HK Rregisters'!R151</f>
        <v>Bit 16</v>
      </c>
      <c r="J46" s="14" t="str">
        <f t="shared" si="1"/>
        <v>31 downto 16</v>
      </c>
      <c r="K46" s="14">
        <f t="shared" si="2"/>
        <v>16</v>
      </c>
      <c r="L46" s="14" t="s">
        <v>37</v>
      </c>
    </row>
    <row r="47" spans="2:12" x14ac:dyDescent="0.3">
      <c r="B47" s="27" t="str">
        <f>'AVS RMAP HK Rregisters'!C157</f>
        <v>0xB6</v>
      </c>
      <c r="C47" s="27" t="str">
        <f>CONCATENATE("x""",RIGHT(B47,LEN(B47)-2),"""")</f>
        <v>x"B6"</v>
      </c>
      <c r="D47" s="29" t="str">
        <f>'AVS RMAP HK Rregisters'!C156</f>
        <v>hk_reg(22)</v>
      </c>
      <c r="E47" s="14" t="str">
        <f>'AVS RMAP HK Rregisters'!S161</f>
        <v>lowres_prt_a_5</v>
      </c>
      <c r="F47" s="14" t="str">
        <f>'AVS RMAP HK Rregisters'!S160</f>
        <v>0xFFFF</v>
      </c>
      <c r="G47" s="14" t="str">
        <f t="shared" si="0"/>
        <v>x"FFFF"</v>
      </c>
      <c r="H47" s="14" t="str">
        <f>'AVS RMAP HK Rregisters'!S158</f>
        <v>Bit 15</v>
      </c>
      <c r="I47" s="14" t="str">
        <f>'AVS RMAP HK Rregisters'!AH158</f>
        <v>Bit 0</v>
      </c>
      <c r="J47" s="14" t="str">
        <f t="shared" si="1"/>
        <v>15 downto 0</v>
      </c>
      <c r="K47" s="14">
        <f t="shared" si="2"/>
        <v>16</v>
      </c>
      <c r="L47" s="14" t="s">
        <v>37</v>
      </c>
    </row>
    <row r="48" spans="2:12" x14ac:dyDescent="0.3">
      <c r="B48" s="28"/>
      <c r="C48" s="28"/>
      <c r="D48" s="30"/>
      <c r="E48" s="14" t="str">
        <f>'AVS RMAP HK Rregisters'!C161</f>
        <v>lowres_prt_a_6</v>
      </c>
      <c r="F48" s="14" t="str">
        <f>'AVS RMAP HK Rregisters'!C160</f>
        <v>0xFFFF</v>
      </c>
      <c r="G48" s="14" t="str">
        <f t="shared" si="0"/>
        <v>x"FFFF"</v>
      </c>
      <c r="H48" s="14" t="str">
        <f>'AVS RMAP HK Rregisters'!C158</f>
        <v>Bit 31</v>
      </c>
      <c r="I48" s="14" t="str">
        <f>'AVS RMAP HK Rregisters'!R158</f>
        <v>Bit 16</v>
      </c>
      <c r="J48" s="14" t="str">
        <f t="shared" si="1"/>
        <v>31 downto 16</v>
      </c>
      <c r="K48" s="14">
        <f t="shared" si="2"/>
        <v>16</v>
      </c>
      <c r="L48" s="14" t="s">
        <v>37</v>
      </c>
    </row>
    <row r="49" spans="2:12" x14ac:dyDescent="0.3">
      <c r="B49" s="27" t="str">
        <f>'AVS RMAP HK Rregisters'!C164</f>
        <v>0xB7</v>
      </c>
      <c r="C49" s="27" t="str">
        <f>CONCATENATE("x""",RIGHT(B49,LEN(B49)-2),"""")</f>
        <v>x"B7"</v>
      </c>
      <c r="D49" s="29" t="str">
        <f>'AVS RMAP HK Rregisters'!C163</f>
        <v>hk_reg(23)</v>
      </c>
      <c r="E49" s="14" t="str">
        <f>'AVS RMAP HK Rregisters'!S168</f>
        <v>lowres_prt_a_7</v>
      </c>
      <c r="F49" s="14" t="str">
        <f>'AVS RMAP HK Rregisters'!S167</f>
        <v>0xFFFF</v>
      </c>
      <c r="G49" s="14" t="str">
        <f t="shared" si="0"/>
        <v>x"FFFF"</v>
      </c>
      <c r="H49" s="14" t="str">
        <f>'AVS RMAP HK Rregisters'!S165</f>
        <v>Bit 15</v>
      </c>
      <c r="I49" s="14" t="str">
        <f>'AVS RMAP HK Rregisters'!AH165</f>
        <v>Bit 0</v>
      </c>
      <c r="J49" s="14" t="str">
        <f t="shared" si="1"/>
        <v>15 downto 0</v>
      </c>
      <c r="K49" s="14">
        <f t="shared" si="2"/>
        <v>16</v>
      </c>
      <c r="L49" s="14" t="s">
        <v>37</v>
      </c>
    </row>
    <row r="50" spans="2:12" x14ac:dyDescent="0.3">
      <c r="B50" s="28"/>
      <c r="C50" s="28"/>
      <c r="D50" s="30"/>
      <c r="E50" s="14" t="str">
        <f>'AVS RMAP HK Rregisters'!C168</f>
        <v>lowres_prt_a_8</v>
      </c>
      <c r="F50" s="14" t="str">
        <f>'AVS RMAP HK Rregisters'!C167</f>
        <v>0xFFFF</v>
      </c>
      <c r="G50" s="14" t="str">
        <f t="shared" si="0"/>
        <v>x"FFFF"</v>
      </c>
      <c r="H50" s="14" t="str">
        <f>'AVS RMAP HK Rregisters'!C165</f>
        <v>Bit 31</v>
      </c>
      <c r="I50" s="14" t="str">
        <f>'AVS RMAP HK Rregisters'!R165</f>
        <v>Bit 16</v>
      </c>
      <c r="J50" s="14" t="str">
        <f t="shared" si="1"/>
        <v>31 downto 16</v>
      </c>
      <c r="K50" s="14">
        <f t="shared" si="2"/>
        <v>16</v>
      </c>
      <c r="L50" s="14" t="s">
        <v>37</v>
      </c>
    </row>
    <row r="51" spans="2:12" x14ac:dyDescent="0.3">
      <c r="B51" s="27" t="str">
        <f>'AVS RMAP HK Rregisters'!C171</f>
        <v>0xB8</v>
      </c>
      <c r="C51" s="27" t="str">
        <f>CONCATENATE("x""",RIGHT(B51,LEN(B51)-2),"""")</f>
        <v>x"B8"</v>
      </c>
      <c r="D51" s="29" t="str">
        <f>'AVS RMAP HK Rregisters'!C170</f>
        <v>hk_reg(24)</v>
      </c>
      <c r="E51" s="14" t="str">
        <f>'AVS RMAP HK Rregisters'!S175</f>
        <v>lowres_prt_a_9</v>
      </c>
      <c r="F51" s="14" t="str">
        <f>'AVS RMAP HK Rregisters'!S174</f>
        <v>0xFFFF</v>
      </c>
      <c r="G51" s="14" t="str">
        <f t="shared" si="0"/>
        <v>x"FFFF"</v>
      </c>
      <c r="H51" s="14" t="str">
        <f>'AVS RMAP HK Rregisters'!S172</f>
        <v>Bit 15</v>
      </c>
      <c r="I51" s="14" t="str">
        <f>'AVS RMAP HK Rregisters'!AH172</f>
        <v>Bit 0</v>
      </c>
      <c r="J51" s="14" t="str">
        <f t="shared" si="1"/>
        <v>15 downto 0</v>
      </c>
      <c r="K51" s="14">
        <f t="shared" si="2"/>
        <v>16</v>
      </c>
      <c r="L51" s="14" t="s">
        <v>37</v>
      </c>
    </row>
    <row r="52" spans="2:12" x14ac:dyDescent="0.3">
      <c r="B52" s="28"/>
      <c r="C52" s="28"/>
      <c r="D52" s="30"/>
      <c r="E52" s="14" t="str">
        <f>'AVS RMAP HK Rregisters'!C175</f>
        <v>lowres_prt_a_10</v>
      </c>
      <c r="F52" s="14" t="str">
        <f>'AVS RMAP HK Rregisters'!C174</f>
        <v>0xFFFF</v>
      </c>
      <c r="G52" s="14" t="str">
        <f t="shared" si="0"/>
        <v>x"FFFF"</v>
      </c>
      <c r="H52" s="14" t="str">
        <f>'AVS RMAP HK Rregisters'!C172</f>
        <v>Bit 31</v>
      </c>
      <c r="I52" s="14" t="str">
        <f>'AVS RMAP HK Rregisters'!R172</f>
        <v>Bit 16</v>
      </c>
      <c r="J52" s="14" t="str">
        <f t="shared" si="1"/>
        <v>31 downto 16</v>
      </c>
      <c r="K52" s="14">
        <f t="shared" si="2"/>
        <v>16</v>
      </c>
      <c r="L52" s="14" t="s">
        <v>37</v>
      </c>
    </row>
    <row r="53" spans="2:12" x14ac:dyDescent="0.3">
      <c r="B53" s="27" t="str">
        <f>'AVS RMAP HK Rregisters'!C178</f>
        <v>0xB9</v>
      </c>
      <c r="C53" s="27" t="str">
        <f>CONCATENATE("x""",RIGHT(B53,LEN(B53)-2),"""")</f>
        <v>x"B9"</v>
      </c>
      <c r="D53" s="29" t="str">
        <f>'AVS RMAP HK Rregisters'!C177</f>
        <v>hk_reg(25)</v>
      </c>
      <c r="E53" s="14" t="str">
        <f>'AVS RMAP HK Rregisters'!S182</f>
        <v>lowres_prt_a_11</v>
      </c>
      <c r="F53" s="14" t="str">
        <f>'AVS RMAP HK Rregisters'!S181</f>
        <v>0xFFFF</v>
      </c>
      <c r="G53" s="14" t="str">
        <f t="shared" si="0"/>
        <v>x"FFFF"</v>
      </c>
      <c r="H53" s="14" t="str">
        <f>'AVS RMAP HK Rregisters'!S179</f>
        <v>Bit 15</v>
      </c>
      <c r="I53" s="14" t="str">
        <f>'AVS RMAP HK Rregisters'!AH179</f>
        <v>Bit 0</v>
      </c>
      <c r="J53" s="14" t="str">
        <f t="shared" si="1"/>
        <v>15 downto 0</v>
      </c>
      <c r="K53" s="14">
        <f t="shared" si="2"/>
        <v>16</v>
      </c>
      <c r="L53" s="14" t="s">
        <v>37</v>
      </c>
    </row>
    <row r="54" spans="2:12" x14ac:dyDescent="0.3">
      <c r="B54" s="28"/>
      <c r="C54" s="28"/>
      <c r="D54" s="30"/>
      <c r="E54" s="14" t="str">
        <f>'AVS RMAP HK Rregisters'!C182</f>
        <v>lowres_prt_a_12</v>
      </c>
      <c r="F54" s="14" t="str">
        <f>'AVS RMAP HK Rregisters'!C181</f>
        <v>0xFFFF</v>
      </c>
      <c r="G54" s="14" t="str">
        <f t="shared" si="0"/>
        <v>x"FFFF"</v>
      </c>
      <c r="H54" s="14" t="str">
        <f>'AVS RMAP HK Rregisters'!C179</f>
        <v>Bit 31</v>
      </c>
      <c r="I54" s="14" t="str">
        <f>'AVS RMAP HK Rregisters'!R179</f>
        <v>Bit 16</v>
      </c>
      <c r="J54" s="14" t="str">
        <f t="shared" si="1"/>
        <v>31 downto 16</v>
      </c>
      <c r="K54" s="14">
        <f t="shared" si="2"/>
        <v>16</v>
      </c>
      <c r="L54" s="14" t="s">
        <v>37</v>
      </c>
    </row>
    <row r="55" spans="2:12" x14ac:dyDescent="0.3">
      <c r="B55" s="27" t="str">
        <f>'AVS RMAP HK Rregisters'!C185</f>
        <v>0xBA</v>
      </c>
      <c r="C55" s="27" t="str">
        <f>CONCATENATE("x""",RIGHT(B55,LEN(B55)-2),"""")</f>
        <v>x"BA"</v>
      </c>
      <c r="D55" s="29" t="str">
        <f>'AVS RMAP HK Rregisters'!C184</f>
        <v>hk_reg(26)</v>
      </c>
      <c r="E55" s="14" t="str">
        <f>'AVS RMAP HK Rregisters'!S189</f>
        <v>lowres_prt_a_13</v>
      </c>
      <c r="F55" s="14" t="str">
        <f>'AVS RMAP HK Rregisters'!S188</f>
        <v>0xFFFF</v>
      </c>
      <c r="G55" s="14" t="str">
        <f t="shared" si="0"/>
        <v>x"FFFF"</v>
      </c>
      <c r="H55" s="14" t="str">
        <f>'AVS RMAP HK Rregisters'!S186</f>
        <v>Bit 15</v>
      </c>
      <c r="I55" s="14" t="str">
        <f>'AVS RMAP HK Rregisters'!AH186</f>
        <v>Bit 0</v>
      </c>
      <c r="J55" s="14" t="str">
        <f t="shared" si="1"/>
        <v>15 downto 0</v>
      </c>
      <c r="K55" s="14">
        <f t="shared" si="2"/>
        <v>16</v>
      </c>
      <c r="L55" s="14" t="s">
        <v>37</v>
      </c>
    </row>
    <row r="56" spans="2:12" x14ac:dyDescent="0.3">
      <c r="B56" s="28"/>
      <c r="C56" s="28"/>
      <c r="D56" s="30"/>
      <c r="E56" s="14" t="str">
        <f>'AVS RMAP HK Rregisters'!C189</f>
        <v>lowres_prt_a_14</v>
      </c>
      <c r="F56" s="14" t="str">
        <f>'AVS RMAP HK Rregisters'!C188</f>
        <v>0xFFFF</v>
      </c>
      <c r="G56" s="14" t="str">
        <f t="shared" si="0"/>
        <v>x"FFFF"</v>
      </c>
      <c r="H56" s="14" t="str">
        <f>'AVS RMAP HK Rregisters'!C186</f>
        <v>Bit 31</v>
      </c>
      <c r="I56" s="14" t="str">
        <f>'AVS RMAP HK Rregisters'!R186</f>
        <v>Bit 16</v>
      </c>
      <c r="J56" s="14" t="str">
        <f t="shared" si="1"/>
        <v>31 downto 16</v>
      </c>
      <c r="K56" s="14">
        <f t="shared" si="2"/>
        <v>16</v>
      </c>
      <c r="L56" s="14" t="s">
        <v>37</v>
      </c>
    </row>
    <row r="57" spans="2:12" x14ac:dyDescent="0.3">
      <c r="B57" s="27" t="str">
        <f>'AVS RMAP HK Rregisters'!C192</f>
        <v>0xBB</v>
      </c>
      <c r="C57" s="27" t="str">
        <f>CONCATENATE("x""",RIGHT(B57,LEN(B57)-2),"""")</f>
        <v>x"BB"</v>
      </c>
      <c r="D57" s="29" t="str">
        <f>'AVS RMAP HK Rregisters'!C191</f>
        <v>hk_reg(27)</v>
      </c>
      <c r="E57" s="14" t="str">
        <f>'AVS RMAP HK Rregisters'!S196</f>
        <v>lowres_prt_a_15</v>
      </c>
      <c r="F57" s="14" t="str">
        <f>'AVS RMAP HK Rregisters'!S195</f>
        <v>0xFFFF</v>
      </c>
      <c r="G57" s="14" t="str">
        <f t="shared" si="0"/>
        <v>x"FFFF"</v>
      </c>
      <c r="H57" s="14" t="str">
        <f>'AVS RMAP HK Rregisters'!S193</f>
        <v>Bit 15</v>
      </c>
      <c r="I57" s="14" t="str">
        <f>'AVS RMAP HK Rregisters'!AH193</f>
        <v>Bit 0</v>
      </c>
      <c r="J57" s="14" t="str">
        <f t="shared" si="1"/>
        <v>15 downto 0</v>
      </c>
      <c r="K57" s="14">
        <f t="shared" si="2"/>
        <v>16</v>
      </c>
      <c r="L57" s="14" t="s">
        <v>37</v>
      </c>
    </row>
    <row r="58" spans="2:12" x14ac:dyDescent="0.3">
      <c r="B58" s="28"/>
      <c r="C58" s="28"/>
      <c r="D58" s="30"/>
      <c r="E58" s="14" t="str">
        <f>'AVS RMAP HK Rregisters'!C196</f>
        <v>sel_hires_prt0</v>
      </c>
      <c r="F58" s="14" t="str">
        <f>'AVS RMAP HK Rregisters'!C195</f>
        <v>0xFFFF</v>
      </c>
      <c r="G58" s="14" t="str">
        <f t="shared" si="0"/>
        <v>x"FFFF"</v>
      </c>
      <c r="H58" s="14" t="str">
        <f>'AVS RMAP HK Rregisters'!C193</f>
        <v>Bit 31</v>
      </c>
      <c r="I58" s="14" t="str">
        <f>'AVS RMAP HK Rregisters'!R193</f>
        <v>Bit 16</v>
      </c>
      <c r="J58" s="14" t="str">
        <f t="shared" si="1"/>
        <v>31 downto 16</v>
      </c>
      <c r="K58" s="14">
        <f t="shared" si="2"/>
        <v>16</v>
      </c>
      <c r="L58" s="14" t="s">
        <v>37</v>
      </c>
    </row>
    <row r="59" spans="2:12" x14ac:dyDescent="0.3">
      <c r="B59" s="27" t="str">
        <f>'AVS RMAP HK Rregisters'!C199</f>
        <v>0xBC</v>
      </c>
      <c r="C59" s="27" t="str">
        <f>CONCATENATE("x""",RIGHT(B59,LEN(B59)-2),"""")</f>
        <v>x"BC"</v>
      </c>
      <c r="D59" s="29" t="str">
        <f>'AVS RMAP HK Rregisters'!C198</f>
        <v>hk_reg(28)</v>
      </c>
      <c r="E59" s="14" t="str">
        <f>'AVS RMAP HK Rregisters'!S203</f>
        <v>sel_hires_prt1</v>
      </c>
      <c r="F59" s="14" t="str">
        <f>'AVS RMAP HK Rregisters'!S202</f>
        <v>0xFFFF</v>
      </c>
      <c r="G59" s="14" t="str">
        <f t="shared" si="0"/>
        <v>x"FFFF"</v>
      </c>
      <c r="H59" s="14" t="str">
        <f>'AVS RMAP HK Rregisters'!S200</f>
        <v>Bit 15</v>
      </c>
      <c r="I59" s="14" t="str">
        <f>'AVS RMAP HK Rregisters'!AH200</f>
        <v>Bit 0</v>
      </c>
      <c r="J59" s="14" t="str">
        <f t="shared" si="1"/>
        <v>15 downto 0</v>
      </c>
      <c r="K59" s="14">
        <f t="shared" si="2"/>
        <v>16</v>
      </c>
      <c r="L59" s="14" t="s">
        <v>37</v>
      </c>
    </row>
    <row r="60" spans="2:12" x14ac:dyDescent="0.3">
      <c r="B60" s="28"/>
      <c r="C60" s="28"/>
      <c r="D60" s="30"/>
      <c r="E60" s="14" t="str">
        <f>'AVS RMAP HK Rregisters'!C203</f>
        <v>sel_hires_prt2</v>
      </c>
      <c r="F60" s="14" t="str">
        <f>'AVS RMAP HK Rregisters'!C202</f>
        <v>0xFFFF</v>
      </c>
      <c r="G60" s="14" t="str">
        <f t="shared" si="0"/>
        <v>x"FFFF"</v>
      </c>
      <c r="H60" s="14" t="str">
        <f>'AVS RMAP HK Rregisters'!C200</f>
        <v>Bit 31</v>
      </c>
      <c r="I60" s="14" t="str">
        <f>'AVS RMAP HK Rregisters'!R200</f>
        <v>Bit 16</v>
      </c>
      <c r="J60" s="14" t="str">
        <f t="shared" si="1"/>
        <v>31 downto 16</v>
      </c>
      <c r="K60" s="14">
        <f t="shared" si="2"/>
        <v>16</v>
      </c>
      <c r="L60" s="14" t="s">
        <v>37</v>
      </c>
    </row>
    <row r="61" spans="2:12" x14ac:dyDescent="0.3">
      <c r="B61" s="27" t="str">
        <f>'AVS RMAP HK Rregisters'!C206</f>
        <v>0xBD</v>
      </c>
      <c r="C61" s="27" t="str">
        <f>CONCATENATE("x""",RIGHT(B61,LEN(B61)-2),"""")</f>
        <v>x"BD"</v>
      </c>
      <c r="D61" s="29" t="str">
        <f>'AVS RMAP HK Rregisters'!C205</f>
        <v>hk_reg(29)</v>
      </c>
      <c r="E61" s="14" t="str">
        <f>'AVS RMAP HK Rregisters'!S210</f>
        <v>sel_hires_prt3</v>
      </c>
      <c r="F61" s="14" t="str">
        <f>'AVS RMAP HK Rregisters'!S209</f>
        <v>0xFFFF</v>
      </c>
      <c r="G61" s="14" t="str">
        <f t="shared" si="0"/>
        <v>x"FFFF"</v>
      </c>
      <c r="H61" s="14" t="str">
        <f>'AVS RMAP HK Rregisters'!S207</f>
        <v>Bit 15</v>
      </c>
      <c r="I61" s="14" t="str">
        <f>'AVS RMAP HK Rregisters'!AH207</f>
        <v>Bit 0</v>
      </c>
      <c r="J61" s="14" t="str">
        <f t="shared" si="1"/>
        <v>15 downto 0</v>
      </c>
      <c r="K61" s="14">
        <f t="shared" si="2"/>
        <v>16</v>
      </c>
      <c r="L61" s="14" t="s">
        <v>37</v>
      </c>
    </row>
    <row r="62" spans="2:12" x14ac:dyDescent="0.3">
      <c r="B62" s="28"/>
      <c r="C62" s="28"/>
      <c r="D62" s="30"/>
      <c r="E62" s="14" t="str">
        <f>'AVS RMAP HK Rregisters'!C210</f>
        <v>sel_hires_prt4</v>
      </c>
      <c r="F62" s="14" t="str">
        <f>'AVS RMAP HK Rregisters'!C209</f>
        <v>0xFFFF</v>
      </c>
      <c r="G62" s="14" t="str">
        <f t="shared" si="0"/>
        <v>x"FFFF"</v>
      </c>
      <c r="H62" s="14" t="str">
        <f>'AVS RMAP HK Rregisters'!C207</f>
        <v>Bit 31</v>
      </c>
      <c r="I62" s="14" t="str">
        <f>'AVS RMAP HK Rregisters'!R207</f>
        <v>Bit 16</v>
      </c>
      <c r="J62" s="14" t="str">
        <f t="shared" si="1"/>
        <v>31 downto 16</v>
      </c>
      <c r="K62" s="14">
        <f t="shared" si="2"/>
        <v>16</v>
      </c>
      <c r="L62" s="14" t="s">
        <v>37</v>
      </c>
    </row>
    <row r="63" spans="2:12" x14ac:dyDescent="0.3">
      <c r="B63" s="27" t="str">
        <f>'AVS RMAP HK Rregisters'!C213</f>
        <v>0xBE</v>
      </c>
      <c r="C63" s="27" t="str">
        <f t="shared" ref="C63" si="3">CONCATENATE("x""",RIGHT(B63,LEN(B63)-2),"""")</f>
        <v>x"BE"</v>
      </c>
      <c r="D63" s="29" t="str">
        <f>'AVS RMAP HK Rregisters'!C212</f>
        <v>hk_reg(30)</v>
      </c>
      <c r="E63" s="14" t="str">
        <f>'AVS RMAP HK Rregisters'!S217</f>
        <v>sel_hires_prt5</v>
      </c>
      <c r="F63" s="14" t="str">
        <f>'AVS RMAP HK Rregisters'!S216</f>
        <v>0xFFFF</v>
      </c>
      <c r="G63" s="14" t="str">
        <f t="shared" si="0"/>
        <v>x"FFFF"</v>
      </c>
      <c r="H63" s="14" t="str">
        <f>'AVS RMAP HK Rregisters'!S214</f>
        <v>Bit 15</v>
      </c>
      <c r="I63" s="14" t="str">
        <f>'AVS RMAP HK Rregisters'!AH214</f>
        <v>Bit 0</v>
      </c>
      <c r="J63" s="14" t="str">
        <f t="shared" si="1"/>
        <v>15 downto 0</v>
      </c>
      <c r="K63" s="14">
        <f t="shared" si="2"/>
        <v>16</v>
      </c>
      <c r="L63" s="14" t="s">
        <v>37</v>
      </c>
    </row>
    <row r="64" spans="2:12" x14ac:dyDescent="0.3">
      <c r="B64" s="28"/>
      <c r="C64" s="28"/>
      <c r="D64" s="30"/>
      <c r="E64" s="14" t="str">
        <f>'AVS RMAP HK Rregisters'!C217</f>
        <v>sel_hires_prt6</v>
      </c>
      <c r="F64" s="14" t="str">
        <f>'AVS RMAP HK Rregisters'!C216</f>
        <v>0xFFFF</v>
      </c>
      <c r="G64" s="14" t="str">
        <f t="shared" si="0"/>
        <v>x"FFFF"</v>
      </c>
      <c r="H64" s="14" t="str">
        <f>'AVS RMAP HK Rregisters'!C214</f>
        <v>Bit 31</v>
      </c>
      <c r="I64" s="14" t="str">
        <f>'AVS RMAP HK Rregisters'!R214</f>
        <v>Bit 16</v>
      </c>
      <c r="J64" s="14" t="str">
        <f t="shared" si="1"/>
        <v>31 downto 16</v>
      </c>
      <c r="K64" s="14">
        <f t="shared" si="2"/>
        <v>16</v>
      </c>
      <c r="L64" s="14" t="s">
        <v>37</v>
      </c>
    </row>
    <row r="65" spans="2:12" x14ac:dyDescent="0.3">
      <c r="B65" s="27" t="str">
        <f>'AVS RMAP HK Rregisters'!C220</f>
        <v>0xBF</v>
      </c>
      <c r="C65" s="27" t="str">
        <f t="shared" ref="C65" si="4">CONCATENATE("x""",RIGHT(B65,LEN(B65)-2),"""")</f>
        <v>x"BF"</v>
      </c>
      <c r="D65" s="29" t="str">
        <f>'AVS RMAP HK Rregisters'!C219</f>
        <v>hk_reg(31)</v>
      </c>
      <c r="E65" s="14" t="str">
        <f>'AVS RMAP HK Rregisters'!S224</f>
        <v>sel_hires_prt7</v>
      </c>
      <c r="F65" s="14" t="str">
        <f>'AVS RMAP HK Rregisters'!S223</f>
        <v>0xFFFF</v>
      </c>
      <c r="G65" s="14" t="str">
        <f t="shared" si="0"/>
        <v>x"FFFF"</v>
      </c>
      <c r="H65" s="14" t="str">
        <f>'AVS RMAP HK Rregisters'!S221</f>
        <v>Bit 15</v>
      </c>
      <c r="I65" s="14" t="str">
        <f>'AVS RMAP HK Rregisters'!AH221</f>
        <v>Bit 0</v>
      </c>
      <c r="J65" s="14" t="str">
        <f t="shared" si="1"/>
        <v>15 downto 0</v>
      </c>
      <c r="K65" s="14">
        <f t="shared" si="2"/>
        <v>16</v>
      </c>
      <c r="L65" s="14" t="s">
        <v>37</v>
      </c>
    </row>
    <row r="66" spans="2:12" x14ac:dyDescent="0.3">
      <c r="B66" s="28"/>
      <c r="C66" s="28"/>
      <c r="D66" s="30"/>
      <c r="E66" s="14" t="str">
        <f>'AVS RMAP HK Rregisters'!C224</f>
        <v>zero_hires_amp</v>
      </c>
      <c r="F66" s="14" t="str">
        <f>'AVS RMAP HK Rregisters'!C223</f>
        <v>0xFFFF</v>
      </c>
      <c r="G66" s="14" t="str">
        <f t="shared" si="0"/>
        <v>x"FFFF"</v>
      </c>
      <c r="H66" s="14" t="str">
        <f>'AVS RMAP HK Rregisters'!C221</f>
        <v>Bit 31</v>
      </c>
      <c r="I66" s="14" t="str">
        <f>'AVS RMAP HK Rregisters'!R221</f>
        <v>Bit 16</v>
      </c>
      <c r="J66" s="14" t="str">
        <f t="shared" si="1"/>
        <v>31 downto 16</v>
      </c>
      <c r="K66" s="14">
        <f t="shared" si="2"/>
        <v>16</v>
      </c>
      <c r="L66" s="14" t="s">
        <v>37</v>
      </c>
    </row>
  </sheetData>
  <mergeCells count="96">
    <mergeCell ref="B63:B64"/>
    <mergeCell ref="B65:B66"/>
    <mergeCell ref="B49:B50"/>
    <mergeCell ref="B51:B52"/>
    <mergeCell ref="B53:B54"/>
    <mergeCell ref="B55:B56"/>
    <mergeCell ref="B57:B58"/>
    <mergeCell ref="B31:B32"/>
    <mergeCell ref="B33:B34"/>
    <mergeCell ref="B35:B36"/>
    <mergeCell ref="B59:B60"/>
    <mergeCell ref="B61:B62"/>
    <mergeCell ref="B37:B38"/>
    <mergeCell ref="B39:B40"/>
    <mergeCell ref="B41:B42"/>
    <mergeCell ref="B43:B44"/>
    <mergeCell ref="B3:B4"/>
    <mergeCell ref="B5:B6"/>
    <mergeCell ref="B7:B8"/>
    <mergeCell ref="B11:B12"/>
    <mergeCell ref="B13:B14"/>
    <mergeCell ref="B9:B10"/>
    <mergeCell ref="C61:C62"/>
    <mergeCell ref="D61:D62"/>
    <mergeCell ref="C63:C64"/>
    <mergeCell ref="D63:D64"/>
    <mergeCell ref="C65:C66"/>
    <mergeCell ref="D65:D66"/>
    <mergeCell ref="C55:C56"/>
    <mergeCell ref="D55:D56"/>
    <mergeCell ref="C57:C58"/>
    <mergeCell ref="D57:D58"/>
    <mergeCell ref="C59:C60"/>
    <mergeCell ref="D59:D60"/>
    <mergeCell ref="C49:C50"/>
    <mergeCell ref="D49:D50"/>
    <mergeCell ref="C51:C52"/>
    <mergeCell ref="D51:D52"/>
    <mergeCell ref="C53:C54"/>
    <mergeCell ref="D53:D54"/>
    <mergeCell ref="D3:D4"/>
    <mergeCell ref="C3:C4"/>
    <mergeCell ref="C5:C6"/>
    <mergeCell ref="D5:D6"/>
    <mergeCell ref="C7:C8"/>
    <mergeCell ref="D7:D8"/>
    <mergeCell ref="D11:D12"/>
    <mergeCell ref="C13:C14"/>
    <mergeCell ref="C19:C20"/>
    <mergeCell ref="D19:D20"/>
    <mergeCell ref="D9:D10"/>
    <mergeCell ref="D13:D14"/>
    <mergeCell ref="C15:C16"/>
    <mergeCell ref="D15:D16"/>
    <mergeCell ref="C17:C18"/>
    <mergeCell ref="D17:D18"/>
    <mergeCell ref="C9:C10"/>
    <mergeCell ref="D27:D28"/>
    <mergeCell ref="C29:C30"/>
    <mergeCell ref="D29:D30"/>
    <mergeCell ref="C21:C22"/>
    <mergeCell ref="D21:D22"/>
    <mergeCell ref="C23:C24"/>
    <mergeCell ref="D23:D24"/>
    <mergeCell ref="C25:C26"/>
    <mergeCell ref="D25:D26"/>
    <mergeCell ref="D43:D44"/>
    <mergeCell ref="C31:C32"/>
    <mergeCell ref="D31:D32"/>
    <mergeCell ref="C33:C34"/>
    <mergeCell ref="D33:D34"/>
    <mergeCell ref="C35:C36"/>
    <mergeCell ref="D35:D36"/>
    <mergeCell ref="D37:D38"/>
    <mergeCell ref="C39:C40"/>
    <mergeCell ref="D39:D40"/>
    <mergeCell ref="C41:C42"/>
    <mergeCell ref="D41:D42"/>
    <mergeCell ref="C37:C38"/>
    <mergeCell ref="C43:C44"/>
    <mergeCell ref="C45:C46"/>
    <mergeCell ref="C47:C48"/>
    <mergeCell ref="B47:B48"/>
    <mergeCell ref="D47:D48"/>
    <mergeCell ref="B45:B46"/>
    <mergeCell ref="D45:D46"/>
    <mergeCell ref="B29:B30"/>
    <mergeCell ref="B25:B26"/>
    <mergeCell ref="C27:C28"/>
    <mergeCell ref="C11:C12"/>
    <mergeCell ref="B15:B16"/>
    <mergeCell ref="B17:B18"/>
    <mergeCell ref="B19:B20"/>
    <mergeCell ref="B21:B22"/>
    <mergeCell ref="B23:B24"/>
    <mergeCell ref="B27:B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F168-5079-4E89-AAAB-2C32F3F24DA0}">
  <dimension ref="A2:N115"/>
  <sheetViews>
    <sheetView tabSelected="1" topLeftCell="C1" zoomScale="70" zoomScaleNormal="70" workbookViewId="0">
      <selection activeCell="C1" sqref="C1"/>
    </sheetView>
  </sheetViews>
  <sheetFormatPr defaultRowHeight="14.4" x14ac:dyDescent="0.3"/>
  <cols>
    <col min="2" max="2" width="36.88671875" style="32" bestFit="1" customWidth="1"/>
    <col min="3" max="3" width="12.33203125" style="32" bestFit="1" customWidth="1"/>
    <col min="4" max="4" width="12.33203125" style="32" customWidth="1"/>
    <col min="5" max="6" width="10.109375" style="32" customWidth="1"/>
    <col min="7" max="7" width="13.77734375" style="32" bestFit="1" customWidth="1"/>
    <col min="8" max="8" width="26.5546875" style="32" customWidth="1"/>
    <col min="9" max="10" width="12.109375" style="32" customWidth="1"/>
    <col min="11" max="11" width="43.5546875" style="32" bestFit="1" customWidth="1"/>
    <col min="12" max="12" width="12.109375" style="32" bestFit="1" customWidth="1"/>
    <col min="14" max="14" width="76" bestFit="1" customWidth="1"/>
  </cols>
  <sheetData>
    <row r="2" spans="1:14" x14ac:dyDescent="0.3">
      <c r="B2" s="31" t="s">
        <v>152</v>
      </c>
      <c r="C2" s="31" t="s">
        <v>153</v>
      </c>
      <c r="D2" s="31"/>
      <c r="E2" s="31"/>
      <c r="F2" s="31"/>
      <c r="G2" s="31" t="s">
        <v>154</v>
      </c>
      <c r="H2" s="31" t="s">
        <v>155</v>
      </c>
      <c r="I2" s="31" t="s">
        <v>156</v>
      </c>
      <c r="J2" s="31"/>
      <c r="K2" s="31" t="s">
        <v>157</v>
      </c>
      <c r="L2" s="31" t="s">
        <v>158</v>
      </c>
      <c r="N2" s="31" t="s">
        <v>159</v>
      </c>
    </row>
    <row r="3" spans="1:14" x14ac:dyDescent="0.3">
      <c r="A3" s="32"/>
      <c r="B3" s="32" t="str">
        <f>'AVS RMAP HK Registers TABLE'!D3</f>
        <v>hk_reg(0)</v>
      </c>
      <c r="C3" s="32" t="str">
        <f>INDEX('AVS RMAP HK Registers TABLE'!$B$2:$B$66,MATCH(B3,'AVS RMAP HK Registers TABLE'!$D$2:$D$66,0))</f>
        <v>0xA0</v>
      </c>
      <c r="G3" s="32" t="s">
        <v>160</v>
      </c>
      <c r="H3" s="32" t="s">
        <v>167</v>
      </c>
      <c r="I3" s="32" t="s">
        <v>161</v>
      </c>
      <c r="K3" s="32" t="str">
        <f>CONCATENATE(G3,H3,I3)</f>
        <v>COMM_RMAP_HK_0_REG_OFST</v>
      </c>
      <c r="L3" s="32">
        <f>LEN(K3)</f>
        <v>23</v>
      </c>
      <c r="N3" s="33" t="str">
        <f>CONCATENATE("#define ",K3, REPT(" ",32 - LEN(K3))," ",C3)</f>
        <v>#define COMM_RMAP_HK_0_REG_OFST          0xA0</v>
      </c>
    </row>
    <row r="4" spans="1:14" x14ac:dyDescent="0.3">
      <c r="A4" s="32"/>
      <c r="B4" s="32" t="str">
        <f>'AVS RMAP HK Registers TABLE'!D5</f>
        <v>hk_reg(1)</v>
      </c>
      <c r="C4" s="32" t="str">
        <f>INDEX('AVS RMAP HK Registers TABLE'!$B$2:$B$66,MATCH(B4,'AVS RMAP HK Registers TABLE'!$D$2:$D$66,0))</f>
        <v>0xA1</v>
      </c>
      <c r="G4" s="32" t="s">
        <v>160</v>
      </c>
      <c r="H4" s="32" t="s">
        <v>168</v>
      </c>
      <c r="I4" s="32" t="s">
        <v>161</v>
      </c>
      <c r="K4" s="32" t="str">
        <f t="shared" ref="K4:K34" si="0">CONCATENATE(G4,H4,I4)</f>
        <v>COMM_RMAP_HK_1_REG_OFST</v>
      </c>
      <c r="L4" s="32">
        <f t="shared" ref="L4:L34" si="1">LEN(K4)</f>
        <v>23</v>
      </c>
      <c r="N4" s="33" t="str">
        <f t="shared" ref="N4:N21" si="2">CONCATENATE("#define ",K4, REPT(" ",32 - LEN(K4))," ",C4)</f>
        <v>#define COMM_RMAP_HK_1_REG_OFST          0xA1</v>
      </c>
    </row>
    <row r="5" spans="1:14" x14ac:dyDescent="0.3">
      <c r="A5" s="32"/>
      <c r="B5" s="32" t="str">
        <f>'AVS RMAP HK Registers TABLE'!D7</f>
        <v>hk_reg(2)</v>
      </c>
      <c r="C5" s="32" t="str">
        <f>INDEX('AVS RMAP HK Registers TABLE'!$B$2:$B$66,MATCH(B5,'AVS RMAP HK Registers TABLE'!$D$2:$D$66,0))</f>
        <v>0xA2</v>
      </c>
      <c r="G5" s="32" t="s">
        <v>160</v>
      </c>
      <c r="H5" s="32" t="s">
        <v>169</v>
      </c>
      <c r="I5" s="32" t="s">
        <v>161</v>
      </c>
      <c r="K5" s="32" t="str">
        <f t="shared" si="0"/>
        <v>COMM_RMAP_HK_2_REG_OFST</v>
      </c>
      <c r="L5" s="32">
        <f t="shared" si="1"/>
        <v>23</v>
      </c>
      <c r="N5" s="33" t="str">
        <f t="shared" si="2"/>
        <v>#define COMM_RMAP_HK_2_REG_OFST          0xA2</v>
      </c>
    </row>
    <row r="6" spans="1:14" x14ac:dyDescent="0.3">
      <c r="A6" s="32"/>
      <c r="B6" s="32" t="str">
        <f>'AVS RMAP HK Registers TABLE'!D9</f>
        <v>hk_reg(3)</v>
      </c>
      <c r="C6" s="32" t="str">
        <f>INDEX('AVS RMAP HK Registers TABLE'!$B$2:$B$66,MATCH(B6,'AVS RMAP HK Registers TABLE'!$D$2:$D$66,0))</f>
        <v>0xA3</v>
      </c>
      <c r="G6" s="32" t="s">
        <v>160</v>
      </c>
      <c r="H6" s="32" t="s">
        <v>170</v>
      </c>
      <c r="I6" s="32" t="s">
        <v>161</v>
      </c>
      <c r="K6" s="32" t="str">
        <f t="shared" si="0"/>
        <v>COMM_RMAP_HK_3_REG_OFST</v>
      </c>
      <c r="L6" s="32">
        <f t="shared" si="1"/>
        <v>23</v>
      </c>
      <c r="N6" s="33" t="str">
        <f t="shared" si="2"/>
        <v>#define COMM_RMAP_HK_3_REG_OFST          0xA3</v>
      </c>
    </row>
    <row r="7" spans="1:14" x14ac:dyDescent="0.3">
      <c r="A7" s="32"/>
      <c r="B7" s="32" t="str">
        <f>'AVS RMAP HK Registers TABLE'!D11</f>
        <v>hk_reg(4)</v>
      </c>
      <c r="C7" s="32" t="str">
        <f>INDEX('AVS RMAP HK Registers TABLE'!$B$2:$B$66,MATCH(B7,'AVS RMAP HK Registers TABLE'!$D$2:$D$66,0))</f>
        <v>0xA4</v>
      </c>
      <c r="G7" s="32" t="s">
        <v>160</v>
      </c>
      <c r="H7" s="32" t="s">
        <v>171</v>
      </c>
      <c r="I7" s="32" t="s">
        <v>161</v>
      </c>
      <c r="K7" s="32" t="str">
        <f t="shared" si="0"/>
        <v>COMM_RMAP_HK_4_REG_OFST</v>
      </c>
      <c r="L7" s="32">
        <f t="shared" si="1"/>
        <v>23</v>
      </c>
      <c r="N7" s="33" t="str">
        <f t="shared" si="2"/>
        <v>#define COMM_RMAP_HK_4_REG_OFST          0xA4</v>
      </c>
    </row>
    <row r="8" spans="1:14" x14ac:dyDescent="0.3">
      <c r="A8" s="32"/>
      <c r="B8" s="32" t="str">
        <f>'AVS RMAP HK Registers TABLE'!D13</f>
        <v>hk_reg(5)</v>
      </c>
      <c r="C8" s="32" t="str">
        <f>INDEX('AVS RMAP HK Registers TABLE'!$B$2:$B$66,MATCH(B8,'AVS RMAP HK Registers TABLE'!$D$2:$D$66,0))</f>
        <v>0xA5</v>
      </c>
      <c r="G8" s="32" t="s">
        <v>160</v>
      </c>
      <c r="H8" s="32" t="s">
        <v>172</v>
      </c>
      <c r="I8" s="32" t="s">
        <v>161</v>
      </c>
      <c r="K8" s="32" t="str">
        <f t="shared" si="0"/>
        <v>COMM_RMAP_HK_5_REG_OFST</v>
      </c>
      <c r="L8" s="32">
        <f t="shared" si="1"/>
        <v>23</v>
      </c>
      <c r="N8" s="33" t="str">
        <f t="shared" si="2"/>
        <v>#define COMM_RMAP_HK_5_REG_OFST          0xA5</v>
      </c>
    </row>
    <row r="9" spans="1:14" x14ac:dyDescent="0.3">
      <c r="A9" s="32"/>
      <c r="B9" s="32" t="str">
        <f>'AVS RMAP HK Registers TABLE'!D15</f>
        <v>hk_reg(6)</v>
      </c>
      <c r="C9" s="32" t="str">
        <f>INDEX('AVS RMAP HK Registers TABLE'!$B$2:$B$66,MATCH(B9,'AVS RMAP HK Registers TABLE'!$D$2:$D$66,0))</f>
        <v>0xA6</v>
      </c>
      <c r="G9" s="32" t="s">
        <v>160</v>
      </c>
      <c r="H9" s="32" t="s">
        <v>173</v>
      </c>
      <c r="I9" s="32" t="s">
        <v>161</v>
      </c>
      <c r="K9" s="32" t="str">
        <f t="shared" si="0"/>
        <v>COMM_RMAP_HK_6_REG_OFST</v>
      </c>
      <c r="L9" s="32">
        <f t="shared" si="1"/>
        <v>23</v>
      </c>
      <c r="N9" s="33" t="str">
        <f t="shared" si="2"/>
        <v>#define COMM_RMAP_HK_6_REG_OFST          0xA6</v>
      </c>
    </row>
    <row r="10" spans="1:14" x14ac:dyDescent="0.3">
      <c r="A10" s="32"/>
      <c r="B10" s="32" t="str">
        <f>'AVS RMAP HK Registers TABLE'!D17</f>
        <v>hk_reg(7)</v>
      </c>
      <c r="C10" s="32" t="str">
        <f>INDEX('AVS RMAP HK Registers TABLE'!$B$2:$B$66,MATCH(B10,'AVS RMAP HK Registers TABLE'!$D$2:$D$66,0))</f>
        <v>0xA7</v>
      </c>
      <c r="G10" s="32" t="s">
        <v>160</v>
      </c>
      <c r="H10" s="32" t="s">
        <v>174</v>
      </c>
      <c r="I10" s="32" t="s">
        <v>161</v>
      </c>
      <c r="K10" s="32" t="str">
        <f t="shared" si="0"/>
        <v>COMM_RMAP_HK_7_REG_OFST</v>
      </c>
      <c r="L10" s="32">
        <f t="shared" si="1"/>
        <v>23</v>
      </c>
      <c r="N10" s="33" t="str">
        <f t="shared" si="2"/>
        <v>#define COMM_RMAP_HK_7_REG_OFST          0xA7</v>
      </c>
    </row>
    <row r="11" spans="1:14" x14ac:dyDescent="0.3">
      <c r="A11" s="32"/>
      <c r="B11" s="32" t="str">
        <f>'AVS RMAP HK Registers TABLE'!D19</f>
        <v>hk_reg(8)</v>
      </c>
      <c r="C11" s="32" t="str">
        <f>INDEX('AVS RMAP HK Registers TABLE'!$B$2:$B$66,MATCH(B11,'AVS RMAP HK Registers TABLE'!$D$2:$D$66,0))</f>
        <v>0xA8</v>
      </c>
      <c r="G11" s="32" t="s">
        <v>160</v>
      </c>
      <c r="H11" s="32" t="s">
        <v>175</v>
      </c>
      <c r="I11" s="32" t="s">
        <v>161</v>
      </c>
      <c r="K11" s="32" t="str">
        <f t="shared" si="0"/>
        <v>COMM_RMAP_HK_8_REG_OFST</v>
      </c>
      <c r="L11" s="32">
        <f t="shared" si="1"/>
        <v>23</v>
      </c>
      <c r="N11" s="33" t="str">
        <f t="shared" si="2"/>
        <v>#define COMM_RMAP_HK_8_REG_OFST          0xA8</v>
      </c>
    </row>
    <row r="12" spans="1:14" x14ac:dyDescent="0.3">
      <c r="A12" s="32"/>
      <c r="B12" s="32" t="str">
        <f>'AVS RMAP HK Registers TABLE'!D21</f>
        <v>hk_reg(9)</v>
      </c>
      <c r="C12" s="32" t="str">
        <f>INDEX('AVS RMAP HK Registers TABLE'!$B$2:$B$66,MATCH(B12,'AVS RMAP HK Registers TABLE'!$D$2:$D$66,0))</f>
        <v>0xA9</v>
      </c>
      <c r="G12" s="32" t="s">
        <v>160</v>
      </c>
      <c r="H12" s="32" t="s">
        <v>176</v>
      </c>
      <c r="I12" s="32" t="s">
        <v>161</v>
      </c>
      <c r="K12" s="32" t="str">
        <f t="shared" si="0"/>
        <v>COMM_RMAP_HK_9_REG_OFST</v>
      </c>
      <c r="L12" s="32">
        <f t="shared" si="1"/>
        <v>23</v>
      </c>
      <c r="N12" s="33" t="str">
        <f t="shared" si="2"/>
        <v>#define COMM_RMAP_HK_9_REG_OFST          0xA9</v>
      </c>
    </row>
    <row r="13" spans="1:14" x14ac:dyDescent="0.3">
      <c r="A13" s="32"/>
      <c r="B13" s="32" t="str">
        <f>'AVS RMAP HK Registers TABLE'!D23</f>
        <v>hk_reg(10)</v>
      </c>
      <c r="C13" s="32" t="str">
        <f>INDEX('AVS RMAP HK Registers TABLE'!$B$2:$B$66,MATCH(B13,'AVS RMAP HK Registers TABLE'!$D$2:$D$66,0))</f>
        <v>0xAA</v>
      </c>
      <c r="G13" s="32" t="s">
        <v>160</v>
      </c>
      <c r="H13" s="32" t="s">
        <v>177</v>
      </c>
      <c r="I13" s="32" t="s">
        <v>161</v>
      </c>
      <c r="K13" s="32" t="str">
        <f t="shared" si="0"/>
        <v>COMM_RMAP_HK_10_REG_OFST</v>
      </c>
      <c r="L13" s="32">
        <f t="shared" si="1"/>
        <v>24</v>
      </c>
      <c r="N13" s="33" t="str">
        <f t="shared" si="2"/>
        <v>#define COMM_RMAP_HK_10_REG_OFST         0xAA</v>
      </c>
    </row>
    <row r="14" spans="1:14" x14ac:dyDescent="0.3">
      <c r="A14" s="32"/>
      <c r="B14" s="32" t="str">
        <f>'AVS RMAP HK Registers TABLE'!D25</f>
        <v>hk_reg(11)</v>
      </c>
      <c r="C14" s="32" t="str">
        <f>INDEX('AVS RMAP HK Registers TABLE'!$B$2:$B$66,MATCH(B14,'AVS RMAP HK Registers TABLE'!$D$2:$D$66,0))</f>
        <v>0xAB</v>
      </c>
      <c r="G14" s="32" t="s">
        <v>160</v>
      </c>
      <c r="H14" s="32" t="s">
        <v>178</v>
      </c>
      <c r="I14" s="32" t="s">
        <v>161</v>
      </c>
      <c r="K14" s="32" t="str">
        <f t="shared" si="0"/>
        <v>COMM_RMAP_HK_11_REG_OFST</v>
      </c>
      <c r="L14" s="32">
        <f t="shared" si="1"/>
        <v>24</v>
      </c>
      <c r="N14" s="33" t="str">
        <f t="shared" si="2"/>
        <v>#define COMM_RMAP_HK_11_REG_OFST         0xAB</v>
      </c>
    </row>
    <row r="15" spans="1:14" x14ac:dyDescent="0.3">
      <c r="A15" s="32"/>
      <c r="B15" s="32" t="str">
        <f>'AVS RMAP HK Registers TABLE'!D27</f>
        <v>hk_reg(12)</v>
      </c>
      <c r="C15" s="32" t="str">
        <f>INDEX('AVS RMAP HK Registers TABLE'!$B$2:$B$66,MATCH(B15,'AVS RMAP HK Registers TABLE'!$D$2:$D$66,0))</f>
        <v>0xAC</v>
      </c>
      <c r="G15" s="32" t="s">
        <v>160</v>
      </c>
      <c r="H15" s="32" t="s">
        <v>179</v>
      </c>
      <c r="I15" s="32" t="s">
        <v>161</v>
      </c>
      <c r="K15" s="32" t="str">
        <f t="shared" si="0"/>
        <v>COMM_RMAP_HK_12_REG_OFST</v>
      </c>
      <c r="L15" s="32">
        <f t="shared" si="1"/>
        <v>24</v>
      </c>
      <c r="N15" s="33" t="str">
        <f t="shared" si="2"/>
        <v>#define COMM_RMAP_HK_12_REG_OFST         0xAC</v>
      </c>
    </row>
    <row r="16" spans="1:14" x14ac:dyDescent="0.3">
      <c r="A16" s="32"/>
      <c r="B16" s="32" t="str">
        <f>'AVS RMAP HK Registers TABLE'!D29</f>
        <v>hk_reg(13)</v>
      </c>
      <c r="C16" s="32" t="str">
        <f>INDEX('AVS RMAP HK Registers TABLE'!$B$2:$B$66,MATCH(B16,'AVS RMAP HK Registers TABLE'!$D$2:$D$66,0))</f>
        <v>0xAD</v>
      </c>
      <c r="G16" s="32" t="s">
        <v>160</v>
      </c>
      <c r="H16" s="32" t="s">
        <v>180</v>
      </c>
      <c r="I16" s="32" t="s">
        <v>161</v>
      </c>
      <c r="K16" s="32" t="str">
        <f t="shared" si="0"/>
        <v>COMM_RMAP_HK_13_REG_OFST</v>
      </c>
      <c r="L16" s="32">
        <f t="shared" si="1"/>
        <v>24</v>
      </c>
      <c r="N16" s="33" t="str">
        <f t="shared" si="2"/>
        <v>#define COMM_RMAP_HK_13_REG_OFST         0xAD</v>
      </c>
    </row>
    <row r="17" spans="1:14" x14ac:dyDescent="0.3">
      <c r="A17" s="32"/>
      <c r="B17" s="32" t="str">
        <f>'AVS RMAP HK Registers TABLE'!D31</f>
        <v>hk_reg(14)</v>
      </c>
      <c r="C17" s="32" t="str">
        <f>INDEX('AVS RMAP HK Registers TABLE'!$B$2:$B$66,MATCH(B17,'AVS RMAP HK Registers TABLE'!$D$2:$D$66,0))</f>
        <v>0xAE</v>
      </c>
      <c r="G17" s="32" t="s">
        <v>160</v>
      </c>
      <c r="H17" s="32" t="s">
        <v>181</v>
      </c>
      <c r="I17" s="32" t="s">
        <v>161</v>
      </c>
      <c r="K17" s="32" t="str">
        <f t="shared" si="0"/>
        <v>COMM_RMAP_HK_14_REG_OFST</v>
      </c>
      <c r="L17" s="32">
        <f t="shared" si="1"/>
        <v>24</v>
      </c>
      <c r="N17" s="33" t="str">
        <f t="shared" si="2"/>
        <v>#define COMM_RMAP_HK_14_REG_OFST         0xAE</v>
      </c>
    </row>
    <row r="18" spans="1:14" x14ac:dyDescent="0.3">
      <c r="A18" s="32"/>
      <c r="B18" s="32" t="str">
        <f>'AVS RMAP HK Registers TABLE'!D33</f>
        <v>hk_reg(15)</v>
      </c>
      <c r="C18" s="32" t="str">
        <f>INDEX('AVS RMAP HK Registers TABLE'!$B$2:$B$66,MATCH(B18,'AVS RMAP HK Registers TABLE'!$D$2:$D$66,0))</f>
        <v>0xAF</v>
      </c>
      <c r="G18" s="32" t="s">
        <v>160</v>
      </c>
      <c r="H18" s="32" t="s">
        <v>182</v>
      </c>
      <c r="I18" s="32" t="s">
        <v>161</v>
      </c>
      <c r="K18" s="32" t="str">
        <f t="shared" si="0"/>
        <v>COMM_RMAP_HK_15_REG_OFST</v>
      </c>
      <c r="L18" s="32">
        <f t="shared" si="1"/>
        <v>24</v>
      </c>
      <c r="N18" s="33" t="str">
        <f t="shared" si="2"/>
        <v>#define COMM_RMAP_HK_15_REG_OFST         0xAF</v>
      </c>
    </row>
    <row r="19" spans="1:14" x14ac:dyDescent="0.3">
      <c r="A19" s="32"/>
      <c r="B19" s="32" t="str">
        <f>'AVS RMAP HK Registers TABLE'!D35</f>
        <v>hk_reg(16)</v>
      </c>
      <c r="C19" s="32" t="str">
        <f>INDEX('AVS RMAP HK Registers TABLE'!$B$2:$B$66,MATCH(B19,'AVS RMAP HK Registers TABLE'!$D$2:$D$66,0))</f>
        <v>0xB0</v>
      </c>
      <c r="G19" s="32" t="s">
        <v>160</v>
      </c>
      <c r="H19" s="32" t="s">
        <v>183</v>
      </c>
      <c r="I19" s="32" t="s">
        <v>161</v>
      </c>
      <c r="K19" s="32" t="str">
        <f t="shared" si="0"/>
        <v>COMM_RMAP_HK_16_REG_OFST</v>
      </c>
      <c r="L19" s="32">
        <f t="shared" si="1"/>
        <v>24</v>
      </c>
      <c r="N19" s="33" t="str">
        <f t="shared" si="2"/>
        <v>#define COMM_RMAP_HK_16_REG_OFST         0xB0</v>
      </c>
    </row>
    <row r="20" spans="1:14" x14ac:dyDescent="0.3">
      <c r="A20" s="32"/>
      <c r="B20" s="32" t="str">
        <f>'AVS RMAP HK Registers TABLE'!D37</f>
        <v>hk_reg(17)</v>
      </c>
      <c r="C20" s="32" t="str">
        <f>INDEX('AVS RMAP HK Registers TABLE'!$B$2:$B$66,MATCH(B20,'AVS RMAP HK Registers TABLE'!$D$2:$D$66,0))</f>
        <v>0xB1</v>
      </c>
      <c r="G20" s="32" t="s">
        <v>160</v>
      </c>
      <c r="H20" s="32" t="s">
        <v>184</v>
      </c>
      <c r="I20" s="32" t="s">
        <v>161</v>
      </c>
      <c r="K20" s="32" t="str">
        <f t="shared" si="0"/>
        <v>COMM_RMAP_HK_17_REG_OFST</v>
      </c>
      <c r="L20" s="32">
        <f t="shared" si="1"/>
        <v>24</v>
      </c>
      <c r="N20" s="33" t="str">
        <f t="shared" si="2"/>
        <v>#define COMM_RMAP_HK_17_REG_OFST         0xB1</v>
      </c>
    </row>
    <row r="21" spans="1:14" x14ac:dyDescent="0.3">
      <c r="A21" s="32"/>
      <c r="B21" s="32" t="str">
        <f>'AVS RMAP HK Registers TABLE'!D39</f>
        <v>hk_reg(18)</v>
      </c>
      <c r="C21" s="32" t="str">
        <f>INDEX('AVS RMAP HK Registers TABLE'!$B$2:$B$66,MATCH(B21,'AVS RMAP HK Registers TABLE'!$D$2:$D$66,0))</f>
        <v>0xB2</v>
      </c>
      <c r="G21" s="32" t="s">
        <v>160</v>
      </c>
      <c r="H21" s="32" t="s">
        <v>185</v>
      </c>
      <c r="I21" s="32" t="s">
        <v>161</v>
      </c>
      <c r="K21" s="32" t="str">
        <f t="shared" si="0"/>
        <v>COMM_RMAP_HK_18_REG_OFST</v>
      </c>
      <c r="L21" s="32">
        <f t="shared" si="1"/>
        <v>24</v>
      </c>
      <c r="N21" s="33" t="str">
        <f t="shared" si="2"/>
        <v>#define COMM_RMAP_HK_18_REG_OFST         0xB2</v>
      </c>
    </row>
    <row r="22" spans="1:14" x14ac:dyDescent="0.3">
      <c r="A22" s="32"/>
      <c r="B22" s="32" t="str">
        <f>'AVS RMAP HK Registers TABLE'!D41</f>
        <v>hk_reg(19)</v>
      </c>
      <c r="C22" s="32" t="str">
        <f>INDEX('AVS RMAP HK Registers TABLE'!$B$2:$B$66,MATCH(B22,'AVS RMAP HK Registers TABLE'!$D$2:$D$66,0))</f>
        <v>0xB3</v>
      </c>
      <c r="G22" s="32" t="s">
        <v>160</v>
      </c>
      <c r="H22" s="32" t="s">
        <v>186</v>
      </c>
      <c r="I22" s="32" t="s">
        <v>161</v>
      </c>
      <c r="K22" s="32" t="str">
        <f t="shared" si="0"/>
        <v>COMM_RMAP_HK_19_REG_OFST</v>
      </c>
      <c r="L22" s="32">
        <f t="shared" si="1"/>
        <v>24</v>
      </c>
      <c r="N22" s="33" t="str">
        <f>CONCATENATE("#define ",K22, REPT(" ",32 - LEN(K22))," ",C22)</f>
        <v>#define COMM_RMAP_HK_19_REG_OFST         0xB3</v>
      </c>
    </row>
    <row r="23" spans="1:14" x14ac:dyDescent="0.3">
      <c r="A23" s="32"/>
      <c r="B23" s="32" t="str">
        <f>'AVS RMAP HK Registers TABLE'!D43</f>
        <v>hk_reg(20)</v>
      </c>
      <c r="C23" s="32" t="str">
        <f>INDEX('AVS RMAP HK Registers TABLE'!$B$2:$B$66,MATCH(B23,'AVS RMAP HK Registers TABLE'!$D$2:$D$66,0))</f>
        <v>0xB4</v>
      </c>
      <c r="G23" s="32" t="s">
        <v>160</v>
      </c>
      <c r="H23" s="32" t="s">
        <v>187</v>
      </c>
      <c r="I23" s="32" t="s">
        <v>161</v>
      </c>
      <c r="K23" s="32" t="str">
        <f t="shared" si="0"/>
        <v>COMM_RMAP_HK_20_REG_OFST</v>
      </c>
      <c r="L23" s="32">
        <f t="shared" si="1"/>
        <v>24</v>
      </c>
      <c r="N23" s="33" t="str">
        <f t="shared" ref="N23:N34" si="3">CONCATENATE("#define ",K23, REPT(" ",32 - LEN(K23))," ",C23)</f>
        <v>#define COMM_RMAP_HK_20_REG_OFST         0xB4</v>
      </c>
    </row>
    <row r="24" spans="1:14" x14ac:dyDescent="0.3">
      <c r="A24" s="32"/>
      <c r="B24" s="32" t="str">
        <f>'AVS RMAP HK Registers TABLE'!D45</f>
        <v>hk_reg(21)</v>
      </c>
      <c r="C24" s="32" t="str">
        <f>INDEX('AVS RMAP HK Registers TABLE'!$B$2:$B$66,MATCH(B24,'AVS RMAP HK Registers TABLE'!$D$2:$D$66,0))</f>
        <v>0xB5</v>
      </c>
      <c r="G24" s="32" t="s">
        <v>160</v>
      </c>
      <c r="H24" s="32" t="s">
        <v>188</v>
      </c>
      <c r="I24" s="32" t="s">
        <v>161</v>
      </c>
      <c r="K24" s="32" t="str">
        <f t="shared" si="0"/>
        <v>COMM_RMAP_HK_21_REG_OFST</v>
      </c>
      <c r="L24" s="32">
        <f t="shared" si="1"/>
        <v>24</v>
      </c>
      <c r="N24" s="33" t="str">
        <f t="shared" si="3"/>
        <v>#define COMM_RMAP_HK_21_REG_OFST         0xB5</v>
      </c>
    </row>
    <row r="25" spans="1:14" x14ac:dyDescent="0.3">
      <c r="A25" s="32"/>
      <c r="B25" s="32" t="str">
        <f>'AVS RMAP HK Registers TABLE'!D47</f>
        <v>hk_reg(22)</v>
      </c>
      <c r="C25" s="32" t="str">
        <f>INDEX('AVS RMAP HK Registers TABLE'!$B$2:$B$66,MATCH(B25,'AVS RMAP HK Registers TABLE'!$D$2:$D$66,0))</f>
        <v>0xB6</v>
      </c>
      <c r="G25" s="32" t="s">
        <v>160</v>
      </c>
      <c r="H25" s="32" t="s">
        <v>189</v>
      </c>
      <c r="I25" s="32" t="s">
        <v>161</v>
      </c>
      <c r="K25" s="32" t="str">
        <f t="shared" si="0"/>
        <v>COMM_RMAP_HK_22_REG_OFST</v>
      </c>
      <c r="L25" s="32">
        <f t="shared" si="1"/>
        <v>24</v>
      </c>
      <c r="N25" s="33" t="str">
        <f t="shared" si="3"/>
        <v>#define COMM_RMAP_HK_22_REG_OFST         0xB6</v>
      </c>
    </row>
    <row r="26" spans="1:14" x14ac:dyDescent="0.3">
      <c r="A26" s="32"/>
      <c r="B26" s="32" t="str">
        <f>'AVS RMAP HK Registers TABLE'!D49</f>
        <v>hk_reg(23)</v>
      </c>
      <c r="C26" s="32" t="str">
        <f>INDEX('AVS RMAP HK Registers TABLE'!$B$2:$B$66,MATCH(B26,'AVS RMAP HK Registers TABLE'!$D$2:$D$66,0))</f>
        <v>0xB7</v>
      </c>
      <c r="G26" s="32" t="s">
        <v>160</v>
      </c>
      <c r="H26" s="32" t="s">
        <v>190</v>
      </c>
      <c r="I26" s="32" t="s">
        <v>161</v>
      </c>
      <c r="K26" s="32" t="str">
        <f t="shared" si="0"/>
        <v>COMM_RMAP_HK_23_REG_OFST</v>
      </c>
      <c r="L26" s="32">
        <f t="shared" si="1"/>
        <v>24</v>
      </c>
      <c r="N26" s="33" t="str">
        <f t="shared" si="3"/>
        <v>#define COMM_RMAP_HK_23_REG_OFST         0xB7</v>
      </c>
    </row>
    <row r="27" spans="1:14" x14ac:dyDescent="0.3">
      <c r="A27" s="32"/>
      <c r="B27" s="32" t="str">
        <f>'AVS RMAP HK Registers TABLE'!D51</f>
        <v>hk_reg(24)</v>
      </c>
      <c r="C27" s="32" t="str">
        <f>INDEX('AVS RMAP HK Registers TABLE'!$B$2:$B$66,MATCH(B27,'AVS RMAP HK Registers TABLE'!$D$2:$D$66,0))</f>
        <v>0xB8</v>
      </c>
      <c r="G27" s="32" t="s">
        <v>160</v>
      </c>
      <c r="H27" s="32" t="s">
        <v>191</v>
      </c>
      <c r="I27" s="32" t="s">
        <v>161</v>
      </c>
      <c r="K27" s="32" t="str">
        <f t="shared" si="0"/>
        <v>COMM_RMAP_HK_24_REG_OFST</v>
      </c>
      <c r="L27" s="32">
        <f t="shared" si="1"/>
        <v>24</v>
      </c>
      <c r="N27" s="33" t="str">
        <f t="shared" si="3"/>
        <v>#define COMM_RMAP_HK_24_REG_OFST         0xB8</v>
      </c>
    </row>
    <row r="28" spans="1:14" x14ac:dyDescent="0.3">
      <c r="A28" s="32"/>
      <c r="B28" s="32" t="str">
        <f>'AVS RMAP HK Registers TABLE'!D53</f>
        <v>hk_reg(25)</v>
      </c>
      <c r="C28" s="32" t="str">
        <f>INDEX('AVS RMAP HK Registers TABLE'!$B$2:$B$66,MATCH(B28,'AVS RMAP HK Registers TABLE'!$D$2:$D$66,0))</f>
        <v>0xB9</v>
      </c>
      <c r="G28" s="32" t="s">
        <v>160</v>
      </c>
      <c r="H28" s="32" t="s">
        <v>192</v>
      </c>
      <c r="I28" s="32" t="s">
        <v>161</v>
      </c>
      <c r="K28" s="32" t="str">
        <f t="shared" si="0"/>
        <v>COMM_RMAP_HK_25_REG_OFST</v>
      </c>
      <c r="L28" s="32">
        <f t="shared" si="1"/>
        <v>24</v>
      </c>
      <c r="N28" s="33" t="str">
        <f t="shared" si="3"/>
        <v>#define COMM_RMAP_HK_25_REG_OFST         0xB9</v>
      </c>
    </row>
    <row r="29" spans="1:14" x14ac:dyDescent="0.3">
      <c r="A29" s="32"/>
      <c r="B29" s="32" t="str">
        <f>'AVS RMAP HK Registers TABLE'!D55</f>
        <v>hk_reg(26)</v>
      </c>
      <c r="C29" s="32" t="str">
        <f>INDEX('AVS RMAP HK Registers TABLE'!$B$2:$B$66,MATCH(B29,'AVS RMAP HK Registers TABLE'!$D$2:$D$66,0))</f>
        <v>0xBA</v>
      </c>
      <c r="G29" s="32" t="s">
        <v>160</v>
      </c>
      <c r="H29" s="32" t="s">
        <v>193</v>
      </c>
      <c r="I29" s="32" t="s">
        <v>161</v>
      </c>
      <c r="K29" s="32" t="str">
        <f t="shared" si="0"/>
        <v>COMM_RMAP_HK_26_REG_OFST</v>
      </c>
      <c r="L29" s="32">
        <f t="shared" si="1"/>
        <v>24</v>
      </c>
      <c r="N29" s="33" t="str">
        <f t="shared" si="3"/>
        <v>#define COMM_RMAP_HK_26_REG_OFST         0xBA</v>
      </c>
    </row>
    <row r="30" spans="1:14" x14ac:dyDescent="0.3">
      <c r="A30" s="32"/>
      <c r="B30" s="32" t="str">
        <f>'AVS RMAP HK Registers TABLE'!D57</f>
        <v>hk_reg(27)</v>
      </c>
      <c r="C30" s="32" t="str">
        <f>INDEX('AVS RMAP HK Registers TABLE'!$B$2:$B$66,MATCH(B30,'AVS RMAP HK Registers TABLE'!$D$2:$D$66,0))</f>
        <v>0xBB</v>
      </c>
      <c r="G30" s="32" t="s">
        <v>160</v>
      </c>
      <c r="H30" s="32" t="s">
        <v>194</v>
      </c>
      <c r="I30" s="32" t="s">
        <v>161</v>
      </c>
      <c r="K30" s="32" t="str">
        <f t="shared" si="0"/>
        <v>COMM_RMAP_HK_27_REG_OFST</v>
      </c>
      <c r="L30" s="32">
        <f t="shared" si="1"/>
        <v>24</v>
      </c>
      <c r="N30" s="33" t="str">
        <f t="shared" si="3"/>
        <v>#define COMM_RMAP_HK_27_REG_OFST         0xBB</v>
      </c>
    </row>
    <row r="31" spans="1:14" x14ac:dyDescent="0.3">
      <c r="A31" s="32"/>
      <c r="B31" s="32" t="str">
        <f>'AVS RMAP HK Registers TABLE'!D59</f>
        <v>hk_reg(28)</v>
      </c>
      <c r="C31" s="32" t="str">
        <f>INDEX('AVS RMAP HK Registers TABLE'!$B$2:$B$66,MATCH(B31,'AVS RMAP HK Registers TABLE'!$D$2:$D$66,0))</f>
        <v>0xBC</v>
      </c>
      <c r="G31" s="32" t="s">
        <v>160</v>
      </c>
      <c r="H31" s="32" t="s">
        <v>195</v>
      </c>
      <c r="I31" s="32" t="s">
        <v>161</v>
      </c>
      <c r="K31" s="32" t="str">
        <f t="shared" si="0"/>
        <v>COMM_RMAP_HK_28_REG_OFST</v>
      </c>
      <c r="L31" s="32">
        <f t="shared" si="1"/>
        <v>24</v>
      </c>
      <c r="N31" s="33" t="str">
        <f t="shared" si="3"/>
        <v>#define COMM_RMAP_HK_28_REG_OFST         0xBC</v>
      </c>
    </row>
    <row r="32" spans="1:14" x14ac:dyDescent="0.3">
      <c r="A32" s="32"/>
      <c r="B32" s="32" t="str">
        <f>'AVS RMAP HK Registers TABLE'!D61</f>
        <v>hk_reg(29)</v>
      </c>
      <c r="C32" s="32" t="str">
        <f>INDEX('AVS RMAP HK Registers TABLE'!$B$2:$B$66,MATCH(B32,'AVS RMAP HK Registers TABLE'!$D$2:$D$66,0))</f>
        <v>0xBD</v>
      </c>
      <c r="G32" s="32" t="s">
        <v>160</v>
      </c>
      <c r="H32" s="32" t="s">
        <v>196</v>
      </c>
      <c r="I32" s="32" t="s">
        <v>161</v>
      </c>
      <c r="K32" s="32" t="str">
        <f t="shared" si="0"/>
        <v>COMM_RMAP_HK_29_REG_OFST</v>
      </c>
      <c r="L32" s="32">
        <f t="shared" si="1"/>
        <v>24</v>
      </c>
      <c r="N32" s="33" t="str">
        <f t="shared" si="3"/>
        <v>#define COMM_RMAP_HK_29_REG_OFST         0xBD</v>
      </c>
    </row>
    <row r="33" spans="1:14" x14ac:dyDescent="0.3">
      <c r="A33" s="32"/>
      <c r="B33" s="32" t="str">
        <f>'AVS RMAP HK Registers TABLE'!D63</f>
        <v>hk_reg(30)</v>
      </c>
      <c r="C33" s="32" t="str">
        <f>INDEX('AVS RMAP HK Registers TABLE'!$B$2:$B$66,MATCH(B33,'AVS RMAP HK Registers TABLE'!$D$2:$D$66,0))</f>
        <v>0xBE</v>
      </c>
      <c r="G33" s="32" t="s">
        <v>160</v>
      </c>
      <c r="H33" s="32" t="s">
        <v>197</v>
      </c>
      <c r="I33" s="32" t="s">
        <v>161</v>
      </c>
      <c r="K33" s="32" t="str">
        <f t="shared" si="0"/>
        <v>COMM_RMAP_HK_30_REG_OFST</v>
      </c>
      <c r="L33" s="32">
        <f t="shared" si="1"/>
        <v>24</v>
      </c>
      <c r="N33" s="33" t="str">
        <f t="shared" si="3"/>
        <v>#define COMM_RMAP_HK_30_REG_OFST         0xBE</v>
      </c>
    </row>
    <row r="34" spans="1:14" x14ac:dyDescent="0.3">
      <c r="A34" s="32"/>
      <c r="B34" s="32" t="str">
        <f>'AVS RMAP HK Registers TABLE'!D65</f>
        <v>hk_reg(31)</v>
      </c>
      <c r="C34" s="32" t="str">
        <f>INDEX('AVS RMAP HK Registers TABLE'!$B$2:$B$66,MATCH(B34,'AVS RMAP HK Registers TABLE'!$D$2:$D$66,0))</f>
        <v>0xBF</v>
      </c>
      <c r="G34" s="32" t="s">
        <v>160</v>
      </c>
      <c r="H34" s="32" t="s">
        <v>198</v>
      </c>
      <c r="I34" s="32" t="s">
        <v>161</v>
      </c>
      <c r="K34" s="32" t="str">
        <f t="shared" si="0"/>
        <v>COMM_RMAP_HK_31_REG_OFST</v>
      </c>
      <c r="L34" s="32">
        <f t="shared" si="1"/>
        <v>24</v>
      </c>
      <c r="N34" s="33" t="str">
        <f t="shared" si="3"/>
        <v>#define COMM_RMAP_HK_31_REG_OFST         0xBF</v>
      </c>
    </row>
    <row r="36" spans="1:14" x14ac:dyDescent="0.3">
      <c r="B36" s="31" t="s">
        <v>162</v>
      </c>
      <c r="C36" s="31" t="s">
        <v>163</v>
      </c>
      <c r="D36" s="31" t="s">
        <v>164</v>
      </c>
      <c r="E36" s="31" t="s">
        <v>165</v>
      </c>
      <c r="F36" s="31"/>
      <c r="G36" s="31" t="s">
        <v>154</v>
      </c>
      <c r="H36" s="31" t="s">
        <v>155</v>
      </c>
      <c r="I36" s="31" t="s">
        <v>156</v>
      </c>
      <c r="J36" s="31"/>
      <c r="K36" s="31" t="s">
        <v>157</v>
      </c>
      <c r="L36" s="31" t="s">
        <v>158</v>
      </c>
      <c r="N36" s="31" t="s">
        <v>159</v>
      </c>
    </row>
    <row r="37" spans="1:14" x14ac:dyDescent="0.3">
      <c r="B37" s="32" t="str">
        <f>'AVS RMAP HK Registers TABLE'!E3</f>
        <v>hk_ccd1_vod_e</v>
      </c>
      <c r="C37" s="32">
        <f>_xlfn.IFNA(INDEX('AVS RMAP HK Registers TABLE'!$K$2:$K$66,MATCH(B37,'AVS RMAP HK Registers TABLE'!$E$2:$E$66,0)),"")</f>
        <v>16</v>
      </c>
      <c r="D37" s="32" t="s">
        <v>79</v>
      </c>
      <c r="E37" s="32" t="str">
        <f>TEXT(RIGHT(_xlfn.IFNA(INDEX('AVS RMAP HK Registers TABLE'!$J$2:$J$66,MATCH(B37,'AVS RMAP HK Registers TABLE'!$E$2:$E$66,0)),""),2),"0")</f>
        <v>0</v>
      </c>
      <c r="G37" s="32" t="s">
        <v>199</v>
      </c>
      <c r="H37" s="32" t="str">
        <f>UPPER(B37)</f>
        <v>HK_CCD1_VOD_E</v>
      </c>
      <c r="I37" s="32" t="s">
        <v>166</v>
      </c>
      <c r="K37" s="32" t="str">
        <f t="shared" ref="K37:K47" si="4">CONCATENATE(G37,H37,I37)</f>
        <v>COMM_RMAP_HK_CCD1_VOD_E_MSK</v>
      </c>
      <c r="L37" s="32">
        <f>LEN(K37)</f>
        <v>27</v>
      </c>
      <c r="N37" s="33" t="str">
        <f>CONCATENATE("#define ",K37, REPT(" ",32 - LEN(K37))," ","(", D37," &lt;&lt; ", E37,")")</f>
        <v>#define COMM_RMAP_HK_CCD1_VOD_E_MSK      (0xFFFF &lt;&lt; 0)</v>
      </c>
    </row>
    <row r="38" spans="1:14" x14ac:dyDescent="0.3">
      <c r="B38" s="32" t="str">
        <f>'AVS RMAP HK Registers TABLE'!E4</f>
        <v>hk_ccd1_vod_f</v>
      </c>
      <c r="C38" s="32">
        <f>_xlfn.IFNA(INDEX('AVS RMAP HK Registers TABLE'!$K$2:$K$66,MATCH(B38,'AVS RMAP HK Registers TABLE'!$E$2:$E$66,0)),"")</f>
        <v>16</v>
      </c>
      <c r="D38" s="32" t="s">
        <v>79</v>
      </c>
      <c r="E38" s="32" t="str">
        <f>TEXT(RIGHT(_xlfn.IFNA(INDEX('AVS RMAP HK Registers TABLE'!$J$2:$J$66,MATCH(B38,'AVS RMAP HK Registers TABLE'!$E$2:$E$66,0)),""),2),"0")</f>
        <v>16</v>
      </c>
      <c r="G38" s="32" t="s">
        <v>199</v>
      </c>
      <c r="H38" s="32" t="str">
        <f t="shared" ref="H38:H100" si="5">UPPER(B38)</f>
        <v>HK_CCD1_VOD_F</v>
      </c>
      <c r="I38" s="32" t="s">
        <v>166</v>
      </c>
      <c r="K38" s="32" t="str">
        <f t="shared" si="4"/>
        <v>COMM_RMAP_HK_CCD1_VOD_F_MSK</v>
      </c>
      <c r="L38" s="32">
        <f t="shared" ref="L37:L106" si="6">LEN(K38)</f>
        <v>27</v>
      </c>
      <c r="N38" s="33" t="str">
        <f t="shared" ref="N38:N106" si="7">CONCATENATE("#define ",K38, REPT(" ",32 - LEN(K38))," ","(", D38," &lt;&lt; ", E38,")")</f>
        <v>#define COMM_RMAP_HK_CCD1_VOD_F_MSK      (0xFFFF &lt;&lt; 16)</v>
      </c>
    </row>
    <row r="39" spans="1:14" x14ac:dyDescent="0.3">
      <c r="B39" s="32" t="str">
        <f>'AVS RMAP HK Registers TABLE'!E5</f>
        <v>hk_ccd1_vrd_mon</v>
      </c>
      <c r="C39" s="32">
        <f>_xlfn.IFNA(INDEX('AVS RMAP HK Registers TABLE'!$K$2:$K$66,MATCH(B39,'AVS RMAP HK Registers TABLE'!$E$2:$E$66,0)),"")</f>
        <v>16</v>
      </c>
      <c r="D39" s="32" t="s">
        <v>79</v>
      </c>
      <c r="E39" s="32" t="str">
        <f>TEXT(RIGHT(_xlfn.IFNA(INDEX('AVS RMAP HK Registers TABLE'!$J$2:$J$66,MATCH(B39,'AVS RMAP HK Registers TABLE'!$E$2:$E$66,0)),""),2),"0")</f>
        <v>0</v>
      </c>
      <c r="G39" s="32" t="s">
        <v>199</v>
      </c>
      <c r="H39" s="32" t="str">
        <f t="shared" si="5"/>
        <v>HK_CCD1_VRD_MON</v>
      </c>
      <c r="I39" s="32" t="s">
        <v>166</v>
      </c>
      <c r="K39" s="32" t="str">
        <f t="shared" si="4"/>
        <v>COMM_RMAP_HK_CCD1_VRD_MON_MSK</v>
      </c>
      <c r="L39" s="32">
        <f t="shared" si="6"/>
        <v>29</v>
      </c>
      <c r="N39" s="33" t="str">
        <f t="shared" si="7"/>
        <v>#define COMM_RMAP_HK_CCD1_VRD_MON_MSK    (0xFFFF &lt;&lt; 0)</v>
      </c>
    </row>
    <row r="40" spans="1:14" x14ac:dyDescent="0.3">
      <c r="B40" s="32" t="str">
        <f>'AVS RMAP HK Registers TABLE'!E6</f>
        <v>hk_ccd2_vod_e</v>
      </c>
      <c r="C40" s="32">
        <f>_xlfn.IFNA(INDEX('AVS RMAP HK Registers TABLE'!$K$2:$K$66,MATCH(B40,'AVS RMAP HK Registers TABLE'!$E$2:$E$66,0)),"")</f>
        <v>16</v>
      </c>
      <c r="D40" s="32" t="s">
        <v>79</v>
      </c>
      <c r="E40" s="32" t="str">
        <f>TEXT(RIGHT(_xlfn.IFNA(INDEX('AVS RMAP HK Registers TABLE'!$J$2:$J$66,MATCH(B40,'AVS RMAP HK Registers TABLE'!$E$2:$E$66,0)),""),2),"0")</f>
        <v>16</v>
      </c>
      <c r="G40" s="32" t="s">
        <v>199</v>
      </c>
      <c r="H40" s="32" t="str">
        <f t="shared" si="5"/>
        <v>HK_CCD2_VOD_E</v>
      </c>
      <c r="I40" s="32" t="s">
        <v>166</v>
      </c>
      <c r="K40" s="32" t="str">
        <f t="shared" si="4"/>
        <v>COMM_RMAP_HK_CCD2_VOD_E_MSK</v>
      </c>
      <c r="L40" s="32">
        <f t="shared" si="6"/>
        <v>27</v>
      </c>
      <c r="N40" s="33" t="str">
        <f t="shared" si="7"/>
        <v>#define COMM_RMAP_HK_CCD2_VOD_E_MSK      (0xFFFF &lt;&lt; 16)</v>
      </c>
    </row>
    <row r="41" spans="1:14" x14ac:dyDescent="0.3">
      <c r="B41" s="32" t="str">
        <f>'AVS RMAP HK Registers TABLE'!E7</f>
        <v>hk_ccd2_vod_f</v>
      </c>
      <c r="C41" s="32">
        <f>_xlfn.IFNA(INDEX('AVS RMAP HK Registers TABLE'!$K$2:$K$66,MATCH(B41,'AVS RMAP HK Registers TABLE'!$E$2:$E$66,0)),"")</f>
        <v>16</v>
      </c>
      <c r="D41" s="32" t="s">
        <v>79</v>
      </c>
      <c r="E41" s="32" t="str">
        <f>TEXT(RIGHT(_xlfn.IFNA(INDEX('AVS RMAP HK Registers TABLE'!$J$2:$J$66,MATCH(B41,'AVS RMAP HK Registers TABLE'!$E$2:$E$66,0)),""),2),"0")</f>
        <v>0</v>
      </c>
      <c r="G41" s="32" t="s">
        <v>199</v>
      </c>
      <c r="H41" s="32" t="str">
        <f t="shared" si="5"/>
        <v>HK_CCD2_VOD_F</v>
      </c>
      <c r="I41" s="32" t="s">
        <v>166</v>
      </c>
      <c r="K41" s="32" t="str">
        <f t="shared" si="4"/>
        <v>COMM_RMAP_HK_CCD2_VOD_F_MSK</v>
      </c>
      <c r="L41" s="32">
        <f t="shared" si="6"/>
        <v>27</v>
      </c>
      <c r="N41" s="33" t="str">
        <f t="shared" si="7"/>
        <v>#define COMM_RMAP_HK_CCD2_VOD_F_MSK      (0xFFFF &lt;&lt; 0)</v>
      </c>
    </row>
    <row r="42" spans="1:14" x14ac:dyDescent="0.3">
      <c r="B42" s="32" t="str">
        <f>'AVS RMAP HK Registers TABLE'!E8</f>
        <v>hk_ccd2_vrd_mon</v>
      </c>
      <c r="C42" s="32">
        <f>_xlfn.IFNA(INDEX('AVS RMAP HK Registers TABLE'!$K$2:$K$66,MATCH(B42,'AVS RMAP HK Registers TABLE'!$E$2:$E$66,0)),"")</f>
        <v>16</v>
      </c>
      <c r="D42" s="32" t="s">
        <v>79</v>
      </c>
      <c r="E42" s="32" t="str">
        <f>TEXT(RIGHT(_xlfn.IFNA(INDEX('AVS RMAP HK Registers TABLE'!$J$2:$J$66,MATCH(B42,'AVS RMAP HK Registers TABLE'!$E$2:$E$66,0)),""),2),"0")</f>
        <v>16</v>
      </c>
      <c r="G42" s="32" t="s">
        <v>199</v>
      </c>
      <c r="H42" s="32" t="str">
        <f t="shared" si="5"/>
        <v>HK_CCD2_VRD_MON</v>
      </c>
      <c r="I42" s="32" t="s">
        <v>166</v>
      </c>
      <c r="K42" s="32" t="str">
        <f t="shared" si="4"/>
        <v>COMM_RMAP_HK_CCD2_VRD_MON_MSK</v>
      </c>
      <c r="L42" s="32">
        <f t="shared" si="6"/>
        <v>29</v>
      </c>
      <c r="N42" s="33" t="str">
        <f t="shared" si="7"/>
        <v>#define COMM_RMAP_HK_CCD2_VRD_MON_MSK    (0xFFFF &lt;&lt; 16)</v>
      </c>
    </row>
    <row r="43" spans="1:14" x14ac:dyDescent="0.3">
      <c r="B43" s="32" t="str">
        <f>'AVS RMAP HK Registers TABLE'!E9</f>
        <v>hk_ccd3_vod_e</v>
      </c>
      <c r="C43" s="32">
        <f>_xlfn.IFNA(INDEX('AVS RMAP HK Registers TABLE'!$K$2:$K$66,MATCH(B43,'AVS RMAP HK Registers TABLE'!$E$2:$E$66,0)),"")</f>
        <v>16</v>
      </c>
      <c r="D43" s="32" t="s">
        <v>79</v>
      </c>
      <c r="E43" s="32" t="str">
        <f>TEXT(RIGHT(_xlfn.IFNA(INDEX('AVS RMAP HK Registers TABLE'!$J$2:$J$66,MATCH(B43,'AVS RMAP HK Registers TABLE'!$E$2:$E$66,0)),""),2),"0")</f>
        <v>0</v>
      </c>
      <c r="G43" s="32" t="s">
        <v>199</v>
      </c>
      <c r="H43" s="32" t="str">
        <f t="shared" si="5"/>
        <v>HK_CCD3_VOD_E</v>
      </c>
      <c r="I43" s="32" t="s">
        <v>166</v>
      </c>
      <c r="K43" s="32" t="str">
        <f t="shared" si="4"/>
        <v>COMM_RMAP_HK_CCD3_VOD_E_MSK</v>
      </c>
      <c r="L43" s="32">
        <f t="shared" si="6"/>
        <v>27</v>
      </c>
      <c r="N43" s="33" t="str">
        <f t="shared" si="7"/>
        <v>#define COMM_RMAP_HK_CCD3_VOD_E_MSK      (0xFFFF &lt;&lt; 0)</v>
      </c>
    </row>
    <row r="44" spans="1:14" x14ac:dyDescent="0.3">
      <c r="B44" s="32" t="str">
        <f>'AVS RMAP HK Registers TABLE'!E10</f>
        <v>hk_ccd3_vod_f</v>
      </c>
      <c r="C44" s="32">
        <f>_xlfn.IFNA(INDEX('AVS RMAP HK Registers TABLE'!$K$2:$K$66,MATCH(B44,'AVS RMAP HK Registers TABLE'!$E$2:$E$66,0)),"")</f>
        <v>16</v>
      </c>
      <c r="D44" s="32" t="s">
        <v>79</v>
      </c>
      <c r="E44" s="32" t="str">
        <f>TEXT(RIGHT(_xlfn.IFNA(INDEX('AVS RMAP HK Registers TABLE'!$J$2:$J$66,MATCH(B44,'AVS RMAP HK Registers TABLE'!$E$2:$E$66,0)),""),2),"0")</f>
        <v>16</v>
      </c>
      <c r="G44" s="32" t="s">
        <v>199</v>
      </c>
      <c r="H44" s="32" t="str">
        <f t="shared" si="5"/>
        <v>HK_CCD3_VOD_F</v>
      </c>
      <c r="I44" s="32" t="s">
        <v>166</v>
      </c>
      <c r="K44" s="32" t="str">
        <f t="shared" si="4"/>
        <v>COMM_RMAP_HK_CCD3_VOD_F_MSK</v>
      </c>
      <c r="L44" s="32">
        <f t="shared" si="6"/>
        <v>27</v>
      </c>
      <c r="N44" s="33" t="str">
        <f t="shared" si="7"/>
        <v>#define COMM_RMAP_HK_CCD3_VOD_F_MSK      (0xFFFF &lt;&lt; 16)</v>
      </c>
    </row>
    <row r="45" spans="1:14" x14ac:dyDescent="0.3">
      <c r="B45" s="32" t="str">
        <f>'AVS RMAP HK Registers TABLE'!E11</f>
        <v>hk_ccd3_vrd_mon</v>
      </c>
      <c r="C45" s="32">
        <f>_xlfn.IFNA(INDEX('AVS RMAP HK Registers TABLE'!$K$2:$K$66,MATCH(B45,'AVS RMAP HK Registers TABLE'!$E$2:$E$66,0)),"")</f>
        <v>16</v>
      </c>
      <c r="D45" s="32" t="s">
        <v>79</v>
      </c>
      <c r="E45" s="32" t="str">
        <f>TEXT(RIGHT(_xlfn.IFNA(INDEX('AVS RMAP HK Registers TABLE'!$J$2:$J$66,MATCH(B45,'AVS RMAP HK Registers TABLE'!$E$2:$E$66,0)),""),2),"0")</f>
        <v>0</v>
      </c>
      <c r="G45" s="32" t="s">
        <v>199</v>
      </c>
      <c r="H45" s="32" t="str">
        <f t="shared" si="5"/>
        <v>HK_CCD3_VRD_MON</v>
      </c>
      <c r="I45" s="32" t="s">
        <v>166</v>
      </c>
      <c r="K45" s="32" t="str">
        <f t="shared" si="4"/>
        <v>COMM_RMAP_HK_CCD3_VRD_MON_MSK</v>
      </c>
      <c r="L45" s="32">
        <f t="shared" si="6"/>
        <v>29</v>
      </c>
      <c r="N45" s="33" t="str">
        <f t="shared" si="7"/>
        <v>#define COMM_RMAP_HK_CCD3_VRD_MON_MSK    (0xFFFF &lt;&lt; 0)</v>
      </c>
    </row>
    <row r="46" spans="1:14" x14ac:dyDescent="0.3">
      <c r="A46" s="32"/>
      <c r="B46" s="32" t="str">
        <f>'AVS RMAP HK Registers TABLE'!E12</f>
        <v>hk_ccd4_vod_e</v>
      </c>
      <c r="C46" s="32">
        <f>_xlfn.IFNA(INDEX('AVS RMAP HK Registers TABLE'!$K$2:$K$66,MATCH(B46,'AVS RMAP HK Registers TABLE'!$E$2:$E$66,0)),"")</f>
        <v>16</v>
      </c>
      <c r="D46" s="32" t="s">
        <v>79</v>
      </c>
      <c r="E46" s="32" t="str">
        <f>TEXT(RIGHT(_xlfn.IFNA(INDEX('AVS RMAP HK Registers TABLE'!$J$2:$J$66,MATCH(B46,'AVS RMAP HK Registers TABLE'!$E$2:$E$66,0)),""),2),"0")</f>
        <v>16</v>
      </c>
      <c r="G46" s="32" t="s">
        <v>199</v>
      </c>
      <c r="H46" s="32" t="str">
        <f t="shared" si="5"/>
        <v>HK_CCD4_VOD_E</v>
      </c>
      <c r="I46" s="32" t="s">
        <v>166</v>
      </c>
      <c r="K46" s="32" t="str">
        <f t="shared" si="4"/>
        <v>COMM_RMAP_HK_CCD4_VOD_E_MSK</v>
      </c>
      <c r="L46" s="32">
        <f t="shared" si="6"/>
        <v>27</v>
      </c>
      <c r="N46" s="33" t="str">
        <f t="shared" si="7"/>
        <v>#define COMM_RMAP_HK_CCD4_VOD_E_MSK      (0xFFFF &lt;&lt; 16)</v>
      </c>
    </row>
    <row r="47" spans="1:14" x14ac:dyDescent="0.3">
      <c r="A47" s="32"/>
      <c r="B47" s="32" t="str">
        <f>'AVS RMAP HK Registers TABLE'!E13</f>
        <v>hk_ccd4_vod_f</v>
      </c>
      <c r="C47" s="32">
        <f>_xlfn.IFNA(INDEX('AVS RMAP HK Registers TABLE'!$K$2:$K$66,MATCH(B47,'AVS RMAP HK Registers TABLE'!$E$2:$E$66,0)),"")</f>
        <v>16</v>
      </c>
      <c r="D47" s="32" t="s">
        <v>79</v>
      </c>
      <c r="E47" s="32" t="str">
        <f>TEXT(RIGHT(_xlfn.IFNA(INDEX('AVS RMAP HK Registers TABLE'!$J$2:$J$66,MATCH(B47,'AVS RMAP HK Registers TABLE'!$E$2:$E$66,0)),""),2),"0")</f>
        <v>0</v>
      </c>
      <c r="G47" s="32" t="s">
        <v>199</v>
      </c>
      <c r="H47" s="32" t="str">
        <f t="shared" si="5"/>
        <v>HK_CCD4_VOD_F</v>
      </c>
      <c r="I47" s="32" t="s">
        <v>166</v>
      </c>
      <c r="K47" s="32" t="str">
        <f t="shared" si="4"/>
        <v>COMM_RMAP_HK_CCD4_VOD_F_MSK</v>
      </c>
      <c r="L47" s="32">
        <f t="shared" si="6"/>
        <v>27</v>
      </c>
      <c r="N47" s="33" t="str">
        <f t="shared" si="7"/>
        <v>#define COMM_RMAP_HK_CCD4_VOD_F_MSK      (0xFFFF &lt;&lt; 0)</v>
      </c>
    </row>
    <row r="48" spans="1:14" x14ac:dyDescent="0.3">
      <c r="A48" s="32"/>
      <c r="B48" s="32" t="str">
        <f>'AVS RMAP HK Registers TABLE'!E14</f>
        <v>hk_ccd4_vrd_mon</v>
      </c>
      <c r="C48" s="32">
        <f>_xlfn.IFNA(INDEX('AVS RMAP HK Registers TABLE'!$K$2:$K$66,MATCH(B48,'AVS RMAP HK Registers TABLE'!$E$2:$E$66,0)),"")</f>
        <v>16</v>
      </c>
      <c r="D48" s="32" t="s">
        <v>79</v>
      </c>
      <c r="E48" s="32" t="str">
        <f>TEXT(RIGHT(_xlfn.IFNA(INDEX('AVS RMAP HK Registers TABLE'!$J$2:$J$66,MATCH(B48,'AVS RMAP HK Registers TABLE'!$E$2:$E$66,0)),""),2),"0")</f>
        <v>16</v>
      </c>
      <c r="G48" s="32" t="s">
        <v>199</v>
      </c>
      <c r="H48" s="32" t="str">
        <f t="shared" si="5"/>
        <v>HK_CCD4_VRD_MON</v>
      </c>
      <c r="I48" s="32" t="s">
        <v>166</v>
      </c>
      <c r="K48" s="32" t="str">
        <f t="shared" ref="K48:K100" si="8">CONCATENATE(G48,H48,I48)</f>
        <v>COMM_RMAP_HK_CCD4_VRD_MON_MSK</v>
      </c>
      <c r="L48" s="32">
        <f t="shared" ref="L48:L100" si="9">LEN(K48)</f>
        <v>29</v>
      </c>
      <c r="N48" s="33" t="str">
        <f t="shared" ref="N48:N100" si="10">CONCATENATE("#define ",K48, REPT(" ",32 - LEN(K48))," ","(", D48," &lt;&lt; ", E48,")")</f>
        <v>#define COMM_RMAP_HK_CCD4_VRD_MON_MSK    (0xFFFF &lt;&lt; 16)</v>
      </c>
    </row>
    <row r="49" spans="1:14" x14ac:dyDescent="0.3">
      <c r="A49" s="32"/>
      <c r="B49" s="32" t="str">
        <f>'AVS RMAP HK Registers TABLE'!E15</f>
        <v>hk_vccd</v>
      </c>
      <c r="C49" s="32">
        <f>_xlfn.IFNA(INDEX('AVS RMAP HK Registers TABLE'!$K$2:$K$66,MATCH(B49,'AVS RMAP HK Registers TABLE'!$E$2:$E$66,0)),"")</f>
        <v>16</v>
      </c>
      <c r="D49" s="32" t="s">
        <v>79</v>
      </c>
      <c r="E49" s="32" t="str">
        <f>TEXT(RIGHT(_xlfn.IFNA(INDEX('AVS RMAP HK Registers TABLE'!$J$2:$J$66,MATCH(B49,'AVS RMAP HK Registers TABLE'!$E$2:$E$66,0)),""),2),"0")</f>
        <v>0</v>
      </c>
      <c r="G49" s="32" t="s">
        <v>199</v>
      </c>
      <c r="H49" s="32" t="str">
        <f t="shared" si="5"/>
        <v>HK_VCCD</v>
      </c>
      <c r="I49" s="32" t="s">
        <v>166</v>
      </c>
      <c r="K49" s="32" t="str">
        <f t="shared" si="8"/>
        <v>COMM_RMAP_HK_VCCD_MSK</v>
      </c>
      <c r="L49" s="32">
        <f t="shared" si="9"/>
        <v>21</v>
      </c>
      <c r="N49" s="33" t="str">
        <f t="shared" si="10"/>
        <v>#define COMM_RMAP_HK_VCCD_MSK            (0xFFFF &lt;&lt; 0)</v>
      </c>
    </row>
    <row r="50" spans="1:14" x14ac:dyDescent="0.3">
      <c r="A50" s="32"/>
      <c r="B50" s="32" t="str">
        <f>'AVS RMAP HK Registers TABLE'!E16</f>
        <v>hk_vrclk</v>
      </c>
      <c r="C50" s="32">
        <f>_xlfn.IFNA(INDEX('AVS RMAP HK Registers TABLE'!$K$2:$K$66,MATCH(B50,'AVS RMAP HK Registers TABLE'!$E$2:$E$66,0)),"")</f>
        <v>16</v>
      </c>
      <c r="D50" s="32" t="s">
        <v>79</v>
      </c>
      <c r="E50" s="32" t="str">
        <f>TEXT(RIGHT(_xlfn.IFNA(INDEX('AVS RMAP HK Registers TABLE'!$J$2:$J$66,MATCH(B50,'AVS RMAP HK Registers TABLE'!$E$2:$E$66,0)),""),2),"0")</f>
        <v>16</v>
      </c>
      <c r="G50" s="32" t="s">
        <v>199</v>
      </c>
      <c r="H50" s="32" t="str">
        <f t="shared" si="5"/>
        <v>HK_VRCLK</v>
      </c>
      <c r="I50" s="32" t="s">
        <v>166</v>
      </c>
      <c r="K50" s="32" t="str">
        <f t="shared" si="8"/>
        <v>COMM_RMAP_HK_VRCLK_MSK</v>
      </c>
      <c r="L50" s="32">
        <f t="shared" si="9"/>
        <v>22</v>
      </c>
      <c r="N50" s="33" t="str">
        <f t="shared" si="10"/>
        <v>#define COMM_RMAP_HK_VRCLK_MSK           (0xFFFF &lt;&lt; 16)</v>
      </c>
    </row>
    <row r="51" spans="1:14" x14ac:dyDescent="0.3">
      <c r="A51" s="32"/>
      <c r="B51" s="32" t="str">
        <f>'AVS RMAP HK Registers TABLE'!E17</f>
        <v>hk_viclk</v>
      </c>
      <c r="C51" s="32">
        <f>_xlfn.IFNA(INDEX('AVS RMAP HK Registers TABLE'!$K$2:$K$66,MATCH(B51,'AVS RMAP HK Registers TABLE'!$E$2:$E$66,0)),"")</f>
        <v>16</v>
      </c>
      <c r="D51" s="32" t="s">
        <v>79</v>
      </c>
      <c r="E51" s="32" t="str">
        <f>TEXT(RIGHT(_xlfn.IFNA(INDEX('AVS RMAP HK Registers TABLE'!$J$2:$J$66,MATCH(B51,'AVS RMAP HK Registers TABLE'!$E$2:$E$66,0)),""),2),"0")</f>
        <v>0</v>
      </c>
      <c r="G51" s="32" t="s">
        <v>199</v>
      </c>
      <c r="H51" s="32" t="str">
        <f t="shared" si="5"/>
        <v>HK_VICLK</v>
      </c>
      <c r="I51" s="32" t="s">
        <v>166</v>
      </c>
      <c r="K51" s="32" t="str">
        <f t="shared" si="8"/>
        <v>COMM_RMAP_HK_VICLK_MSK</v>
      </c>
      <c r="L51" s="32">
        <f t="shared" si="9"/>
        <v>22</v>
      </c>
      <c r="N51" s="33" t="str">
        <f t="shared" si="10"/>
        <v>#define COMM_RMAP_HK_VICLK_MSK           (0xFFFF &lt;&lt; 0)</v>
      </c>
    </row>
    <row r="52" spans="1:14" x14ac:dyDescent="0.3">
      <c r="A52" s="32"/>
      <c r="B52" s="32" t="str">
        <f>'AVS RMAP HK Registers TABLE'!E18</f>
        <v>hk_vrclk_low</v>
      </c>
      <c r="C52" s="32">
        <f>_xlfn.IFNA(INDEX('AVS RMAP HK Registers TABLE'!$K$2:$K$66,MATCH(B52,'AVS RMAP HK Registers TABLE'!$E$2:$E$66,0)),"")</f>
        <v>16</v>
      </c>
      <c r="D52" s="32" t="s">
        <v>79</v>
      </c>
      <c r="E52" s="32" t="str">
        <f>TEXT(RIGHT(_xlfn.IFNA(INDEX('AVS RMAP HK Registers TABLE'!$J$2:$J$66,MATCH(B52,'AVS RMAP HK Registers TABLE'!$E$2:$E$66,0)),""),2),"0")</f>
        <v>16</v>
      </c>
      <c r="G52" s="32" t="s">
        <v>199</v>
      </c>
      <c r="H52" s="32" t="str">
        <f t="shared" si="5"/>
        <v>HK_VRCLK_LOW</v>
      </c>
      <c r="I52" s="32" t="s">
        <v>166</v>
      </c>
      <c r="K52" s="32" t="str">
        <f t="shared" si="8"/>
        <v>COMM_RMAP_HK_VRCLK_LOW_MSK</v>
      </c>
      <c r="L52" s="32">
        <f t="shared" si="9"/>
        <v>26</v>
      </c>
      <c r="N52" s="33" t="str">
        <f t="shared" si="10"/>
        <v>#define COMM_RMAP_HK_VRCLK_LOW_MSK       (0xFFFF &lt;&lt; 16)</v>
      </c>
    </row>
    <row r="53" spans="1:14" x14ac:dyDescent="0.3">
      <c r="A53" s="32"/>
      <c r="B53" s="32" t="str">
        <f>'AVS RMAP HK Registers TABLE'!E19</f>
        <v>hk_5vb_pos</v>
      </c>
      <c r="C53" s="32">
        <f>_xlfn.IFNA(INDEX('AVS RMAP HK Registers TABLE'!$K$2:$K$66,MATCH(B53,'AVS RMAP HK Registers TABLE'!$E$2:$E$66,0)),"")</f>
        <v>16</v>
      </c>
      <c r="D53" s="32" t="s">
        <v>79</v>
      </c>
      <c r="E53" s="32" t="str">
        <f>TEXT(RIGHT(_xlfn.IFNA(INDEX('AVS RMAP HK Registers TABLE'!$J$2:$J$66,MATCH(B53,'AVS RMAP HK Registers TABLE'!$E$2:$E$66,0)),""),2),"0")</f>
        <v>0</v>
      </c>
      <c r="G53" s="32" t="s">
        <v>199</v>
      </c>
      <c r="H53" s="32" t="str">
        <f t="shared" si="5"/>
        <v>HK_5VB_POS</v>
      </c>
      <c r="I53" s="32" t="s">
        <v>166</v>
      </c>
      <c r="K53" s="32" t="str">
        <f t="shared" si="8"/>
        <v>COMM_RMAP_HK_5VB_POS_MSK</v>
      </c>
      <c r="L53" s="32">
        <f t="shared" si="9"/>
        <v>24</v>
      </c>
      <c r="N53" s="33" t="str">
        <f t="shared" si="10"/>
        <v>#define COMM_RMAP_HK_5VB_POS_MSK         (0xFFFF &lt;&lt; 0)</v>
      </c>
    </row>
    <row r="54" spans="1:14" x14ac:dyDescent="0.3">
      <c r="A54" s="32"/>
      <c r="B54" s="32" t="str">
        <f>'AVS RMAP HK Registers TABLE'!E20</f>
        <v>hk_5vb_neg</v>
      </c>
      <c r="C54" s="32">
        <f>_xlfn.IFNA(INDEX('AVS RMAP HK Registers TABLE'!$K$2:$K$66,MATCH(B54,'AVS RMAP HK Registers TABLE'!$E$2:$E$66,0)),"")</f>
        <v>16</v>
      </c>
      <c r="D54" s="32" t="s">
        <v>79</v>
      </c>
      <c r="E54" s="32" t="str">
        <f>TEXT(RIGHT(_xlfn.IFNA(INDEX('AVS RMAP HK Registers TABLE'!$J$2:$J$66,MATCH(B54,'AVS RMAP HK Registers TABLE'!$E$2:$E$66,0)),""),2),"0")</f>
        <v>16</v>
      </c>
      <c r="G54" s="32" t="s">
        <v>199</v>
      </c>
      <c r="H54" s="32" t="str">
        <f t="shared" si="5"/>
        <v>HK_5VB_NEG</v>
      </c>
      <c r="I54" s="32" t="s">
        <v>166</v>
      </c>
      <c r="K54" s="32" t="str">
        <f t="shared" si="8"/>
        <v>COMM_RMAP_HK_5VB_NEG_MSK</v>
      </c>
      <c r="L54" s="32">
        <f t="shared" si="9"/>
        <v>24</v>
      </c>
      <c r="N54" s="33" t="str">
        <f t="shared" si="10"/>
        <v>#define COMM_RMAP_HK_5VB_NEG_MSK         (0xFFFF &lt;&lt; 16)</v>
      </c>
    </row>
    <row r="55" spans="1:14" x14ac:dyDescent="0.3">
      <c r="A55" s="32"/>
      <c r="B55" s="32" t="str">
        <f>'AVS RMAP HK Registers TABLE'!E21</f>
        <v>hk_3_3vb_pos</v>
      </c>
      <c r="C55" s="32">
        <f>_xlfn.IFNA(INDEX('AVS RMAP HK Registers TABLE'!$K$2:$K$66,MATCH(B55,'AVS RMAP HK Registers TABLE'!$E$2:$E$66,0)),"")</f>
        <v>16</v>
      </c>
      <c r="D55" s="32" t="s">
        <v>79</v>
      </c>
      <c r="E55" s="32" t="str">
        <f>TEXT(RIGHT(_xlfn.IFNA(INDEX('AVS RMAP HK Registers TABLE'!$J$2:$J$66,MATCH(B55,'AVS RMAP HK Registers TABLE'!$E$2:$E$66,0)),""),2),"0")</f>
        <v>0</v>
      </c>
      <c r="G55" s="32" t="s">
        <v>199</v>
      </c>
      <c r="H55" s="32" t="str">
        <f t="shared" si="5"/>
        <v>HK_3_3VB_POS</v>
      </c>
      <c r="I55" s="32" t="s">
        <v>166</v>
      </c>
      <c r="K55" s="32" t="str">
        <f t="shared" si="8"/>
        <v>COMM_RMAP_HK_3_3VB_POS_MSK</v>
      </c>
      <c r="L55" s="32">
        <f t="shared" si="9"/>
        <v>26</v>
      </c>
      <c r="N55" s="33" t="str">
        <f t="shared" si="10"/>
        <v>#define COMM_RMAP_HK_3_3VB_POS_MSK       (0xFFFF &lt;&lt; 0)</v>
      </c>
    </row>
    <row r="56" spans="1:14" x14ac:dyDescent="0.3">
      <c r="A56" s="32"/>
      <c r="B56" s="32" t="str">
        <f>'AVS RMAP HK Registers TABLE'!E22</f>
        <v>hk_2_5va_pos</v>
      </c>
      <c r="C56" s="32">
        <f>_xlfn.IFNA(INDEX('AVS RMAP HK Registers TABLE'!$K$2:$K$66,MATCH(B56,'AVS RMAP HK Registers TABLE'!$E$2:$E$66,0)),"")</f>
        <v>16</v>
      </c>
      <c r="D56" s="32" t="s">
        <v>79</v>
      </c>
      <c r="E56" s="32" t="str">
        <f>TEXT(RIGHT(_xlfn.IFNA(INDEX('AVS RMAP HK Registers TABLE'!$J$2:$J$66,MATCH(B56,'AVS RMAP HK Registers TABLE'!$E$2:$E$66,0)),""),2),"0")</f>
        <v>16</v>
      </c>
      <c r="G56" s="32" t="s">
        <v>199</v>
      </c>
      <c r="H56" s="32" t="str">
        <f t="shared" si="5"/>
        <v>HK_2_5VA_POS</v>
      </c>
      <c r="I56" s="32" t="s">
        <v>166</v>
      </c>
      <c r="K56" s="32" t="str">
        <f t="shared" si="8"/>
        <v>COMM_RMAP_HK_2_5VA_POS_MSK</v>
      </c>
      <c r="L56" s="32">
        <f t="shared" si="9"/>
        <v>26</v>
      </c>
      <c r="N56" s="33" t="str">
        <f t="shared" si="10"/>
        <v>#define COMM_RMAP_HK_2_5VA_POS_MSK       (0xFFFF &lt;&lt; 16)</v>
      </c>
    </row>
    <row r="57" spans="1:14" x14ac:dyDescent="0.3">
      <c r="A57" s="32"/>
      <c r="B57" s="32" t="str">
        <f>'AVS RMAP HK Registers TABLE'!E23</f>
        <v>hk_3_3vd_pos</v>
      </c>
      <c r="C57" s="32">
        <f>_xlfn.IFNA(INDEX('AVS RMAP HK Registers TABLE'!$K$2:$K$66,MATCH(B57,'AVS RMAP HK Registers TABLE'!$E$2:$E$66,0)),"")</f>
        <v>16</v>
      </c>
      <c r="D57" s="32" t="s">
        <v>79</v>
      </c>
      <c r="E57" s="32" t="str">
        <f>TEXT(RIGHT(_xlfn.IFNA(INDEX('AVS RMAP HK Registers TABLE'!$J$2:$J$66,MATCH(B57,'AVS RMAP HK Registers TABLE'!$E$2:$E$66,0)),""),2),"0")</f>
        <v>0</v>
      </c>
      <c r="G57" s="32" t="s">
        <v>199</v>
      </c>
      <c r="H57" s="32" t="str">
        <f t="shared" si="5"/>
        <v>HK_3_3VD_POS</v>
      </c>
      <c r="I57" s="32" t="s">
        <v>166</v>
      </c>
      <c r="K57" s="32" t="str">
        <f t="shared" si="8"/>
        <v>COMM_RMAP_HK_3_3VD_POS_MSK</v>
      </c>
      <c r="L57" s="32">
        <f t="shared" si="9"/>
        <v>26</v>
      </c>
      <c r="N57" s="33" t="str">
        <f t="shared" si="10"/>
        <v>#define COMM_RMAP_HK_3_3VD_POS_MSK       (0xFFFF &lt;&lt; 0)</v>
      </c>
    </row>
    <row r="58" spans="1:14" x14ac:dyDescent="0.3">
      <c r="A58" s="32"/>
      <c r="B58" s="32" t="str">
        <f>'AVS RMAP HK Registers TABLE'!E24</f>
        <v>hk_2_5vd_pos</v>
      </c>
      <c r="C58" s="32">
        <f>_xlfn.IFNA(INDEX('AVS RMAP HK Registers TABLE'!$K$2:$K$66,MATCH(B58,'AVS RMAP HK Registers TABLE'!$E$2:$E$66,0)),"")</f>
        <v>16</v>
      </c>
      <c r="D58" s="32" t="s">
        <v>79</v>
      </c>
      <c r="E58" s="32" t="str">
        <f>TEXT(RIGHT(_xlfn.IFNA(INDEX('AVS RMAP HK Registers TABLE'!$J$2:$J$66,MATCH(B58,'AVS RMAP HK Registers TABLE'!$E$2:$E$66,0)),""),2),"0")</f>
        <v>16</v>
      </c>
      <c r="G58" s="32" t="s">
        <v>199</v>
      </c>
      <c r="H58" s="32" t="str">
        <f t="shared" si="5"/>
        <v>HK_2_5VD_POS</v>
      </c>
      <c r="I58" s="32" t="s">
        <v>166</v>
      </c>
      <c r="K58" s="32" t="str">
        <f t="shared" si="8"/>
        <v>COMM_RMAP_HK_2_5VD_POS_MSK</v>
      </c>
      <c r="L58" s="32">
        <f t="shared" si="9"/>
        <v>26</v>
      </c>
      <c r="N58" s="33" t="str">
        <f t="shared" si="10"/>
        <v>#define COMM_RMAP_HK_2_5VD_POS_MSK       (0xFFFF &lt;&lt; 16)</v>
      </c>
    </row>
    <row r="59" spans="1:14" x14ac:dyDescent="0.3">
      <c r="A59" s="32"/>
      <c r="B59" s="32" t="str">
        <f>'AVS RMAP HK Registers TABLE'!E25</f>
        <v>hk_1_5vd_pos</v>
      </c>
      <c r="C59" s="32">
        <f>_xlfn.IFNA(INDEX('AVS RMAP HK Registers TABLE'!$K$2:$K$66,MATCH(B59,'AVS RMAP HK Registers TABLE'!$E$2:$E$66,0)),"")</f>
        <v>16</v>
      </c>
      <c r="D59" s="32" t="s">
        <v>79</v>
      </c>
      <c r="E59" s="32" t="str">
        <f>TEXT(RIGHT(_xlfn.IFNA(INDEX('AVS RMAP HK Registers TABLE'!$J$2:$J$66,MATCH(B59,'AVS RMAP HK Registers TABLE'!$E$2:$E$66,0)),""),2),"0")</f>
        <v>0</v>
      </c>
      <c r="G59" s="32" t="s">
        <v>199</v>
      </c>
      <c r="H59" s="32" t="str">
        <f t="shared" si="5"/>
        <v>HK_1_5VD_POS</v>
      </c>
      <c r="I59" s="32" t="s">
        <v>166</v>
      </c>
      <c r="K59" s="32" t="str">
        <f t="shared" si="8"/>
        <v>COMM_RMAP_HK_1_5VD_POS_MSK</v>
      </c>
      <c r="L59" s="32">
        <f t="shared" si="9"/>
        <v>26</v>
      </c>
      <c r="N59" s="33" t="str">
        <f t="shared" si="10"/>
        <v>#define COMM_RMAP_HK_1_5VD_POS_MSK       (0xFFFF &lt;&lt; 0)</v>
      </c>
    </row>
    <row r="60" spans="1:14" x14ac:dyDescent="0.3">
      <c r="A60" s="32"/>
      <c r="B60" s="32" t="str">
        <f>'AVS RMAP HK Registers TABLE'!E26</f>
        <v>hk_5vref</v>
      </c>
      <c r="C60" s="32">
        <f>_xlfn.IFNA(INDEX('AVS RMAP HK Registers TABLE'!$K$2:$K$66,MATCH(B60,'AVS RMAP HK Registers TABLE'!$E$2:$E$66,0)),"")</f>
        <v>16</v>
      </c>
      <c r="D60" s="32" t="s">
        <v>79</v>
      </c>
      <c r="E60" s="32" t="str">
        <f>TEXT(RIGHT(_xlfn.IFNA(INDEX('AVS RMAP HK Registers TABLE'!$J$2:$J$66,MATCH(B60,'AVS RMAP HK Registers TABLE'!$E$2:$E$66,0)),""),2),"0")</f>
        <v>16</v>
      </c>
      <c r="G60" s="32" t="s">
        <v>199</v>
      </c>
      <c r="H60" s="32" t="str">
        <f t="shared" si="5"/>
        <v>HK_5VREF</v>
      </c>
      <c r="I60" s="32" t="s">
        <v>166</v>
      </c>
      <c r="K60" s="32" t="str">
        <f t="shared" si="8"/>
        <v>COMM_RMAP_HK_5VREF_MSK</v>
      </c>
      <c r="L60" s="32">
        <f t="shared" si="9"/>
        <v>22</v>
      </c>
      <c r="N60" s="33" t="str">
        <f t="shared" si="10"/>
        <v>#define COMM_RMAP_HK_5VREF_MSK           (0xFFFF &lt;&lt; 16)</v>
      </c>
    </row>
    <row r="61" spans="1:14" x14ac:dyDescent="0.3">
      <c r="A61" s="32"/>
      <c r="B61" s="32" t="str">
        <f>'AVS RMAP HK Registers TABLE'!E27</f>
        <v>hk_vccd_pos_raw</v>
      </c>
      <c r="C61" s="32">
        <f>_xlfn.IFNA(INDEX('AVS RMAP HK Registers TABLE'!$K$2:$K$66,MATCH(B61,'AVS RMAP HK Registers TABLE'!$E$2:$E$66,0)),"")</f>
        <v>16</v>
      </c>
      <c r="D61" s="32" t="s">
        <v>79</v>
      </c>
      <c r="E61" s="32" t="str">
        <f>TEXT(RIGHT(_xlfn.IFNA(INDEX('AVS RMAP HK Registers TABLE'!$J$2:$J$66,MATCH(B61,'AVS RMAP HK Registers TABLE'!$E$2:$E$66,0)),""),2),"0")</f>
        <v>0</v>
      </c>
      <c r="G61" s="32" t="s">
        <v>199</v>
      </c>
      <c r="H61" s="32" t="str">
        <f t="shared" si="5"/>
        <v>HK_VCCD_POS_RAW</v>
      </c>
      <c r="I61" s="32" t="s">
        <v>166</v>
      </c>
      <c r="K61" s="32" t="str">
        <f t="shared" si="8"/>
        <v>COMM_RMAP_HK_VCCD_POS_RAW_MSK</v>
      </c>
      <c r="L61" s="32">
        <f t="shared" si="9"/>
        <v>29</v>
      </c>
      <c r="N61" s="33" t="str">
        <f t="shared" si="10"/>
        <v>#define COMM_RMAP_HK_VCCD_POS_RAW_MSK    (0xFFFF &lt;&lt; 0)</v>
      </c>
    </row>
    <row r="62" spans="1:14" x14ac:dyDescent="0.3">
      <c r="A62" s="32"/>
      <c r="B62" s="32" t="str">
        <f>'AVS RMAP HK Registers TABLE'!E28</f>
        <v>hk_vclk_pos_raw</v>
      </c>
      <c r="C62" s="32">
        <f>_xlfn.IFNA(INDEX('AVS RMAP HK Registers TABLE'!$K$2:$K$66,MATCH(B62,'AVS RMAP HK Registers TABLE'!$E$2:$E$66,0)),"")</f>
        <v>16</v>
      </c>
      <c r="D62" s="32" t="s">
        <v>79</v>
      </c>
      <c r="E62" s="32" t="str">
        <f>TEXT(RIGHT(_xlfn.IFNA(INDEX('AVS RMAP HK Registers TABLE'!$J$2:$J$66,MATCH(B62,'AVS RMAP HK Registers TABLE'!$E$2:$E$66,0)),""),2),"0")</f>
        <v>16</v>
      </c>
      <c r="G62" s="32" t="s">
        <v>199</v>
      </c>
      <c r="H62" s="32" t="str">
        <f t="shared" si="5"/>
        <v>HK_VCLK_POS_RAW</v>
      </c>
      <c r="I62" s="32" t="s">
        <v>166</v>
      </c>
      <c r="K62" s="32" t="str">
        <f t="shared" si="8"/>
        <v>COMM_RMAP_HK_VCLK_POS_RAW_MSK</v>
      </c>
      <c r="L62" s="32">
        <f t="shared" si="9"/>
        <v>29</v>
      </c>
      <c r="N62" s="33" t="str">
        <f t="shared" si="10"/>
        <v>#define COMM_RMAP_HK_VCLK_POS_RAW_MSK    (0xFFFF &lt;&lt; 16)</v>
      </c>
    </row>
    <row r="63" spans="1:14" x14ac:dyDescent="0.3">
      <c r="A63" s="32"/>
      <c r="B63" s="32" t="str">
        <f>'AVS RMAP HK Registers TABLE'!E29</f>
        <v>hk_van1_pos_raw</v>
      </c>
      <c r="C63" s="32">
        <f>_xlfn.IFNA(INDEX('AVS RMAP HK Registers TABLE'!$K$2:$K$66,MATCH(B63,'AVS RMAP HK Registers TABLE'!$E$2:$E$66,0)),"")</f>
        <v>16</v>
      </c>
      <c r="D63" s="32" t="s">
        <v>79</v>
      </c>
      <c r="E63" s="32" t="str">
        <f>TEXT(RIGHT(_xlfn.IFNA(INDEX('AVS RMAP HK Registers TABLE'!$J$2:$J$66,MATCH(B63,'AVS RMAP HK Registers TABLE'!$E$2:$E$66,0)),""),2),"0")</f>
        <v>0</v>
      </c>
      <c r="G63" s="32" t="s">
        <v>199</v>
      </c>
      <c r="H63" s="32" t="str">
        <f t="shared" si="5"/>
        <v>HK_VAN1_POS_RAW</v>
      </c>
      <c r="I63" s="32" t="s">
        <v>166</v>
      </c>
      <c r="K63" s="32" t="str">
        <f t="shared" si="8"/>
        <v>COMM_RMAP_HK_VAN1_POS_RAW_MSK</v>
      </c>
      <c r="L63" s="32">
        <f t="shared" si="9"/>
        <v>29</v>
      </c>
      <c r="N63" s="33" t="str">
        <f t="shared" si="10"/>
        <v>#define COMM_RMAP_HK_VAN1_POS_RAW_MSK    (0xFFFF &lt;&lt; 0)</v>
      </c>
    </row>
    <row r="64" spans="1:14" x14ac:dyDescent="0.3">
      <c r="A64" s="32"/>
      <c r="B64" s="32" t="str">
        <f>'AVS RMAP HK Registers TABLE'!E30</f>
        <v>hk_van3_neg_raw</v>
      </c>
      <c r="C64" s="32">
        <f>_xlfn.IFNA(INDEX('AVS RMAP HK Registers TABLE'!$K$2:$K$66,MATCH(B64,'AVS RMAP HK Registers TABLE'!$E$2:$E$66,0)),"")</f>
        <v>16</v>
      </c>
      <c r="D64" s="32" t="s">
        <v>79</v>
      </c>
      <c r="E64" s="32" t="str">
        <f>TEXT(RIGHT(_xlfn.IFNA(INDEX('AVS RMAP HK Registers TABLE'!$J$2:$J$66,MATCH(B64,'AVS RMAP HK Registers TABLE'!$E$2:$E$66,0)),""),2),"0")</f>
        <v>16</v>
      </c>
      <c r="G64" s="32" t="s">
        <v>199</v>
      </c>
      <c r="H64" s="32" t="str">
        <f t="shared" si="5"/>
        <v>HK_VAN3_NEG_RAW</v>
      </c>
      <c r="I64" s="32" t="s">
        <v>166</v>
      </c>
      <c r="K64" s="32" t="str">
        <f t="shared" si="8"/>
        <v>COMM_RMAP_HK_VAN3_NEG_RAW_MSK</v>
      </c>
      <c r="L64" s="32">
        <f t="shared" si="9"/>
        <v>29</v>
      </c>
      <c r="N64" s="33" t="str">
        <f t="shared" si="10"/>
        <v>#define COMM_RMAP_HK_VAN3_NEG_RAW_MSK    (0xFFFF &lt;&lt; 16)</v>
      </c>
    </row>
    <row r="65" spans="1:14" x14ac:dyDescent="0.3">
      <c r="A65" s="32"/>
      <c r="B65" s="32" t="str">
        <f>'AVS RMAP HK Registers TABLE'!E31</f>
        <v>hk_van2_pos_raw</v>
      </c>
      <c r="C65" s="32">
        <f>_xlfn.IFNA(INDEX('AVS RMAP HK Registers TABLE'!$K$2:$K$66,MATCH(B65,'AVS RMAP HK Registers TABLE'!$E$2:$E$66,0)),"")</f>
        <v>16</v>
      </c>
      <c r="D65" s="32" t="s">
        <v>79</v>
      </c>
      <c r="E65" s="32" t="str">
        <f>TEXT(RIGHT(_xlfn.IFNA(INDEX('AVS RMAP HK Registers TABLE'!$J$2:$J$66,MATCH(B65,'AVS RMAP HK Registers TABLE'!$E$2:$E$66,0)),""),2),"0")</f>
        <v>0</v>
      </c>
      <c r="G65" s="32" t="s">
        <v>199</v>
      </c>
      <c r="H65" s="32" t="str">
        <f t="shared" si="5"/>
        <v>HK_VAN2_POS_RAW</v>
      </c>
      <c r="I65" s="32" t="s">
        <v>166</v>
      </c>
      <c r="K65" s="32" t="str">
        <f t="shared" si="8"/>
        <v>COMM_RMAP_HK_VAN2_POS_RAW_MSK</v>
      </c>
      <c r="L65" s="32">
        <f t="shared" si="9"/>
        <v>29</v>
      </c>
      <c r="N65" s="33" t="str">
        <f t="shared" si="10"/>
        <v>#define COMM_RMAP_HK_VAN2_POS_RAW_MSK    (0xFFFF &lt;&lt; 0)</v>
      </c>
    </row>
    <row r="66" spans="1:14" x14ac:dyDescent="0.3">
      <c r="A66" s="32"/>
      <c r="B66" s="32" t="str">
        <f>'AVS RMAP HK Registers TABLE'!E32</f>
        <v>hk_vdig_fpga_raw</v>
      </c>
      <c r="C66" s="32">
        <f>_xlfn.IFNA(INDEX('AVS RMAP HK Registers TABLE'!$K$2:$K$66,MATCH(B66,'AVS RMAP HK Registers TABLE'!$E$2:$E$66,0)),"")</f>
        <v>16</v>
      </c>
      <c r="D66" s="32" t="s">
        <v>79</v>
      </c>
      <c r="E66" s="32" t="str">
        <f>TEXT(RIGHT(_xlfn.IFNA(INDEX('AVS RMAP HK Registers TABLE'!$J$2:$J$66,MATCH(B66,'AVS RMAP HK Registers TABLE'!$E$2:$E$66,0)),""),2),"0")</f>
        <v>16</v>
      </c>
      <c r="G66" s="32" t="s">
        <v>199</v>
      </c>
      <c r="H66" s="32" t="str">
        <f t="shared" si="5"/>
        <v>HK_VDIG_FPGA_RAW</v>
      </c>
      <c r="I66" s="32" t="s">
        <v>166</v>
      </c>
      <c r="K66" s="32" t="str">
        <f t="shared" si="8"/>
        <v>COMM_RMAP_HK_VDIG_FPGA_RAW_MSK</v>
      </c>
      <c r="L66" s="32">
        <f t="shared" si="9"/>
        <v>30</v>
      </c>
      <c r="N66" s="33" t="str">
        <f t="shared" si="10"/>
        <v>#define COMM_RMAP_HK_VDIG_FPGA_RAW_MSK   (0xFFFF &lt;&lt; 16)</v>
      </c>
    </row>
    <row r="67" spans="1:14" x14ac:dyDescent="0.3">
      <c r="A67" s="32"/>
      <c r="B67" s="32" t="str">
        <f>'AVS RMAP HK Registers TABLE'!E33</f>
        <v>hk_vdig_spw_raw</v>
      </c>
      <c r="C67" s="32">
        <f>_xlfn.IFNA(INDEX('AVS RMAP HK Registers TABLE'!$K$2:$K$66,MATCH(B67,'AVS RMAP HK Registers TABLE'!$E$2:$E$66,0)),"")</f>
        <v>16</v>
      </c>
      <c r="D67" s="32" t="s">
        <v>79</v>
      </c>
      <c r="E67" s="32" t="str">
        <f>TEXT(RIGHT(_xlfn.IFNA(INDEX('AVS RMAP HK Registers TABLE'!$J$2:$J$66,MATCH(B67,'AVS RMAP HK Registers TABLE'!$E$2:$E$66,0)),""),2),"0")</f>
        <v>0</v>
      </c>
      <c r="G67" s="32" t="s">
        <v>199</v>
      </c>
      <c r="H67" s="32" t="str">
        <f t="shared" si="5"/>
        <v>HK_VDIG_SPW_RAW</v>
      </c>
      <c r="I67" s="32" t="s">
        <v>166</v>
      </c>
      <c r="K67" s="32" t="str">
        <f t="shared" si="8"/>
        <v>COMM_RMAP_HK_VDIG_SPW_RAW_MSK</v>
      </c>
      <c r="L67" s="32">
        <f t="shared" si="9"/>
        <v>29</v>
      </c>
      <c r="N67" s="33" t="str">
        <f t="shared" si="10"/>
        <v>#define COMM_RMAP_HK_VDIG_SPW_RAW_MSK    (0xFFFF &lt;&lt; 0)</v>
      </c>
    </row>
    <row r="68" spans="1:14" x14ac:dyDescent="0.3">
      <c r="A68" s="32"/>
      <c r="B68" s="32" t="str">
        <f>'AVS RMAP HK Registers TABLE'!E34</f>
        <v>hk_viclk_low</v>
      </c>
      <c r="C68" s="32">
        <f>_xlfn.IFNA(INDEX('AVS RMAP HK Registers TABLE'!$K$2:$K$66,MATCH(B68,'AVS RMAP HK Registers TABLE'!$E$2:$E$66,0)),"")</f>
        <v>16</v>
      </c>
      <c r="D68" s="32" t="s">
        <v>79</v>
      </c>
      <c r="E68" s="32" t="str">
        <f>TEXT(RIGHT(_xlfn.IFNA(INDEX('AVS RMAP HK Registers TABLE'!$J$2:$J$66,MATCH(B68,'AVS RMAP HK Registers TABLE'!$E$2:$E$66,0)),""),2),"0")</f>
        <v>16</v>
      </c>
      <c r="G68" s="32" t="s">
        <v>199</v>
      </c>
      <c r="H68" s="32" t="str">
        <f t="shared" si="5"/>
        <v>HK_VICLK_LOW</v>
      </c>
      <c r="I68" s="32" t="s">
        <v>166</v>
      </c>
      <c r="K68" s="32" t="str">
        <f t="shared" si="8"/>
        <v>COMM_RMAP_HK_VICLK_LOW_MSK</v>
      </c>
      <c r="L68" s="32">
        <f t="shared" si="9"/>
        <v>26</v>
      </c>
      <c r="N68" s="33" t="str">
        <f t="shared" si="10"/>
        <v>#define COMM_RMAP_HK_VICLK_LOW_MSK       (0xFFFF &lt;&lt; 16)</v>
      </c>
    </row>
    <row r="69" spans="1:14" x14ac:dyDescent="0.3">
      <c r="A69" s="32"/>
      <c r="B69" s="32" t="str">
        <f>'AVS RMAP HK Registers TABLE'!E35</f>
        <v>hk_adc_temp_a_e</v>
      </c>
      <c r="C69" s="32">
        <f>_xlfn.IFNA(INDEX('AVS RMAP HK Registers TABLE'!$K$2:$K$66,MATCH(B69,'AVS RMAP HK Registers TABLE'!$E$2:$E$66,0)),"")</f>
        <v>16</v>
      </c>
      <c r="D69" s="32" t="s">
        <v>79</v>
      </c>
      <c r="E69" s="32" t="str">
        <f>TEXT(RIGHT(_xlfn.IFNA(INDEX('AVS RMAP HK Registers TABLE'!$J$2:$J$66,MATCH(B69,'AVS RMAP HK Registers TABLE'!$E$2:$E$66,0)),""),2),"0")</f>
        <v>0</v>
      </c>
      <c r="G69" s="32" t="s">
        <v>199</v>
      </c>
      <c r="H69" s="32" t="str">
        <f t="shared" si="5"/>
        <v>HK_ADC_TEMP_A_E</v>
      </c>
      <c r="I69" s="32" t="s">
        <v>166</v>
      </c>
      <c r="K69" s="32" t="str">
        <f t="shared" si="8"/>
        <v>COMM_RMAP_HK_ADC_TEMP_A_E_MSK</v>
      </c>
      <c r="L69" s="32">
        <f t="shared" si="9"/>
        <v>29</v>
      </c>
      <c r="N69" s="33" t="str">
        <f t="shared" si="10"/>
        <v>#define COMM_RMAP_HK_ADC_TEMP_A_E_MSK    (0xFFFF &lt;&lt; 0)</v>
      </c>
    </row>
    <row r="70" spans="1:14" x14ac:dyDescent="0.3">
      <c r="A70" s="32"/>
      <c r="B70" s="32" t="str">
        <f>'AVS RMAP HK Registers TABLE'!E36</f>
        <v>hk_adc_temp_a_f</v>
      </c>
      <c r="C70" s="32">
        <f>_xlfn.IFNA(INDEX('AVS RMAP HK Registers TABLE'!$K$2:$K$66,MATCH(B70,'AVS RMAP HK Registers TABLE'!$E$2:$E$66,0)),"")</f>
        <v>16</v>
      </c>
      <c r="D70" s="32" t="s">
        <v>79</v>
      </c>
      <c r="E70" s="32" t="str">
        <f>TEXT(RIGHT(_xlfn.IFNA(INDEX('AVS RMAP HK Registers TABLE'!$J$2:$J$66,MATCH(B70,'AVS RMAP HK Registers TABLE'!$E$2:$E$66,0)),""),2),"0")</f>
        <v>16</v>
      </c>
      <c r="G70" s="32" t="s">
        <v>199</v>
      </c>
      <c r="H70" s="32" t="str">
        <f t="shared" si="5"/>
        <v>HK_ADC_TEMP_A_F</v>
      </c>
      <c r="I70" s="32" t="s">
        <v>166</v>
      </c>
      <c r="K70" s="32" t="str">
        <f t="shared" si="8"/>
        <v>COMM_RMAP_HK_ADC_TEMP_A_F_MSK</v>
      </c>
      <c r="L70" s="32">
        <f t="shared" si="9"/>
        <v>29</v>
      </c>
      <c r="N70" s="33" t="str">
        <f t="shared" si="10"/>
        <v>#define COMM_RMAP_HK_ADC_TEMP_A_F_MSK    (0xFFFF &lt;&lt; 16)</v>
      </c>
    </row>
    <row r="71" spans="1:14" x14ac:dyDescent="0.3">
      <c r="A71" s="32"/>
      <c r="B71" s="32" t="str">
        <f>'AVS RMAP HK Registers TABLE'!E37</f>
        <v>hk_ccd1_temp</v>
      </c>
      <c r="C71" s="32">
        <f>_xlfn.IFNA(INDEX('AVS RMAP HK Registers TABLE'!$K$2:$K$66,MATCH(B71,'AVS RMAP HK Registers TABLE'!$E$2:$E$66,0)),"")</f>
        <v>16</v>
      </c>
      <c r="D71" s="32" t="s">
        <v>79</v>
      </c>
      <c r="E71" s="32" t="str">
        <f>TEXT(RIGHT(_xlfn.IFNA(INDEX('AVS RMAP HK Registers TABLE'!$J$2:$J$66,MATCH(B71,'AVS RMAP HK Registers TABLE'!$E$2:$E$66,0)),""),2),"0")</f>
        <v>0</v>
      </c>
      <c r="G71" s="32" t="s">
        <v>199</v>
      </c>
      <c r="H71" s="32" t="str">
        <f t="shared" si="5"/>
        <v>HK_CCD1_TEMP</v>
      </c>
      <c r="I71" s="32" t="s">
        <v>166</v>
      </c>
      <c r="K71" s="32" t="str">
        <f t="shared" si="8"/>
        <v>COMM_RMAP_HK_CCD1_TEMP_MSK</v>
      </c>
      <c r="L71" s="32">
        <f t="shared" si="9"/>
        <v>26</v>
      </c>
      <c r="N71" s="33" t="str">
        <f t="shared" si="10"/>
        <v>#define COMM_RMAP_HK_CCD1_TEMP_MSK       (0xFFFF &lt;&lt; 0)</v>
      </c>
    </row>
    <row r="72" spans="1:14" x14ac:dyDescent="0.3">
      <c r="A72" s="32"/>
      <c r="B72" s="32" t="str">
        <f>'AVS RMAP HK Registers TABLE'!E38</f>
        <v>hk_ccd2_temp</v>
      </c>
      <c r="C72" s="32">
        <f>_xlfn.IFNA(INDEX('AVS RMAP HK Registers TABLE'!$K$2:$K$66,MATCH(B72,'AVS RMAP HK Registers TABLE'!$E$2:$E$66,0)),"")</f>
        <v>16</v>
      </c>
      <c r="D72" s="32" t="s">
        <v>79</v>
      </c>
      <c r="E72" s="32" t="str">
        <f>TEXT(RIGHT(_xlfn.IFNA(INDEX('AVS RMAP HK Registers TABLE'!$J$2:$J$66,MATCH(B72,'AVS RMAP HK Registers TABLE'!$E$2:$E$66,0)),""),2),"0")</f>
        <v>16</v>
      </c>
      <c r="G72" s="32" t="s">
        <v>199</v>
      </c>
      <c r="H72" s="32" t="str">
        <f t="shared" si="5"/>
        <v>HK_CCD2_TEMP</v>
      </c>
      <c r="I72" s="32" t="s">
        <v>166</v>
      </c>
      <c r="K72" s="32" t="str">
        <f t="shared" si="8"/>
        <v>COMM_RMAP_HK_CCD2_TEMP_MSK</v>
      </c>
      <c r="L72" s="32">
        <f t="shared" si="9"/>
        <v>26</v>
      </c>
      <c r="N72" s="33" t="str">
        <f t="shared" si="10"/>
        <v>#define COMM_RMAP_HK_CCD2_TEMP_MSK       (0xFFFF &lt;&lt; 16)</v>
      </c>
    </row>
    <row r="73" spans="1:14" x14ac:dyDescent="0.3">
      <c r="A73" s="32"/>
      <c r="B73" s="32" t="str">
        <f>'AVS RMAP HK Registers TABLE'!E39</f>
        <v>hk_ccd3_temp</v>
      </c>
      <c r="C73" s="32">
        <f>_xlfn.IFNA(INDEX('AVS RMAP HK Registers TABLE'!$K$2:$K$66,MATCH(B73,'AVS RMAP HK Registers TABLE'!$E$2:$E$66,0)),"")</f>
        <v>16</v>
      </c>
      <c r="D73" s="32" t="s">
        <v>79</v>
      </c>
      <c r="E73" s="32" t="str">
        <f>TEXT(RIGHT(_xlfn.IFNA(INDEX('AVS RMAP HK Registers TABLE'!$J$2:$J$66,MATCH(B73,'AVS RMAP HK Registers TABLE'!$E$2:$E$66,0)),""),2),"0")</f>
        <v>0</v>
      </c>
      <c r="G73" s="32" t="s">
        <v>199</v>
      </c>
      <c r="H73" s="32" t="str">
        <f t="shared" si="5"/>
        <v>HK_CCD3_TEMP</v>
      </c>
      <c r="I73" s="32" t="s">
        <v>166</v>
      </c>
      <c r="K73" s="32" t="str">
        <f t="shared" si="8"/>
        <v>COMM_RMAP_HK_CCD3_TEMP_MSK</v>
      </c>
      <c r="L73" s="32">
        <f t="shared" si="9"/>
        <v>26</v>
      </c>
      <c r="N73" s="33" t="str">
        <f t="shared" si="10"/>
        <v>#define COMM_RMAP_HK_CCD3_TEMP_MSK       (0xFFFF &lt;&lt; 0)</v>
      </c>
    </row>
    <row r="74" spans="1:14" x14ac:dyDescent="0.3">
      <c r="A74" s="32"/>
      <c r="B74" s="32" t="str">
        <f>'AVS RMAP HK Registers TABLE'!E40</f>
        <v>hk_ccd4_temp</v>
      </c>
      <c r="C74" s="32">
        <f>_xlfn.IFNA(INDEX('AVS RMAP HK Registers TABLE'!$K$2:$K$66,MATCH(B74,'AVS RMAP HK Registers TABLE'!$E$2:$E$66,0)),"")</f>
        <v>16</v>
      </c>
      <c r="D74" s="32" t="s">
        <v>79</v>
      </c>
      <c r="E74" s="32" t="str">
        <f>TEXT(RIGHT(_xlfn.IFNA(INDEX('AVS RMAP HK Registers TABLE'!$J$2:$J$66,MATCH(B74,'AVS RMAP HK Registers TABLE'!$E$2:$E$66,0)),""),2),"0")</f>
        <v>16</v>
      </c>
      <c r="G74" s="32" t="s">
        <v>199</v>
      </c>
      <c r="H74" s="32" t="str">
        <f t="shared" si="5"/>
        <v>HK_CCD4_TEMP</v>
      </c>
      <c r="I74" s="32" t="s">
        <v>166</v>
      </c>
      <c r="K74" s="32" t="str">
        <f t="shared" si="8"/>
        <v>COMM_RMAP_HK_CCD4_TEMP_MSK</v>
      </c>
      <c r="L74" s="32">
        <f t="shared" si="9"/>
        <v>26</v>
      </c>
      <c r="N74" s="33" t="str">
        <f t="shared" si="10"/>
        <v>#define COMM_RMAP_HK_CCD4_TEMP_MSK       (0xFFFF &lt;&lt; 16)</v>
      </c>
    </row>
    <row r="75" spans="1:14" x14ac:dyDescent="0.3">
      <c r="A75" s="32"/>
      <c r="B75" s="32" t="str">
        <f>'AVS RMAP HK Registers TABLE'!E41</f>
        <v>hk_wp605_spare</v>
      </c>
      <c r="C75" s="32">
        <f>_xlfn.IFNA(INDEX('AVS RMAP HK Registers TABLE'!$K$2:$K$66,MATCH(B75,'AVS RMAP HK Registers TABLE'!$E$2:$E$66,0)),"")</f>
        <v>16</v>
      </c>
      <c r="D75" s="32" t="s">
        <v>79</v>
      </c>
      <c r="E75" s="32" t="str">
        <f>TEXT(RIGHT(_xlfn.IFNA(INDEX('AVS RMAP HK Registers TABLE'!$J$2:$J$66,MATCH(B75,'AVS RMAP HK Registers TABLE'!$E$2:$E$66,0)),""),2),"0")</f>
        <v>0</v>
      </c>
      <c r="G75" s="32" t="s">
        <v>199</v>
      </c>
      <c r="H75" s="32" t="str">
        <f t="shared" si="5"/>
        <v>HK_WP605_SPARE</v>
      </c>
      <c r="I75" s="32" t="s">
        <v>166</v>
      </c>
      <c r="K75" s="32" t="str">
        <f t="shared" si="8"/>
        <v>COMM_RMAP_HK_WP605_SPARE_MSK</v>
      </c>
      <c r="L75" s="32">
        <f t="shared" si="9"/>
        <v>28</v>
      </c>
      <c r="N75" s="33" t="str">
        <f t="shared" si="10"/>
        <v>#define COMM_RMAP_HK_WP605_SPARE_MSK     (0xFFFF &lt;&lt; 0)</v>
      </c>
    </row>
    <row r="76" spans="1:14" x14ac:dyDescent="0.3">
      <c r="A76" s="32"/>
      <c r="B76" s="32" t="str">
        <f>'AVS RMAP HK Registers TABLE'!E42</f>
        <v>lowres_prt_a_0</v>
      </c>
      <c r="C76" s="32">
        <f>_xlfn.IFNA(INDEX('AVS RMAP HK Registers TABLE'!$K$2:$K$66,MATCH(B76,'AVS RMAP HK Registers TABLE'!$E$2:$E$66,0)),"")</f>
        <v>16</v>
      </c>
      <c r="D76" s="32" t="s">
        <v>79</v>
      </c>
      <c r="E76" s="32" t="str">
        <f>TEXT(RIGHT(_xlfn.IFNA(INDEX('AVS RMAP HK Registers TABLE'!$J$2:$J$66,MATCH(B76,'AVS RMAP HK Registers TABLE'!$E$2:$E$66,0)),""),2),"0")</f>
        <v>16</v>
      </c>
      <c r="G76" s="32" t="s">
        <v>199</v>
      </c>
      <c r="H76" s="32" t="str">
        <f t="shared" si="5"/>
        <v>LOWRES_PRT_A_0</v>
      </c>
      <c r="I76" s="32" t="s">
        <v>166</v>
      </c>
      <c r="K76" s="32" t="str">
        <f t="shared" si="8"/>
        <v>COMM_RMAP_LOWRES_PRT_A_0_MSK</v>
      </c>
      <c r="L76" s="32">
        <f t="shared" si="9"/>
        <v>28</v>
      </c>
      <c r="N76" s="33" t="str">
        <f t="shared" si="10"/>
        <v>#define COMM_RMAP_LOWRES_PRT_A_0_MSK     (0xFFFF &lt;&lt; 16)</v>
      </c>
    </row>
    <row r="77" spans="1:14" x14ac:dyDescent="0.3">
      <c r="A77" s="32"/>
      <c r="B77" s="32" t="str">
        <f>'AVS RMAP HK Registers TABLE'!E43</f>
        <v>lowres_prt_a_1</v>
      </c>
      <c r="C77" s="32">
        <f>_xlfn.IFNA(INDEX('AVS RMAP HK Registers TABLE'!$K$2:$K$66,MATCH(B77,'AVS RMAP HK Registers TABLE'!$E$2:$E$66,0)),"")</f>
        <v>16</v>
      </c>
      <c r="D77" s="32" t="s">
        <v>79</v>
      </c>
      <c r="E77" s="32" t="str">
        <f>TEXT(RIGHT(_xlfn.IFNA(INDEX('AVS RMAP HK Registers TABLE'!$J$2:$J$66,MATCH(B77,'AVS RMAP HK Registers TABLE'!$E$2:$E$66,0)),""),2),"0")</f>
        <v>0</v>
      </c>
      <c r="G77" s="32" t="s">
        <v>199</v>
      </c>
      <c r="H77" s="32" t="str">
        <f t="shared" si="5"/>
        <v>LOWRES_PRT_A_1</v>
      </c>
      <c r="I77" s="32" t="s">
        <v>166</v>
      </c>
      <c r="K77" s="32" t="str">
        <f t="shared" si="8"/>
        <v>COMM_RMAP_LOWRES_PRT_A_1_MSK</v>
      </c>
      <c r="L77" s="32">
        <f t="shared" si="9"/>
        <v>28</v>
      </c>
      <c r="N77" s="33" t="str">
        <f t="shared" si="10"/>
        <v>#define COMM_RMAP_LOWRES_PRT_A_1_MSK     (0xFFFF &lt;&lt; 0)</v>
      </c>
    </row>
    <row r="78" spans="1:14" x14ac:dyDescent="0.3">
      <c r="A78" s="32"/>
      <c r="B78" s="32" t="str">
        <f>'AVS RMAP HK Registers TABLE'!E44</f>
        <v>lowres_prt_a_2</v>
      </c>
      <c r="C78" s="32">
        <f>_xlfn.IFNA(INDEX('AVS RMAP HK Registers TABLE'!$K$2:$K$66,MATCH(B78,'AVS RMAP HK Registers TABLE'!$E$2:$E$66,0)),"")</f>
        <v>16</v>
      </c>
      <c r="D78" s="32" t="s">
        <v>79</v>
      </c>
      <c r="E78" s="32" t="str">
        <f>TEXT(RIGHT(_xlfn.IFNA(INDEX('AVS RMAP HK Registers TABLE'!$J$2:$J$66,MATCH(B78,'AVS RMAP HK Registers TABLE'!$E$2:$E$66,0)),""),2),"0")</f>
        <v>16</v>
      </c>
      <c r="G78" s="32" t="s">
        <v>199</v>
      </c>
      <c r="H78" s="32" t="str">
        <f t="shared" si="5"/>
        <v>LOWRES_PRT_A_2</v>
      </c>
      <c r="I78" s="32" t="s">
        <v>166</v>
      </c>
      <c r="K78" s="32" t="str">
        <f t="shared" si="8"/>
        <v>COMM_RMAP_LOWRES_PRT_A_2_MSK</v>
      </c>
      <c r="L78" s="32">
        <f t="shared" si="9"/>
        <v>28</v>
      </c>
      <c r="N78" s="33" t="str">
        <f t="shared" si="10"/>
        <v>#define COMM_RMAP_LOWRES_PRT_A_2_MSK     (0xFFFF &lt;&lt; 16)</v>
      </c>
    </row>
    <row r="79" spans="1:14" x14ac:dyDescent="0.3">
      <c r="A79" s="32"/>
      <c r="B79" s="32" t="str">
        <f>'AVS RMAP HK Registers TABLE'!E45</f>
        <v>lowres_prt_a_3</v>
      </c>
      <c r="C79" s="32">
        <f>_xlfn.IFNA(INDEX('AVS RMAP HK Registers TABLE'!$K$2:$K$66,MATCH(B79,'AVS RMAP HK Registers TABLE'!$E$2:$E$66,0)),"")</f>
        <v>16</v>
      </c>
      <c r="D79" s="32" t="s">
        <v>79</v>
      </c>
      <c r="E79" s="32" t="str">
        <f>TEXT(RIGHT(_xlfn.IFNA(INDEX('AVS RMAP HK Registers TABLE'!$J$2:$J$66,MATCH(B79,'AVS RMAP HK Registers TABLE'!$E$2:$E$66,0)),""),2),"0")</f>
        <v>0</v>
      </c>
      <c r="G79" s="32" t="s">
        <v>199</v>
      </c>
      <c r="H79" s="32" t="str">
        <f t="shared" si="5"/>
        <v>LOWRES_PRT_A_3</v>
      </c>
      <c r="I79" s="32" t="s">
        <v>166</v>
      </c>
      <c r="K79" s="32" t="str">
        <f t="shared" si="8"/>
        <v>COMM_RMAP_LOWRES_PRT_A_3_MSK</v>
      </c>
      <c r="L79" s="32">
        <f t="shared" si="9"/>
        <v>28</v>
      </c>
      <c r="N79" s="33" t="str">
        <f t="shared" si="10"/>
        <v>#define COMM_RMAP_LOWRES_PRT_A_3_MSK     (0xFFFF &lt;&lt; 0)</v>
      </c>
    </row>
    <row r="80" spans="1:14" x14ac:dyDescent="0.3">
      <c r="A80" s="32"/>
      <c r="B80" s="32" t="str">
        <f>'AVS RMAP HK Registers TABLE'!E46</f>
        <v>lowres_prt_a_4</v>
      </c>
      <c r="C80" s="32">
        <f>_xlfn.IFNA(INDEX('AVS RMAP HK Registers TABLE'!$K$2:$K$66,MATCH(B80,'AVS RMAP HK Registers TABLE'!$E$2:$E$66,0)),"")</f>
        <v>16</v>
      </c>
      <c r="D80" s="32" t="s">
        <v>79</v>
      </c>
      <c r="E80" s="32" t="str">
        <f>TEXT(RIGHT(_xlfn.IFNA(INDEX('AVS RMAP HK Registers TABLE'!$J$2:$J$66,MATCH(B80,'AVS RMAP HK Registers TABLE'!$E$2:$E$66,0)),""),2),"0")</f>
        <v>16</v>
      </c>
      <c r="G80" s="32" t="s">
        <v>199</v>
      </c>
      <c r="H80" s="32" t="str">
        <f t="shared" si="5"/>
        <v>LOWRES_PRT_A_4</v>
      </c>
      <c r="I80" s="32" t="s">
        <v>166</v>
      </c>
      <c r="K80" s="32" t="str">
        <f t="shared" si="8"/>
        <v>COMM_RMAP_LOWRES_PRT_A_4_MSK</v>
      </c>
      <c r="L80" s="32">
        <f t="shared" si="9"/>
        <v>28</v>
      </c>
      <c r="N80" s="33" t="str">
        <f t="shared" si="10"/>
        <v>#define COMM_RMAP_LOWRES_PRT_A_4_MSK     (0xFFFF &lt;&lt; 16)</v>
      </c>
    </row>
    <row r="81" spans="1:14" x14ac:dyDescent="0.3">
      <c r="A81" s="32"/>
      <c r="B81" s="32" t="str">
        <f>'AVS RMAP HK Registers TABLE'!E47</f>
        <v>lowres_prt_a_5</v>
      </c>
      <c r="C81" s="32">
        <f>_xlfn.IFNA(INDEX('AVS RMAP HK Registers TABLE'!$K$2:$K$66,MATCH(B81,'AVS RMAP HK Registers TABLE'!$E$2:$E$66,0)),"")</f>
        <v>16</v>
      </c>
      <c r="D81" s="32" t="s">
        <v>79</v>
      </c>
      <c r="E81" s="32" t="str">
        <f>TEXT(RIGHT(_xlfn.IFNA(INDEX('AVS RMAP HK Registers TABLE'!$J$2:$J$66,MATCH(B81,'AVS RMAP HK Registers TABLE'!$E$2:$E$66,0)),""),2),"0")</f>
        <v>0</v>
      </c>
      <c r="G81" s="32" t="s">
        <v>199</v>
      </c>
      <c r="H81" s="32" t="str">
        <f t="shared" si="5"/>
        <v>LOWRES_PRT_A_5</v>
      </c>
      <c r="I81" s="32" t="s">
        <v>166</v>
      </c>
      <c r="K81" s="32" t="str">
        <f t="shared" si="8"/>
        <v>COMM_RMAP_LOWRES_PRT_A_5_MSK</v>
      </c>
      <c r="L81" s="32">
        <f t="shared" si="9"/>
        <v>28</v>
      </c>
      <c r="N81" s="33" t="str">
        <f t="shared" si="10"/>
        <v>#define COMM_RMAP_LOWRES_PRT_A_5_MSK     (0xFFFF &lt;&lt; 0)</v>
      </c>
    </row>
    <row r="82" spans="1:14" x14ac:dyDescent="0.3">
      <c r="A82" s="32"/>
      <c r="B82" s="32" t="str">
        <f>'AVS RMAP HK Registers TABLE'!E48</f>
        <v>lowres_prt_a_6</v>
      </c>
      <c r="C82" s="32">
        <f>_xlfn.IFNA(INDEX('AVS RMAP HK Registers TABLE'!$K$2:$K$66,MATCH(B82,'AVS RMAP HK Registers TABLE'!$E$2:$E$66,0)),"")</f>
        <v>16</v>
      </c>
      <c r="D82" s="32" t="s">
        <v>79</v>
      </c>
      <c r="E82" s="32" t="str">
        <f>TEXT(RIGHT(_xlfn.IFNA(INDEX('AVS RMAP HK Registers TABLE'!$J$2:$J$66,MATCH(B82,'AVS RMAP HK Registers TABLE'!$E$2:$E$66,0)),""),2),"0")</f>
        <v>16</v>
      </c>
      <c r="G82" s="32" t="s">
        <v>199</v>
      </c>
      <c r="H82" s="32" t="str">
        <f t="shared" si="5"/>
        <v>LOWRES_PRT_A_6</v>
      </c>
      <c r="I82" s="32" t="s">
        <v>166</v>
      </c>
      <c r="K82" s="32" t="str">
        <f t="shared" si="8"/>
        <v>COMM_RMAP_LOWRES_PRT_A_6_MSK</v>
      </c>
      <c r="L82" s="32">
        <f t="shared" si="9"/>
        <v>28</v>
      </c>
      <c r="N82" s="33" t="str">
        <f t="shared" si="10"/>
        <v>#define COMM_RMAP_LOWRES_PRT_A_6_MSK     (0xFFFF &lt;&lt; 16)</v>
      </c>
    </row>
    <row r="83" spans="1:14" x14ac:dyDescent="0.3">
      <c r="A83" s="32"/>
      <c r="B83" s="32" t="str">
        <f>'AVS RMAP HK Registers TABLE'!E49</f>
        <v>lowres_prt_a_7</v>
      </c>
      <c r="C83" s="32">
        <f>_xlfn.IFNA(INDEX('AVS RMAP HK Registers TABLE'!$K$2:$K$66,MATCH(B83,'AVS RMAP HK Registers TABLE'!$E$2:$E$66,0)),"")</f>
        <v>16</v>
      </c>
      <c r="D83" s="32" t="s">
        <v>79</v>
      </c>
      <c r="E83" s="32" t="str">
        <f>TEXT(RIGHT(_xlfn.IFNA(INDEX('AVS RMAP HK Registers TABLE'!$J$2:$J$66,MATCH(B83,'AVS RMAP HK Registers TABLE'!$E$2:$E$66,0)),""),2),"0")</f>
        <v>0</v>
      </c>
      <c r="G83" s="32" t="s">
        <v>199</v>
      </c>
      <c r="H83" s="32" t="str">
        <f t="shared" si="5"/>
        <v>LOWRES_PRT_A_7</v>
      </c>
      <c r="I83" s="32" t="s">
        <v>166</v>
      </c>
      <c r="K83" s="32" t="str">
        <f t="shared" si="8"/>
        <v>COMM_RMAP_LOWRES_PRT_A_7_MSK</v>
      </c>
      <c r="L83" s="32">
        <f t="shared" si="9"/>
        <v>28</v>
      </c>
      <c r="N83" s="33" t="str">
        <f t="shared" si="10"/>
        <v>#define COMM_RMAP_LOWRES_PRT_A_7_MSK     (0xFFFF &lt;&lt; 0)</v>
      </c>
    </row>
    <row r="84" spans="1:14" x14ac:dyDescent="0.3">
      <c r="A84" s="32"/>
      <c r="B84" s="32" t="str">
        <f>'AVS RMAP HK Registers TABLE'!E50</f>
        <v>lowres_prt_a_8</v>
      </c>
      <c r="C84" s="32">
        <f>_xlfn.IFNA(INDEX('AVS RMAP HK Registers TABLE'!$K$2:$K$66,MATCH(B84,'AVS RMAP HK Registers TABLE'!$E$2:$E$66,0)),"")</f>
        <v>16</v>
      </c>
      <c r="D84" s="32" t="s">
        <v>79</v>
      </c>
      <c r="E84" s="32" t="str">
        <f>TEXT(RIGHT(_xlfn.IFNA(INDEX('AVS RMAP HK Registers TABLE'!$J$2:$J$66,MATCH(B84,'AVS RMAP HK Registers TABLE'!$E$2:$E$66,0)),""),2),"0")</f>
        <v>16</v>
      </c>
      <c r="G84" s="32" t="s">
        <v>199</v>
      </c>
      <c r="H84" s="32" t="str">
        <f t="shared" si="5"/>
        <v>LOWRES_PRT_A_8</v>
      </c>
      <c r="I84" s="32" t="s">
        <v>166</v>
      </c>
      <c r="K84" s="32" t="str">
        <f t="shared" si="8"/>
        <v>COMM_RMAP_LOWRES_PRT_A_8_MSK</v>
      </c>
      <c r="L84" s="32">
        <f t="shared" si="9"/>
        <v>28</v>
      </c>
      <c r="N84" s="33" t="str">
        <f t="shared" si="10"/>
        <v>#define COMM_RMAP_LOWRES_PRT_A_8_MSK     (0xFFFF &lt;&lt; 16)</v>
      </c>
    </row>
    <row r="85" spans="1:14" x14ac:dyDescent="0.3">
      <c r="A85" s="32"/>
      <c r="B85" s="32" t="str">
        <f>'AVS RMAP HK Registers TABLE'!E51</f>
        <v>lowres_prt_a_9</v>
      </c>
      <c r="C85" s="32">
        <f>_xlfn.IFNA(INDEX('AVS RMAP HK Registers TABLE'!$K$2:$K$66,MATCH(B85,'AVS RMAP HK Registers TABLE'!$E$2:$E$66,0)),"")</f>
        <v>16</v>
      </c>
      <c r="D85" s="32" t="s">
        <v>79</v>
      </c>
      <c r="E85" s="32" t="str">
        <f>TEXT(RIGHT(_xlfn.IFNA(INDEX('AVS RMAP HK Registers TABLE'!$J$2:$J$66,MATCH(B85,'AVS RMAP HK Registers TABLE'!$E$2:$E$66,0)),""),2),"0")</f>
        <v>0</v>
      </c>
      <c r="G85" s="32" t="s">
        <v>199</v>
      </c>
      <c r="H85" s="32" t="str">
        <f t="shared" si="5"/>
        <v>LOWRES_PRT_A_9</v>
      </c>
      <c r="I85" s="32" t="s">
        <v>166</v>
      </c>
      <c r="K85" s="32" t="str">
        <f t="shared" si="8"/>
        <v>COMM_RMAP_LOWRES_PRT_A_9_MSK</v>
      </c>
      <c r="L85" s="32">
        <f t="shared" si="9"/>
        <v>28</v>
      </c>
      <c r="N85" s="33" t="str">
        <f t="shared" si="10"/>
        <v>#define COMM_RMAP_LOWRES_PRT_A_9_MSK     (0xFFFF &lt;&lt; 0)</v>
      </c>
    </row>
    <row r="86" spans="1:14" x14ac:dyDescent="0.3">
      <c r="A86" s="32"/>
      <c r="B86" s="32" t="str">
        <f>'AVS RMAP HK Registers TABLE'!E52</f>
        <v>lowres_prt_a_10</v>
      </c>
      <c r="C86" s="32">
        <f>_xlfn.IFNA(INDEX('AVS RMAP HK Registers TABLE'!$K$2:$K$66,MATCH(B86,'AVS RMAP HK Registers TABLE'!$E$2:$E$66,0)),"")</f>
        <v>16</v>
      </c>
      <c r="D86" s="32" t="s">
        <v>79</v>
      </c>
      <c r="E86" s="32" t="str">
        <f>TEXT(RIGHT(_xlfn.IFNA(INDEX('AVS RMAP HK Registers TABLE'!$J$2:$J$66,MATCH(B86,'AVS RMAP HK Registers TABLE'!$E$2:$E$66,0)),""),2),"0")</f>
        <v>16</v>
      </c>
      <c r="G86" s="32" t="s">
        <v>199</v>
      </c>
      <c r="H86" s="32" t="str">
        <f t="shared" si="5"/>
        <v>LOWRES_PRT_A_10</v>
      </c>
      <c r="I86" s="32" t="s">
        <v>166</v>
      </c>
      <c r="K86" s="32" t="str">
        <f t="shared" si="8"/>
        <v>COMM_RMAP_LOWRES_PRT_A_10_MSK</v>
      </c>
      <c r="L86" s="32">
        <f t="shared" si="9"/>
        <v>29</v>
      </c>
      <c r="N86" s="33" t="str">
        <f t="shared" si="10"/>
        <v>#define COMM_RMAP_LOWRES_PRT_A_10_MSK    (0xFFFF &lt;&lt; 16)</v>
      </c>
    </row>
    <row r="87" spans="1:14" x14ac:dyDescent="0.3">
      <c r="A87" s="32"/>
      <c r="B87" s="32" t="str">
        <f>'AVS RMAP HK Registers TABLE'!E53</f>
        <v>lowres_prt_a_11</v>
      </c>
      <c r="C87" s="32">
        <f>_xlfn.IFNA(INDEX('AVS RMAP HK Registers TABLE'!$K$2:$K$66,MATCH(B87,'AVS RMAP HK Registers TABLE'!$E$2:$E$66,0)),"")</f>
        <v>16</v>
      </c>
      <c r="D87" s="32" t="s">
        <v>79</v>
      </c>
      <c r="E87" s="32" t="str">
        <f>TEXT(RIGHT(_xlfn.IFNA(INDEX('AVS RMAP HK Registers TABLE'!$J$2:$J$66,MATCH(B87,'AVS RMAP HK Registers TABLE'!$E$2:$E$66,0)),""),2),"0")</f>
        <v>0</v>
      </c>
      <c r="G87" s="32" t="s">
        <v>199</v>
      </c>
      <c r="H87" s="32" t="str">
        <f t="shared" si="5"/>
        <v>LOWRES_PRT_A_11</v>
      </c>
      <c r="I87" s="32" t="s">
        <v>166</v>
      </c>
      <c r="K87" s="32" t="str">
        <f t="shared" si="8"/>
        <v>COMM_RMAP_LOWRES_PRT_A_11_MSK</v>
      </c>
      <c r="L87" s="32">
        <f t="shared" si="9"/>
        <v>29</v>
      </c>
      <c r="N87" s="33" t="str">
        <f t="shared" si="10"/>
        <v>#define COMM_RMAP_LOWRES_PRT_A_11_MSK    (0xFFFF &lt;&lt; 0)</v>
      </c>
    </row>
    <row r="88" spans="1:14" x14ac:dyDescent="0.3">
      <c r="A88" s="32"/>
      <c r="B88" s="32" t="str">
        <f>'AVS RMAP HK Registers TABLE'!E54</f>
        <v>lowres_prt_a_12</v>
      </c>
      <c r="C88" s="32">
        <f>_xlfn.IFNA(INDEX('AVS RMAP HK Registers TABLE'!$K$2:$K$66,MATCH(B88,'AVS RMAP HK Registers TABLE'!$E$2:$E$66,0)),"")</f>
        <v>16</v>
      </c>
      <c r="D88" s="32" t="s">
        <v>79</v>
      </c>
      <c r="E88" s="32" t="str">
        <f>TEXT(RIGHT(_xlfn.IFNA(INDEX('AVS RMAP HK Registers TABLE'!$J$2:$J$66,MATCH(B88,'AVS RMAP HK Registers TABLE'!$E$2:$E$66,0)),""),2),"0")</f>
        <v>16</v>
      </c>
      <c r="G88" s="32" t="s">
        <v>199</v>
      </c>
      <c r="H88" s="32" t="str">
        <f t="shared" si="5"/>
        <v>LOWRES_PRT_A_12</v>
      </c>
      <c r="I88" s="32" t="s">
        <v>166</v>
      </c>
      <c r="K88" s="32" t="str">
        <f t="shared" si="8"/>
        <v>COMM_RMAP_LOWRES_PRT_A_12_MSK</v>
      </c>
      <c r="L88" s="32">
        <f t="shared" si="9"/>
        <v>29</v>
      </c>
      <c r="N88" s="33" t="str">
        <f t="shared" si="10"/>
        <v>#define COMM_RMAP_LOWRES_PRT_A_12_MSK    (0xFFFF &lt;&lt; 16)</v>
      </c>
    </row>
    <row r="89" spans="1:14" x14ac:dyDescent="0.3">
      <c r="A89" s="32"/>
      <c r="B89" s="32" t="str">
        <f>'AVS RMAP HK Registers TABLE'!E55</f>
        <v>lowres_prt_a_13</v>
      </c>
      <c r="C89" s="32">
        <f>_xlfn.IFNA(INDEX('AVS RMAP HK Registers TABLE'!$K$2:$K$66,MATCH(B89,'AVS RMAP HK Registers TABLE'!$E$2:$E$66,0)),"")</f>
        <v>16</v>
      </c>
      <c r="D89" s="32" t="s">
        <v>79</v>
      </c>
      <c r="E89" s="32" t="str">
        <f>TEXT(RIGHT(_xlfn.IFNA(INDEX('AVS RMAP HK Registers TABLE'!$J$2:$J$66,MATCH(B89,'AVS RMAP HK Registers TABLE'!$E$2:$E$66,0)),""),2),"0")</f>
        <v>0</v>
      </c>
      <c r="G89" s="32" t="s">
        <v>199</v>
      </c>
      <c r="H89" s="32" t="str">
        <f t="shared" si="5"/>
        <v>LOWRES_PRT_A_13</v>
      </c>
      <c r="I89" s="32" t="s">
        <v>166</v>
      </c>
      <c r="K89" s="32" t="str">
        <f t="shared" si="8"/>
        <v>COMM_RMAP_LOWRES_PRT_A_13_MSK</v>
      </c>
      <c r="L89" s="32">
        <f t="shared" si="9"/>
        <v>29</v>
      </c>
      <c r="N89" s="33" t="str">
        <f t="shared" si="10"/>
        <v>#define COMM_RMAP_LOWRES_PRT_A_13_MSK    (0xFFFF &lt;&lt; 0)</v>
      </c>
    </row>
    <row r="90" spans="1:14" x14ac:dyDescent="0.3">
      <c r="A90" s="32"/>
      <c r="B90" s="32" t="str">
        <f>'AVS RMAP HK Registers TABLE'!E56</f>
        <v>lowres_prt_a_14</v>
      </c>
      <c r="C90" s="32">
        <f>_xlfn.IFNA(INDEX('AVS RMAP HK Registers TABLE'!$K$2:$K$66,MATCH(B90,'AVS RMAP HK Registers TABLE'!$E$2:$E$66,0)),"")</f>
        <v>16</v>
      </c>
      <c r="D90" s="32" t="s">
        <v>79</v>
      </c>
      <c r="E90" s="32" t="str">
        <f>TEXT(RIGHT(_xlfn.IFNA(INDEX('AVS RMAP HK Registers TABLE'!$J$2:$J$66,MATCH(B90,'AVS RMAP HK Registers TABLE'!$E$2:$E$66,0)),""),2),"0")</f>
        <v>16</v>
      </c>
      <c r="G90" s="32" t="s">
        <v>199</v>
      </c>
      <c r="H90" s="32" t="str">
        <f t="shared" si="5"/>
        <v>LOWRES_PRT_A_14</v>
      </c>
      <c r="I90" s="32" t="s">
        <v>166</v>
      </c>
      <c r="K90" s="32" t="str">
        <f t="shared" si="8"/>
        <v>COMM_RMAP_LOWRES_PRT_A_14_MSK</v>
      </c>
      <c r="L90" s="32">
        <f t="shared" si="9"/>
        <v>29</v>
      </c>
      <c r="N90" s="33" t="str">
        <f t="shared" si="10"/>
        <v>#define COMM_RMAP_LOWRES_PRT_A_14_MSK    (0xFFFF &lt;&lt; 16)</v>
      </c>
    </row>
    <row r="91" spans="1:14" x14ac:dyDescent="0.3">
      <c r="A91" s="32"/>
      <c r="B91" s="32" t="str">
        <f>'AVS RMAP HK Registers TABLE'!E57</f>
        <v>lowres_prt_a_15</v>
      </c>
      <c r="C91" s="32">
        <f>_xlfn.IFNA(INDEX('AVS RMAP HK Registers TABLE'!$K$2:$K$66,MATCH(B91,'AVS RMAP HK Registers TABLE'!$E$2:$E$66,0)),"")</f>
        <v>16</v>
      </c>
      <c r="D91" s="32" t="s">
        <v>79</v>
      </c>
      <c r="E91" s="32" t="str">
        <f>TEXT(RIGHT(_xlfn.IFNA(INDEX('AVS RMAP HK Registers TABLE'!$J$2:$J$66,MATCH(B91,'AVS RMAP HK Registers TABLE'!$E$2:$E$66,0)),""),2),"0")</f>
        <v>0</v>
      </c>
      <c r="G91" s="32" t="s">
        <v>199</v>
      </c>
      <c r="H91" s="32" t="str">
        <f t="shared" si="5"/>
        <v>LOWRES_PRT_A_15</v>
      </c>
      <c r="I91" s="32" t="s">
        <v>166</v>
      </c>
      <c r="K91" s="32" t="str">
        <f t="shared" si="8"/>
        <v>COMM_RMAP_LOWRES_PRT_A_15_MSK</v>
      </c>
      <c r="L91" s="32">
        <f t="shared" si="9"/>
        <v>29</v>
      </c>
      <c r="N91" s="33" t="str">
        <f t="shared" si="10"/>
        <v>#define COMM_RMAP_LOWRES_PRT_A_15_MSK    (0xFFFF &lt;&lt; 0)</v>
      </c>
    </row>
    <row r="92" spans="1:14" x14ac:dyDescent="0.3">
      <c r="A92" s="32"/>
      <c r="B92" s="32" t="str">
        <f>'AVS RMAP HK Registers TABLE'!E58</f>
        <v>sel_hires_prt0</v>
      </c>
      <c r="C92" s="32">
        <f>_xlfn.IFNA(INDEX('AVS RMAP HK Registers TABLE'!$K$2:$K$66,MATCH(B92,'AVS RMAP HK Registers TABLE'!$E$2:$E$66,0)),"")</f>
        <v>16</v>
      </c>
      <c r="D92" s="32" t="s">
        <v>79</v>
      </c>
      <c r="E92" s="32" t="str">
        <f>TEXT(RIGHT(_xlfn.IFNA(INDEX('AVS RMAP HK Registers TABLE'!$J$2:$J$66,MATCH(B92,'AVS RMAP HK Registers TABLE'!$E$2:$E$66,0)),""),2),"0")</f>
        <v>16</v>
      </c>
      <c r="G92" s="32" t="s">
        <v>199</v>
      </c>
      <c r="H92" s="32" t="str">
        <f t="shared" si="5"/>
        <v>SEL_HIRES_PRT0</v>
      </c>
      <c r="I92" s="32" t="s">
        <v>166</v>
      </c>
      <c r="K92" s="32" t="str">
        <f t="shared" si="8"/>
        <v>COMM_RMAP_SEL_HIRES_PRT0_MSK</v>
      </c>
      <c r="L92" s="32">
        <f t="shared" si="9"/>
        <v>28</v>
      </c>
      <c r="N92" s="33" t="str">
        <f t="shared" si="10"/>
        <v>#define COMM_RMAP_SEL_HIRES_PRT0_MSK     (0xFFFF &lt;&lt; 16)</v>
      </c>
    </row>
    <row r="93" spans="1:14" x14ac:dyDescent="0.3">
      <c r="A93" s="32"/>
      <c r="B93" s="32" t="str">
        <f>'AVS RMAP HK Registers TABLE'!E59</f>
        <v>sel_hires_prt1</v>
      </c>
      <c r="C93" s="32">
        <f>_xlfn.IFNA(INDEX('AVS RMAP HK Registers TABLE'!$K$2:$K$66,MATCH(B93,'AVS RMAP HK Registers TABLE'!$E$2:$E$66,0)),"")</f>
        <v>16</v>
      </c>
      <c r="D93" s="32" t="s">
        <v>79</v>
      </c>
      <c r="E93" s="32" t="str">
        <f>TEXT(RIGHT(_xlfn.IFNA(INDEX('AVS RMAP HK Registers TABLE'!$J$2:$J$66,MATCH(B93,'AVS RMAP HK Registers TABLE'!$E$2:$E$66,0)),""),2),"0")</f>
        <v>0</v>
      </c>
      <c r="G93" s="32" t="s">
        <v>199</v>
      </c>
      <c r="H93" s="32" t="str">
        <f t="shared" si="5"/>
        <v>SEL_HIRES_PRT1</v>
      </c>
      <c r="I93" s="32" t="s">
        <v>166</v>
      </c>
      <c r="K93" s="32" t="str">
        <f t="shared" si="8"/>
        <v>COMM_RMAP_SEL_HIRES_PRT1_MSK</v>
      </c>
      <c r="L93" s="32">
        <f t="shared" si="9"/>
        <v>28</v>
      </c>
      <c r="N93" s="33" t="str">
        <f t="shared" si="10"/>
        <v>#define COMM_RMAP_SEL_HIRES_PRT1_MSK     (0xFFFF &lt;&lt; 0)</v>
      </c>
    </row>
    <row r="94" spans="1:14" x14ac:dyDescent="0.3">
      <c r="A94" s="32"/>
      <c r="B94" s="32" t="str">
        <f>'AVS RMAP HK Registers TABLE'!E60</f>
        <v>sel_hires_prt2</v>
      </c>
      <c r="C94" s="32">
        <f>_xlfn.IFNA(INDEX('AVS RMAP HK Registers TABLE'!$K$2:$K$66,MATCH(B94,'AVS RMAP HK Registers TABLE'!$E$2:$E$66,0)),"")</f>
        <v>16</v>
      </c>
      <c r="D94" s="32" t="s">
        <v>79</v>
      </c>
      <c r="E94" s="32" t="str">
        <f>TEXT(RIGHT(_xlfn.IFNA(INDEX('AVS RMAP HK Registers TABLE'!$J$2:$J$66,MATCH(B94,'AVS RMAP HK Registers TABLE'!$E$2:$E$66,0)),""),2),"0")</f>
        <v>16</v>
      </c>
      <c r="G94" s="32" t="s">
        <v>199</v>
      </c>
      <c r="H94" s="32" t="str">
        <f t="shared" si="5"/>
        <v>SEL_HIRES_PRT2</v>
      </c>
      <c r="I94" s="32" t="s">
        <v>166</v>
      </c>
      <c r="K94" s="32" t="str">
        <f t="shared" si="8"/>
        <v>COMM_RMAP_SEL_HIRES_PRT2_MSK</v>
      </c>
      <c r="L94" s="32">
        <f t="shared" si="9"/>
        <v>28</v>
      </c>
      <c r="N94" s="33" t="str">
        <f t="shared" si="10"/>
        <v>#define COMM_RMAP_SEL_HIRES_PRT2_MSK     (0xFFFF &lt;&lt; 16)</v>
      </c>
    </row>
    <row r="95" spans="1:14" x14ac:dyDescent="0.3">
      <c r="A95" s="32"/>
      <c r="B95" s="32" t="str">
        <f>'AVS RMAP HK Registers TABLE'!E61</f>
        <v>sel_hires_prt3</v>
      </c>
      <c r="C95" s="32">
        <f>_xlfn.IFNA(INDEX('AVS RMAP HK Registers TABLE'!$K$2:$K$66,MATCH(B95,'AVS RMAP HK Registers TABLE'!$E$2:$E$66,0)),"")</f>
        <v>16</v>
      </c>
      <c r="D95" s="32" t="s">
        <v>79</v>
      </c>
      <c r="E95" s="32" t="str">
        <f>TEXT(RIGHT(_xlfn.IFNA(INDEX('AVS RMAP HK Registers TABLE'!$J$2:$J$66,MATCH(B95,'AVS RMAP HK Registers TABLE'!$E$2:$E$66,0)),""),2),"0")</f>
        <v>0</v>
      </c>
      <c r="G95" s="32" t="s">
        <v>199</v>
      </c>
      <c r="H95" s="32" t="str">
        <f t="shared" si="5"/>
        <v>SEL_HIRES_PRT3</v>
      </c>
      <c r="I95" s="32" t="s">
        <v>166</v>
      </c>
      <c r="K95" s="32" t="str">
        <f t="shared" si="8"/>
        <v>COMM_RMAP_SEL_HIRES_PRT3_MSK</v>
      </c>
      <c r="L95" s="32">
        <f t="shared" si="9"/>
        <v>28</v>
      </c>
      <c r="N95" s="33" t="str">
        <f t="shared" si="10"/>
        <v>#define COMM_RMAP_SEL_HIRES_PRT3_MSK     (0xFFFF &lt;&lt; 0)</v>
      </c>
    </row>
    <row r="96" spans="1:14" x14ac:dyDescent="0.3">
      <c r="A96" s="32"/>
      <c r="B96" s="32" t="str">
        <f>'AVS RMAP HK Registers TABLE'!E62</f>
        <v>sel_hires_prt4</v>
      </c>
      <c r="C96" s="32">
        <f>_xlfn.IFNA(INDEX('AVS RMAP HK Registers TABLE'!$K$2:$K$66,MATCH(B96,'AVS RMAP HK Registers TABLE'!$E$2:$E$66,0)),"")</f>
        <v>16</v>
      </c>
      <c r="D96" s="32" t="s">
        <v>79</v>
      </c>
      <c r="E96" s="32" t="str">
        <f>TEXT(RIGHT(_xlfn.IFNA(INDEX('AVS RMAP HK Registers TABLE'!$J$2:$J$66,MATCH(B96,'AVS RMAP HK Registers TABLE'!$E$2:$E$66,0)),""),2),"0")</f>
        <v>16</v>
      </c>
      <c r="G96" s="32" t="s">
        <v>199</v>
      </c>
      <c r="H96" s="32" t="str">
        <f t="shared" si="5"/>
        <v>SEL_HIRES_PRT4</v>
      </c>
      <c r="I96" s="32" t="s">
        <v>166</v>
      </c>
      <c r="K96" s="32" t="str">
        <f t="shared" si="8"/>
        <v>COMM_RMAP_SEL_HIRES_PRT4_MSK</v>
      </c>
      <c r="L96" s="32">
        <f t="shared" si="9"/>
        <v>28</v>
      </c>
      <c r="N96" s="33" t="str">
        <f t="shared" si="10"/>
        <v>#define COMM_RMAP_SEL_HIRES_PRT4_MSK     (0xFFFF &lt;&lt; 16)</v>
      </c>
    </row>
    <row r="97" spans="1:14" x14ac:dyDescent="0.3">
      <c r="A97" s="32"/>
      <c r="B97" s="32" t="str">
        <f>'AVS RMAP HK Registers TABLE'!E63</f>
        <v>sel_hires_prt5</v>
      </c>
      <c r="C97" s="32">
        <f>_xlfn.IFNA(INDEX('AVS RMAP HK Registers TABLE'!$K$2:$K$66,MATCH(B97,'AVS RMAP HK Registers TABLE'!$E$2:$E$66,0)),"")</f>
        <v>16</v>
      </c>
      <c r="D97" s="32" t="s">
        <v>79</v>
      </c>
      <c r="E97" s="32" t="str">
        <f>TEXT(RIGHT(_xlfn.IFNA(INDEX('AVS RMAP HK Registers TABLE'!$J$2:$J$66,MATCH(B97,'AVS RMAP HK Registers TABLE'!$E$2:$E$66,0)),""),2),"0")</f>
        <v>0</v>
      </c>
      <c r="G97" s="32" t="s">
        <v>199</v>
      </c>
      <c r="H97" s="32" t="str">
        <f t="shared" si="5"/>
        <v>SEL_HIRES_PRT5</v>
      </c>
      <c r="I97" s="32" t="s">
        <v>166</v>
      </c>
      <c r="K97" s="32" t="str">
        <f t="shared" si="8"/>
        <v>COMM_RMAP_SEL_HIRES_PRT5_MSK</v>
      </c>
      <c r="L97" s="32">
        <f t="shared" si="9"/>
        <v>28</v>
      </c>
      <c r="N97" s="33" t="str">
        <f t="shared" si="10"/>
        <v>#define COMM_RMAP_SEL_HIRES_PRT5_MSK     (0xFFFF &lt;&lt; 0)</v>
      </c>
    </row>
    <row r="98" spans="1:14" x14ac:dyDescent="0.3">
      <c r="A98" s="32"/>
      <c r="B98" s="32" t="str">
        <f>'AVS RMAP HK Registers TABLE'!E64</f>
        <v>sel_hires_prt6</v>
      </c>
      <c r="C98" s="32">
        <f>_xlfn.IFNA(INDEX('AVS RMAP HK Registers TABLE'!$K$2:$K$66,MATCH(B98,'AVS RMAP HK Registers TABLE'!$E$2:$E$66,0)),"")</f>
        <v>16</v>
      </c>
      <c r="D98" s="32" t="s">
        <v>79</v>
      </c>
      <c r="E98" s="32" t="str">
        <f>TEXT(RIGHT(_xlfn.IFNA(INDEX('AVS RMAP HK Registers TABLE'!$J$2:$J$66,MATCH(B98,'AVS RMAP HK Registers TABLE'!$E$2:$E$66,0)),""),2),"0")</f>
        <v>16</v>
      </c>
      <c r="G98" s="32" t="s">
        <v>199</v>
      </c>
      <c r="H98" s="32" t="str">
        <f t="shared" si="5"/>
        <v>SEL_HIRES_PRT6</v>
      </c>
      <c r="I98" s="32" t="s">
        <v>166</v>
      </c>
      <c r="K98" s="32" t="str">
        <f t="shared" si="8"/>
        <v>COMM_RMAP_SEL_HIRES_PRT6_MSK</v>
      </c>
      <c r="L98" s="32">
        <f t="shared" si="9"/>
        <v>28</v>
      </c>
      <c r="N98" s="33" t="str">
        <f t="shared" si="10"/>
        <v>#define COMM_RMAP_SEL_HIRES_PRT6_MSK     (0xFFFF &lt;&lt; 16)</v>
      </c>
    </row>
    <row r="99" spans="1:14" x14ac:dyDescent="0.3">
      <c r="A99" s="32"/>
      <c r="B99" s="32" t="str">
        <f>'AVS RMAP HK Registers TABLE'!E65</f>
        <v>sel_hires_prt7</v>
      </c>
      <c r="C99" s="32">
        <f>_xlfn.IFNA(INDEX('AVS RMAP HK Registers TABLE'!$K$2:$K$66,MATCH(B99,'AVS RMAP HK Registers TABLE'!$E$2:$E$66,0)),"")</f>
        <v>16</v>
      </c>
      <c r="D99" s="32" t="s">
        <v>79</v>
      </c>
      <c r="E99" s="32" t="str">
        <f>TEXT(RIGHT(_xlfn.IFNA(INDEX('AVS RMAP HK Registers TABLE'!$J$2:$J$66,MATCH(B99,'AVS RMAP HK Registers TABLE'!$E$2:$E$66,0)),""),2),"0")</f>
        <v>0</v>
      </c>
      <c r="G99" s="32" t="s">
        <v>199</v>
      </c>
      <c r="H99" s="32" t="str">
        <f t="shared" si="5"/>
        <v>SEL_HIRES_PRT7</v>
      </c>
      <c r="I99" s="32" t="s">
        <v>166</v>
      </c>
      <c r="K99" s="32" t="str">
        <f t="shared" si="8"/>
        <v>COMM_RMAP_SEL_HIRES_PRT7_MSK</v>
      </c>
      <c r="L99" s="32">
        <f t="shared" si="9"/>
        <v>28</v>
      </c>
      <c r="N99" s="33" t="str">
        <f t="shared" si="10"/>
        <v>#define COMM_RMAP_SEL_HIRES_PRT7_MSK     (0xFFFF &lt;&lt; 0)</v>
      </c>
    </row>
    <row r="100" spans="1:14" x14ac:dyDescent="0.3">
      <c r="B100" s="32" t="str">
        <f>'AVS RMAP HK Registers TABLE'!E66</f>
        <v>zero_hires_amp</v>
      </c>
      <c r="C100" s="32">
        <f>_xlfn.IFNA(INDEX('AVS RMAP HK Registers TABLE'!$K$2:$K$66,MATCH(B100,'AVS RMAP HK Registers TABLE'!$E$2:$E$66,0)),"")</f>
        <v>16</v>
      </c>
      <c r="D100" s="32" t="s">
        <v>79</v>
      </c>
      <c r="E100" s="32" t="str">
        <f>TEXT(RIGHT(_xlfn.IFNA(INDEX('AVS RMAP HK Registers TABLE'!$J$2:$J$66,MATCH(B100,'AVS RMAP HK Registers TABLE'!$E$2:$E$66,0)),""),2),"0")</f>
        <v>16</v>
      </c>
      <c r="G100" s="32" t="s">
        <v>199</v>
      </c>
      <c r="H100" s="32" t="str">
        <f t="shared" si="5"/>
        <v>ZERO_HIRES_AMP</v>
      </c>
      <c r="I100" s="32" t="s">
        <v>166</v>
      </c>
      <c r="K100" s="32" t="str">
        <f t="shared" si="8"/>
        <v>COMM_RMAP_ZERO_HIRES_AMP_MSK</v>
      </c>
      <c r="L100" s="32">
        <f t="shared" si="9"/>
        <v>28</v>
      </c>
      <c r="N100" s="33" t="str">
        <f t="shared" si="10"/>
        <v>#define COMM_RMAP_ZERO_HIRES_AMP_MSK     (0xFFFF &lt;&lt; 16)</v>
      </c>
    </row>
    <row r="101" spans="1:14" x14ac:dyDescent="0.3">
      <c r="C101" s="32" t="str">
        <f>_xlfn.IFNA(INDEX('[1]AVS COMM Registers TABLE'!$K$2:$K$83,MATCH('[1]NIOS defines'!B89,'[1]AVS COMM Registers TABLE'!$E$2:$E$83,0)),"")</f>
        <v/>
      </c>
      <c r="N101" s="33"/>
    </row>
    <row r="102" spans="1:14" x14ac:dyDescent="0.3">
      <c r="C102" s="32" t="str">
        <f>_xlfn.IFNA(INDEX('[1]AVS COMM Registers TABLE'!$K$2:$K$83,MATCH('[1]NIOS defines'!B90,'[1]AVS COMM Registers TABLE'!$E$2:$E$83,0)),"")</f>
        <v/>
      </c>
      <c r="N102" s="33"/>
    </row>
    <row r="103" spans="1:14" x14ac:dyDescent="0.3">
      <c r="C103" s="32" t="str">
        <f>_xlfn.IFNA(INDEX('[1]AVS COMM Registers TABLE'!$K$2:$K$83,MATCH('[1]NIOS defines'!B91,'[1]AVS COMM Registers TABLE'!$E$2:$E$83,0)),"")</f>
        <v/>
      </c>
      <c r="N103" s="33"/>
    </row>
    <row r="104" spans="1:14" x14ac:dyDescent="0.3">
      <c r="C104" s="32" t="str">
        <f>_xlfn.IFNA(INDEX('[1]AVS COMM Registers TABLE'!$K$2:$K$83,MATCH('[1]NIOS defines'!B92,'[1]AVS COMM Registers TABLE'!$E$2:$E$83,0)),"")</f>
        <v/>
      </c>
      <c r="N104" s="33"/>
    </row>
    <row r="105" spans="1:14" x14ac:dyDescent="0.3">
      <c r="C105" s="32" t="str">
        <f>_xlfn.IFNA(INDEX('[1]AVS COMM Registers TABLE'!$K$2:$K$83,MATCH('[1]NIOS defines'!B93,'[1]AVS COMM Registers TABLE'!$E$2:$E$83,0)),"")</f>
        <v/>
      </c>
      <c r="N105" s="33"/>
    </row>
    <row r="106" spans="1:14" x14ac:dyDescent="0.3">
      <c r="C106" s="32" t="str">
        <f>_xlfn.IFNA(INDEX('[1]AVS COMM Registers TABLE'!$K$2:$K$83,MATCH('[1]NIOS defines'!B94,'[1]AVS COMM Registers TABLE'!$E$2:$E$83,0)),"")</f>
        <v/>
      </c>
      <c r="N106" s="33"/>
    </row>
    <row r="107" spans="1:14" x14ac:dyDescent="0.3">
      <c r="C107" s="32" t="str">
        <f>_xlfn.IFNA(INDEX('[1]AVS COMM Registers TABLE'!$K$2:$K$83,MATCH('[1]NIOS defines'!B95,'[1]AVS COMM Registers TABLE'!$E$2:$E$83,0)),"")</f>
        <v/>
      </c>
      <c r="N107" s="33"/>
    </row>
    <row r="108" spans="1:14" x14ac:dyDescent="0.3">
      <c r="C108" s="32" t="str">
        <f>_xlfn.IFNA(INDEX('[1]AVS COMM Registers TABLE'!$K$2:$K$83,MATCH('[1]NIOS defines'!B96,'[1]AVS COMM Registers TABLE'!$E$2:$E$83,0)),"")</f>
        <v/>
      </c>
      <c r="N108" s="33"/>
    </row>
    <row r="109" spans="1:14" x14ac:dyDescent="0.3">
      <c r="C109" s="32" t="str">
        <f>_xlfn.IFNA(INDEX('[1]AVS COMM Registers TABLE'!$K$2:$K$83,MATCH('[1]NIOS defines'!B97,'[1]AVS COMM Registers TABLE'!$E$2:$E$83,0)),"")</f>
        <v/>
      </c>
      <c r="N109" s="33"/>
    </row>
    <row r="110" spans="1:14" x14ac:dyDescent="0.3">
      <c r="C110" s="32" t="str">
        <f>_xlfn.IFNA(INDEX('[1]AVS COMM Registers TABLE'!$K$2:$K$83,MATCH('[1]NIOS defines'!B98,'[1]AVS COMM Registers TABLE'!$E$2:$E$83,0)),"")</f>
        <v/>
      </c>
      <c r="N110" s="33"/>
    </row>
    <row r="111" spans="1:14" x14ac:dyDescent="0.3">
      <c r="C111" s="32" t="str">
        <f>_xlfn.IFNA(INDEX('[1]AVS COMM Registers TABLE'!$K$2:$K$83,MATCH('[1]NIOS defines'!B99,'[1]AVS COMM Registers TABLE'!$E$2:$E$83,0)),"")</f>
        <v/>
      </c>
      <c r="N111" s="33"/>
    </row>
    <row r="112" spans="1:14" x14ac:dyDescent="0.3">
      <c r="C112" s="32" t="str">
        <f>_xlfn.IFNA(INDEX('[1]AVS COMM Registers TABLE'!$K$2:$K$83,MATCH('[1]NIOS defines'!B100,'[1]AVS COMM Registers TABLE'!$E$2:$E$83,0)),"")</f>
        <v/>
      </c>
      <c r="N112" s="33"/>
    </row>
    <row r="113" spans="3:14" x14ac:dyDescent="0.3">
      <c r="C113" s="32" t="str">
        <f>_xlfn.IFNA(INDEX('[1]AVS COMM Registers TABLE'!$K$2:$K$83,MATCH('[1]NIOS defines'!B101,'[1]AVS COMM Registers TABLE'!$E$2:$E$83,0)),"")</f>
        <v/>
      </c>
      <c r="N113" s="33"/>
    </row>
    <row r="114" spans="3:14" x14ac:dyDescent="0.3">
      <c r="C114" s="32" t="str">
        <f>_xlfn.IFNA(INDEX('[1]AVS COMM Registers TABLE'!$K$2:$K$83,MATCH('[1]NIOS defines'!B102,'[1]AVS COMM Registers TABLE'!$E$2:$E$83,0)),"")</f>
        <v/>
      </c>
      <c r="N114" s="33"/>
    </row>
    <row r="115" spans="3:14" x14ac:dyDescent="0.3">
      <c r="C115" s="32" t="str">
        <f>_xlfn.IFNA(INDEX('[1]AVS COMM Registers TABLE'!$K$2:$K$83,MATCH('[1]NIOS defines'!B103,'[1]AVS COMM Registers TABLE'!$E$2:$E$83,0)),"")</f>
        <v/>
      </c>
      <c r="N11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67"/>
  <sheetViews>
    <sheetView topLeftCell="A52" workbookViewId="0">
      <selection activeCell="C9" sqref="C9"/>
    </sheetView>
  </sheetViews>
  <sheetFormatPr defaultRowHeight="14.4" x14ac:dyDescent="0.3"/>
  <cols>
    <col min="2" max="2" width="11" bestFit="1" customWidth="1"/>
    <col min="3" max="3" width="24.109375" bestFit="1" customWidth="1"/>
    <col min="4" max="4" width="9" bestFit="1" customWidth="1"/>
    <col min="5" max="5" width="8.88671875" bestFit="1" customWidth="1"/>
    <col min="6" max="6" width="8.33203125" bestFit="1" customWidth="1"/>
    <col min="7" max="7" width="4.33203125" customWidth="1"/>
    <col min="8" max="8" width="8.6640625" bestFit="1" customWidth="1"/>
    <col min="9" max="11" width="4.33203125" customWidth="1"/>
  </cols>
  <sheetData>
    <row r="2" spans="2:13" x14ac:dyDescent="0.3">
      <c r="B2" s="2" t="s">
        <v>43</v>
      </c>
      <c r="C2" s="3" t="s">
        <v>144</v>
      </c>
      <c r="D2" s="2" t="s">
        <v>44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t_rmap_memory_hk_area is record</v>
      </c>
    </row>
    <row r="3" spans="2:13" x14ac:dyDescent="0.3">
      <c r="B3" s="4" t="s">
        <v>47</v>
      </c>
      <c r="C3" s="5" t="str">
        <f>'AVS RMAP HK Registers TABLE'!E3</f>
        <v>hk_ccd1_vod_e</v>
      </c>
      <c r="D3" s="6" t="s">
        <v>46</v>
      </c>
      <c r="E3" s="6" t="s">
        <v>40</v>
      </c>
      <c r="F3" s="6" t="s">
        <v>41</v>
      </c>
      <c r="G3" s="5">
        <f>'AVS RMAP HK Registers TABLE'!K3-1</f>
        <v>15</v>
      </c>
      <c r="H3" s="6" t="s">
        <v>42</v>
      </c>
      <c r="I3" s="5">
        <v>0</v>
      </c>
      <c r="J3" s="6" t="s">
        <v>61</v>
      </c>
      <c r="K3" s="6" t="s">
        <v>39</v>
      </c>
      <c r="M3" t="str">
        <f t="shared" ref="M3:M66" si="0">CONCATENATE(B3,C3,D3,E3,F3,G3,H3,I3,J3,K3)</f>
        <v xml:space="preserve">  hk_ccd1_vod_e : std_logic_vector(15 downto 0);</v>
      </c>
    </row>
    <row r="4" spans="2:13" x14ac:dyDescent="0.3">
      <c r="B4" s="4" t="s">
        <v>47</v>
      </c>
      <c r="C4" s="5" t="str">
        <f>'AVS RMAP HK Registers TABLE'!E4</f>
        <v>hk_ccd1_vod_f</v>
      </c>
      <c r="D4" s="6" t="s">
        <v>46</v>
      </c>
      <c r="E4" s="6" t="s">
        <v>40</v>
      </c>
      <c r="F4" s="6" t="s">
        <v>41</v>
      </c>
      <c r="G4" s="5">
        <f>'AVS RMAP HK Registers TABLE'!K4-1</f>
        <v>15</v>
      </c>
      <c r="H4" s="6" t="s">
        <v>42</v>
      </c>
      <c r="I4" s="5">
        <v>0</v>
      </c>
      <c r="J4" s="6" t="s">
        <v>61</v>
      </c>
      <c r="K4" s="6" t="s">
        <v>39</v>
      </c>
      <c r="M4" t="str">
        <f t="shared" si="0"/>
        <v xml:space="preserve">  hk_ccd1_vod_f : std_logic_vector(15 downto 0);</v>
      </c>
    </row>
    <row r="5" spans="2:13" x14ac:dyDescent="0.3">
      <c r="B5" s="4" t="s">
        <v>47</v>
      </c>
      <c r="C5" s="5" t="str">
        <f>'AVS RMAP HK Registers TABLE'!E5</f>
        <v>hk_ccd1_vrd_mon</v>
      </c>
      <c r="D5" s="6" t="s">
        <v>46</v>
      </c>
      <c r="E5" s="6" t="s">
        <v>40</v>
      </c>
      <c r="F5" s="6" t="s">
        <v>41</v>
      </c>
      <c r="G5" s="5">
        <f>'AVS RMAP HK Registers TABLE'!K5-1</f>
        <v>15</v>
      </c>
      <c r="H5" s="6" t="s">
        <v>42</v>
      </c>
      <c r="I5" s="5">
        <v>0</v>
      </c>
      <c r="J5" s="6" t="s">
        <v>61</v>
      </c>
      <c r="K5" s="6" t="s">
        <v>39</v>
      </c>
      <c r="M5" t="str">
        <f t="shared" si="0"/>
        <v xml:space="preserve">  hk_ccd1_vrd_mon : std_logic_vector(15 downto 0);</v>
      </c>
    </row>
    <row r="6" spans="2:13" x14ac:dyDescent="0.3">
      <c r="B6" s="4" t="s">
        <v>47</v>
      </c>
      <c r="C6" s="5" t="str">
        <f>'AVS RMAP HK Registers TABLE'!E6</f>
        <v>hk_ccd2_vod_e</v>
      </c>
      <c r="D6" s="6" t="s">
        <v>46</v>
      </c>
      <c r="E6" s="6" t="s">
        <v>40</v>
      </c>
      <c r="F6" s="6" t="s">
        <v>41</v>
      </c>
      <c r="G6" s="5">
        <f>'AVS RMAP HK Registers TABLE'!K6-1</f>
        <v>15</v>
      </c>
      <c r="H6" s="6" t="s">
        <v>42</v>
      </c>
      <c r="I6" s="5">
        <v>0</v>
      </c>
      <c r="J6" s="6" t="s">
        <v>61</v>
      </c>
      <c r="K6" s="6" t="s">
        <v>39</v>
      </c>
      <c r="M6" t="str">
        <f t="shared" si="0"/>
        <v xml:space="preserve">  hk_ccd2_vod_e : std_logic_vector(15 downto 0);</v>
      </c>
    </row>
    <row r="7" spans="2:13" x14ac:dyDescent="0.3">
      <c r="B7" s="4" t="s">
        <v>47</v>
      </c>
      <c r="C7" s="5" t="str">
        <f>'AVS RMAP HK Registers TABLE'!E7</f>
        <v>hk_ccd2_vod_f</v>
      </c>
      <c r="D7" s="6" t="s">
        <v>46</v>
      </c>
      <c r="E7" s="6" t="s">
        <v>40</v>
      </c>
      <c r="F7" s="6" t="s">
        <v>41</v>
      </c>
      <c r="G7" s="5">
        <f>'AVS RMAP HK Registers TABLE'!K7-1</f>
        <v>15</v>
      </c>
      <c r="H7" s="6" t="s">
        <v>42</v>
      </c>
      <c r="I7" s="5">
        <v>0</v>
      </c>
      <c r="J7" s="6" t="s">
        <v>61</v>
      </c>
      <c r="K7" s="6" t="s">
        <v>39</v>
      </c>
      <c r="M7" t="str">
        <f t="shared" si="0"/>
        <v xml:space="preserve">  hk_ccd2_vod_f : std_logic_vector(15 downto 0);</v>
      </c>
    </row>
    <row r="8" spans="2:13" x14ac:dyDescent="0.3">
      <c r="B8" s="4" t="s">
        <v>47</v>
      </c>
      <c r="C8" s="5" t="str">
        <f>'AVS RMAP HK Registers TABLE'!E8</f>
        <v>hk_ccd2_vrd_mon</v>
      </c>
      <c r="D8" s="6" t="s">
        <v>46</v>
      </c>
      <c r="E8" s="6" t="s">
        <v>40</v>
      </c>
      <c r="F8" s="6" t="s">
        <v>41</v>
      </c>
      <c r="G8" s="5">
        <f>'AVS RMAP HK Registers TABLE'!K8-1</f>
        <v>15</v>
      </c>
      <c r="H8" s="6" t="s">
        <v>42</v>
      </c>
      <c r="I8" s="5">
        <v>0</v>
      </c>
      <c r="J8" s="6" t="s">
        <v>61</v>
      </c>
      <c r="K8" s="6" t="s">
        <v>39</v>
      </c>
      <c r="M8" t="str">
        <f t="shared" si="0"/>
        <v xml:space="preserve">  hk_ccd2_vrd_mon : std_logic_vector(15 downto 0);</v>
      </c>
    </row>
    <row r="9" spans="2:13" x14ac:dyDescent="0.3">
      <c r="B9" s="4" t="s">
        <v>47</v>
      </c>
      <c r="C9" s="5" t="str">
        <f>'AVS RMAP HK Registers TABLE'!E9</f>
        <v>hk_ccd3_vod_e</v>
      </c>
      <c r="D9" s="6" t="s">
        <v>46</v>
      </c>
      <c r="E9" s="6" t="s">
        <v>40</v>
      </c>
      <c r="F9" s="6" t="s">
        <v>41</v>
      </c>
      <c r="G9" s="5">
        <f>'AVS RMAP HK Registers TABLE'!K9-1</f>
        <v>15</v>
      </c>
      <c r="H9" s="6" t="s">
        <v>42</v>
      </c>
      <c r="I9" s="5">
        <v>0</v>
      </c>
      <c r="J9" s="6" t="s">
        <v>61</v>
      </c>
      <c r="K9" s="6" t="s">
        <v>39</v>
      </c>
      <c r="M9" t="str">
        <f t="shared" si="0"/>
        <v xml:space="preserve">  hk_ccd3_vod_e : std_logic_vector(15 downto 0);</v>
      </c>
    </row>
    <row r="10" spans="2:13" x14ac:dyDescent="0.3">
      <c r="B10" s="4" t="s">
        <v>47</v>
      </c>
      <c r="C10" s="5" t="str">
        <f>'AVS RMAP HK Registers TABLE'!E10</f>
        <v>hk_ccd3_vod_f</v>
      </c>
      <c r="D10" s="6" t="s">
        <v>46</v>
      </c>
      <c r="E10" s="6" t="s">
        <v>40</v>
      </c>
      <c r="F10" s="6" t="s">
        <v>41</v>
      </c>
      <c r="G10" s="5">
        <f>'AVS RMAP HK Registers TABLE'!K10-1</f>
        <v>15</v>
      </c>
      <c r="H10" s="6" t="s">
        <v>42</v>
      </c>
      <c r="I10" s="5">
        <v>0</v>
      </c>
      <c r="J10" s="6" t="s">
        <v>61</v>
      </c>
      <c r="K10" s="6" t="s">
        <v>39</v>
      </c>
      <c r="M10" t="str">
        <f t="shared" si="0"/>
        <v xml:space="preserve">  hk_ccd3_vod_f : std_logic_vector(15 downto 0);</v>
      </c>
    </row>
    <row r="11" spans="2:13" x14ac:dyDescent="0.3">
      <c r="B11" s="4" t="s">
        <v>47</v>
      </c>
      <c r="C11" s="5" t="str">
        <f>'AVS RMAP HK Registers TABLE'!E11</f>
        <v>hk_ccd3_vrd_mon</v>
      </c>
      <c r="D11" s="6" t="s">
        <v>46</v>
      </c>
      <c r="E11" s="6" t="s">
        <v>40</v>
      </c>
      <c r="F11" s="6" t="s">
        <v>41</v>
      </c>
      <c r="G11" s="5">
        <f>'AVS RMAP HK Registers TABLE'!K11-1</f>
        <v>15</v>
      </c>
      <c r="H11" s="6" t="s">
        <v>42</v>
      </c>
      <c r="I11" s="5">
        <v>0</v>
      </c>
      <c r="J11" s="6" t="s">
        <v>61</v>
      </c>
      <c r="K11" s="6" t="s">
        <v>39</v>
      </c>
      <c r="M11" t="str">
        <f t="shared" si="0"/>
        <v xml:space="preserve">  hk_ccd3_vrd_mon : std_logic_vector(15 downto 0);</v>
      </c>
    </row>
    <row r="12" spans="2:13" x14ac:dyDescent="0.3">
      <c r="B12" s="4" t="s">
        <v>47</v>
      </c>
      <c r="C12" s="5" t="str">
        <f>'AVS RMAP HK Registers TABLE'!E12</f>
        <v>hk_ccd4_vod_e</v>
      </c>
      <c r="D12" s="6" t="s">
        <v>46</v>
      </c>
      <c r="E12" s="6" t="s">
        <v>40</v>
      </c>
      <c r="F12" s="6" t="s">
        <v>41</v>
      </c>
      <c r="G12" s="5">
        <f>'AVS RMAP HK Registers TABLE'!K12-1</f>
        <v>15</v>
      </c>
      <c r="H12" s="6" t="s">
        <v>42</v>
      </c>
      <c r="I12" s="5">
        <v>0</v>
      </c>
      <c r="J12" s="6" t="s">
        <v>61</v>
      </c>
      <c r="K12" s="6" t="s">
        <v>39</v>
      </c>
      <c r="M12" t="str">
        <f t="shared" si="0"/>
        <v xml:space="preserve">  hk_ccd4_vod_e : std_logic_vector(15 downto 0);</v>
      </c>
    </row>
    <row r="13" spans="2:13" x14ac:dyDescent="0.3">
      <c r="B13" s="4" t="s">
        <v>47</v>
      </c>
      <c r="C13" s="5" t="str">
        <f>'AVS RMAP HK Registers TABLE'!E13</f>
        <v>hk_ccd4_vod_f</v>
      </c>
      <c r="D13" s="6" t="s">
        <v>46</v>
      </c>
      <c r="E13" s="6" t="s">
        <v>40</v>
      </c>
      <c r="F13" s="6" t="s">
        <v>41</v>
      </c>
      <c r="G13" s="5">
        <f>'AVS RMAP HK Registers TABLE'!K13-1</f>
        <v>15</v>
      </c>
      <c r="H13" s="6" t="s">
        <v>42</v>
      </c>
      <c r="I13" s="5">
        <v>0</v>
      </c>
      <c r="J13" s="6" t="s">
        <v>61</v>
      </c>
      <c r="K13" s="6" t="s">
        <v>39</v>
      </c>
      <c r="M13" t="str">
        <f t="shared" si="0"/>
        <v xml:space="preserve">  hk_ccd4_vod_f : std_logic_vector(15 downto 0);</v>
      </c>
    </row>
    <row r="14" spans="2:13" x14ac:dyDescent="0.3">
      <c r="B14" s="4" t="s">
        <v>47</v>
      </c>
      <c r="C14" s="5" t="str">
        <f>'AVS RMAP HK Registers TABLE'!E14</f>
        <v>hk_ccd4_vrd_mon</v>
      </c>
      <c r="D14" s="6" t="s">
        <v>46</v>
      </c>
      <c r="E14" s="6" t="s">
        <v>40</v>
      </c>
      <c r="F14" s="6" t="s">
        <v>41</v>
      </c>
      <c r="G14" s="5">
        <f>'AVS RMAP HK Registers TABLE'!K14-1</f>
        <v>15</v>
      </c>
      <c r="H14" s="6" t="s">
        <v>42</v>
      </c>
      <c r="I14" s="5">
        <v>0</v>
      </c>
      <c r="J14" s="6" t="s">
        <v>61</v>
      </c>
      <c r="K14" s="6" t="s">
        <v>39</v>
      </c>
      <c r="M14" t="str">
        <f t="shared" si="0"/>
        <v xml:space="preserve">  hk_ccd4_vrd_mon : std_logic_vector(15 downto 0);</v>
      </c>
    </row>
    <row r="15" spans="2:13" x14ac:dyDescent="0.3">
      <c r="B15" s="4" t="s">
        <v>47</v>
      </c>
      <c r="C15" s="5" t="str">
        <f>'AVS RMAP HK Registers TABLE'!E15</f>
        <v>hk_vccd</v>
      </c>
      <c r="D15" s="6" t="s">
        <v>46</v>
      </c>
      <c r="E15" s="6" t="s">
        <v>40</v>
      </c>
      <c r="F15" s="6" t="s">
        <v>41</v>
      </c>
      <c r="G15" s="5">
        <f>'AVS RMAP HK Registers TABLE'!K15-1</f>
        <v>15</v>
      </c>
      <c r="H15" s="6" t="s">
        <v>42</v>
      </c>
      <c r="I15" s="5">
        <v>0</v>
      </c>
      <c r="J15" s="6" t="s">
        <v>61</v>
      </c>
      <c r="K15" s="6" t="s">
        <v>39</v>
      </c>
      <c r="M15" t="str">
        <f t="shared" si="0"/>
        <v xml:space="preserve">  hk_vccd : std_logic_vector(15 downto 0);</v>
      </c>
    </row>
    <row r="16" spans="2:13" x14ac:dyDescent="0.3">
      <c r="B16" s="4" t="s">
        <v>47</v>
      </c>
      <c r="C16" s="5" t="str">
        <f>'AVS RMAP HK Registers TABLE'!E16</f>
        <v>hk_vrclk</v>
      </c>
      <c r="D16" s="6" t="s">
        <v>46</v>
      </c>
      <c r="E16" s="6" t="s">
        <v>40</v>
      </c>
      <c r="F16" s="6" t="s">
        <v>41</v>
      </c>
      <c r="G16" s="5">
        <f>'AVS RMAP HK Registers TABLE'!K16-1</f>
        <v>15</v>
      </c>
      <c r="H16" s="6" t="s">
        <v>42</v>
      </c>
      <c r="I16" s="5">
        <v>0</v>
      </c>
      <c r="J16" s="6" t="s">
        <v>61</v>
      </c>
      <c r="K16" s="6" t="s">
        <v>39</v>
      </c>
      <c r="M16" t="str">
        <f t="shared" si="0"/>
        <v xml:space="preserve">  hk_vrclk : std_logic_vector(15 downto 0);</v>
      </c>
    </row>
    <row r="17" spans="2:13" x14ac:dyDescent="0.3">
      <c r="B17" s="4" t="s">
        <v>47</v>
      </c>
      <c r="C17" s="5" t="str">
        <f>'AVS RMAP HK Registers TABLE'!E17</f>
        <v>hk_viclk</v>
      </c>
      <c r="D17" s="6" t="s">
        <v>46</v>
      </c>
      <c r="E17" s="6" t="s">
        <v>40</v>
      </c>
      <c r="F17" s="6" t="s">
        <v>41</v>
      </c>
      <c r="G17" s="5">
        <f>'AVS RMAP HK Registers TABLE'!K17-1</f>
        <v>15</v>
      </c>
      <c r="H17" s="6" t="s">
        <v>42</v>
      </c>
      <c r="I17" s="5">
        <v>0</v>
      </c>
      <c r="J17" s="6" t="s">
        <v>61</v>
      </c>
      <c r="K17" s="6" t="s">
        <v>39</v>
      </c>
      <c r="M17" t="str">
        <f t="shared" si="0"/>
        <v xml:space="preserve">  hk_viclk : std_logic_vector(15 downto 0);</v>
      </c>
    </row>
    <row r="18" spans="2:13" x14ac:dyDescent="0.3">
      <c r="B18" s="4" t="s">
        <v>47</v>
      </c>
      <c r="C18" s="5" t="str">
        <f>'AVS RMAP HK Registers TABLE'!E18</f>
        <v>hk_vrclk_low</v>
      </c>
      <c r="D18" s="6" t="s">
        <v>46</v>
      </c>
      <c r="E18" s="6" t="s">
        <v>40</v>
      </c>
      <c r="F18" s="6" t="s">
        <v>41</v>
      </c>
      <c r="G18" s="5">
        <f>'AVS RMAP HK Registers TABLE'!K18-1</f>
        <v>15</v>
      </c>
      <c r="H18" s="6" t="s">
        <v>42</v>
      </c>
      <c r="I18" s="5">
        <v>0</v>
      </c>
      <c r="J18" s="6" t="s">
        <v>61</v>
      </c>
      <c r="K18" s="6" t="s">
        <v>39</v>
      </c>
      <c r="M18" t="str">
        <f t="shared" si="0"/>
        <v xml:space="preserve">  hk_vrclk_low : std_logic_vector(15 downto 0);</v>
      </c>
    </row>
    <row r="19" spans="2:13" x14ac:dyDescent="0.3">
      <c r="B19" s="4" t="s">
        <v>47</v>
      </c>
      <c r="C19" s="5" t="str">
        <f>'AVS RMAP HK Registers TABLE'!E19</f>
        <v>hk_5vb_pos</v>
      </c>
      <c r="D19" s="6" t="s">
        <v>46</v>
      </c>
      <c r="E19" s="6" t="s">
        <v>40</v>
      </c>
      <c r="F19" s="6" t="s">
        <v>41</v>
      </c>
      <c r="G19" s="5">
        <f>'AVS RMAP HK Registers TABLE'!K19-1</f>
        <v>15</v>
      </c>
      <c r="H19" s="6" t="s">
        <v>42</v>
      </c>
      <c r="I19" s="5">
        <v>0</v>
      </c>
      <c r="J19" s="6" t="s">
        <v>61</v>
      </c>
      <c r="K19" s="6" t="s">
        <v>39</v>
      </c>
      <c r="M19" t="str">
        <f t="shared" si="0"/>
        <v xml:space="preserve">  hk_5vb_pos : std_logic_vector(15 downto 0);</v>
      </c>
    </row>
    <row r="20" spans="2:13" x14ac:dyDescent="0.3">
      <c r="B20" s="4" t="s">
        <v>47</v>
      </c>
      <c r="C20" s="5" t="str">
        <f>'AVS RMAP HK Registers TABLE'!E20</f>
        <v>hk_5vb_neg</v>
      </c>
      <c r="D20" s="6" t="s">
        <v>46</v>
      </c>
      <c r="E20" s="6" t="s">
        <v>40</v>
      </c>
      <c r="F20" s="6" t="s">
        <v>41</v>
      </c>
      <c r="G20" s="5">
        <f>'AVS RMAP HK Registers TABLE'!K20-1</f>
        <v>15</v>
      </c>
      <c r="H20" s="6" t="s">
        <v>42</v>
      </c>
      <c r="I20" s="5">
        <v>0</v>
      </c>
      <c r="J20" s="6" t="s">
        <v>61</v>
      </c>
      <c r="K20" s="6" t="s">
        <v>39</v>
      </c>
      <c r="M20" t="str">
        <f t="shared" si="0"/>
        <v xml:space="preserve">  hk_5vb_neg : std_logic_vector(15 downto 0);</v>
      </c>
    </row>
    <row r="21" spans="2:13" x14ac:dyDescent="0.3">
      <c r="B21" s="4" t="s">
        <v>47</v>
      </c>
      <c r="C21" s="5" t="str">
        <f>'AVS RMAP HK Registers TABLE'!E21</f>
        <v>hk_3_3vb_pos</v>
      </c>
      <c r="D21" s="6" t="s">
        <v>46</v>
      </c>
      <c r="E21" s="6" t="s">
        <v>40</v>
      </c>
      <c r="F21" s="6" t="s">
        <v>41</v>
      </c>
      <c r="G21" s="5">
        <f>'AVS RMAP HK Registers TABLE'!K21-1</f>
        <v>15</v>
      </c>
      <c r="H21" s="6" t="s">
        <v>42</v>
      </c>
      <c r="I21" s="5">
        <v>0</v>
      </c>
      <c r="J21" s="6" t="s">
        <v>61</v>
      </c>
      <c r="K21" s="6" t="s">
        <v>39</v>
      </c>
      <c r="M21" t="str">
        <f t="shared" si="0"/>
        <v xml:space="preserve">  hk_3_3vb_pos : std_logic_vector(15 downto 0);</v>
      </c>
    </row>
    <row r="22" spans="2:13" x14ac:dyDescent="0.3">
      <c r="B22" s="4" t="s">
        <v>47</v>
      </c>
      <c r="C22" s="5" t="str">
        <f>'AVS RMAP HK Registers TABLE'!E22</f>
        <v>hk_2_5va_pos</v>
      </c>
      <c r="D22" s="6" t="s">
        <v>46</v>
      </c>
      <c r="E22" s="6" t="s">
        <v>40</v>
      </c>
      <c r="F22" s="6" t="s">
        <v>41</v>
      </c>
      <c r="G22" s="5">
        <f>'AVS RMAP HK Registers TABLE'!K22-1</f>
        <v>15</v>
      </c>
      <c r="H22" s="6" t="s">
        <v>42</v>
      </c>
      <c r="I22" s="5">
        <v>0</v>
      </c>
      <c r="J22" s="6" t="s">
        <v>61</v>
      </c>
      <c r="K22" s="6" t="s">
        <v>39</v>
      </c>
      <c r="M22" t="str">
        <f t="shared" si="0"/>
        <v xml:space="preserve">  hk_2_5va_pos : std_logic_vector(15 downto 0);</v>
      </c>
    </row>
    <row r="23" spans="2:13" x14ac:dyDescent="0.3">
      <c r="B23" s="4" t="s">
        <v>47</v>
      </c>
      <c r="C23" s="5" t="str">
        <f>'AVS RMAP HK Registers TABLE'!E23</f>
        <v>hk_3_3vd_pos</v>
      </c>
      <c r="D23" s="6" t="s">
        <v>46</v>
      </c>
      <c r="E23" s="6" t="s">
        <v>40</v>
      </c>
      <c r="F23" s="6" t="s">
        <v>41</v>
      </c>
      <c r="G23" s="5">
        <f>'AVS RMAP HK Registers TABLE'!K23-1</f>
        <v>15</v>
      </c>
      <c r="H23" s="6" t="s">
        <v>42</v>
      </c>
      <c r="I23" s="5">
        <v>0</v>
      </c>
      <c r="J23" s="6" t="s">
        <v>61</v>
      </c>
      <c r="K23" s="6" t="s">
        <v>39</v>
      </c>
      <c r="M23" t="str">
        <f t="shared" si="0"/>
        <v xml:space="preserve">  hk_3_3vd_pos : std_logic_vector(15 downto 0);</v>
      </c>
    </row>
    <row r="24" spans="2:13" x14ac:dyDescent="0.3">
      <c r="B24" s="4" t="s">
        <v>47</v>
      </c>
      <c r="C24" s="5" t="str">
        <f>'AVS RMAP HK Registers TABLE'!E24</f>
        <v>hk_2_5vd_pos</v>
      </c>
      <c r="D24" s="6" t="s">
        <v>46</v>
      </c>
      <c r="E24" s="6" t="s">
        <v>40</v>
      </c>
      <c r="F24" s="6" t="s">
        <v>41</v>
      </c>
      <c r="G24" s="5">
        <f>'AVS RMAP HK Registers TABLE'!K24-1</f>
        <v>15</v>
      </c>
      <c r="H24" s="6" t="s">
        <v>42</v>
      </c>
      <c r="I24" s="5">
        <v>0</v>
      </c>
      <c r="J24" s="6" t="s">
        <v>61</v>
      </c>
      <c r="K24" s="6" t="s">
        <v>39</v>
      </c>
      <c r="M24" t="str">
        <f t="shared" si="0"/>
        <v xml:space="preserve">  hk_2_5vd_pos : std_logic_vector(15 downto 0);</v>
      </c>
    </row>
    <row r="25" spans="2:13" x14ac:dyDescent="0.3">
      <c r="B25" s="4" t="s">
        <v>47</v>
      </c>
      <c r="C25" s="5" t="str">
        <f>'AVS RMAP HK Registers TABLE'!E25</f>
        <v>hk_1_5vd_pos</v>
      </c>
      <c r="D25" s="6" t="s">
        <v>46</v>
      </c>
      <c r="E25" s="6" t="s">
        <v>40</v>
      </c>
      <c r="F25" s="6" t="s">
        <v>41</v>
      </c>
      <c r="G25" s="5">
        <f>'AVS RMAP HK Registers TABLE'!K25-1</f>
        <v>15</v>
      </c>
      <c r="H25" s="6" t="s">
        <v>42</v>
      </c>
      <c r="I25" s="5">
        <v>0</v>
      </c>
      <c r="J25" s="6" t="s">
        <v>61</v>
      </c>
      <c r="K25" s="6" t="s">
        <v>39</v>
      </c>
      <c r="M25" t="str">
        <f t="shared" si="0"/>
        <v xml:space="preserve">  hk_1_5vd_pos : std_logic_vector(15 downto 0);</v>
      </c>
    </row>
    <row r="26" spans="2:13" x14ac:dyDescent="0.3">
      <c r="B26" s="4" t="s">
        <v>47</v>
      </c>
      <c r="C26" s="5" t="str">
        <f>'AVS RMAP HK Registers TABLE'!E26</f>
        <v>hk_5vref</v>
      </c>
      <c r="D26" s="6" t="s">
        <v>46</v>
      </c>
      <c r="E26" s="6" t="s">
        <v>40</v>
      </c>
      <c r="F26" s="6" t="s">
        <v>41</v>
      </c>
      <c r="G26" s="5">
        <f>'AVS RMAP HK Registers TABLE'!K26-1</f>
        <v>15</v>
      </c>
      <c r="H26" s="6" t="s">
        <v>42</v>
      </c>
      <c r="I26" s="5">
        <v>0</v>
      </c>
      <c r="J26" s="6" t="s">
        <v>61</v>
      </c>
      <c r="K26" s="6" t="s">
        <v>39</v>
      </c>
      <c r="M26" t="str">
        <f t="shared" si="0"/>
        <v xml:space="preserve">  hk_5vref : std_logic_vector(15 downto 0);</v>
      </c>
    </row>
    <row r="27" spans="2:13" x14ac:dyDescent="0.3">
      <c r="B27" s="4" t="s">
        <v>47</v>
      </c>
      <c r="C27" s="5" t="str">
        <f>'AVS RMAP HK Registers TABLE'!E27</f>
        <v>hk_vccd_pos_raw</v>
      </c>
      <c r="D27" s="6" t="s">
        <v>46</v>
      </c>
      <c r="E27" s="6" t="s">
        <v>40</v>
      </c>
      <c r="F27" s="6" t="s">
        <v>41</v>
      </c>
      <c r="G27" s="5">
        <f>'AVS RMAP HK Registers TABLE'!K27-1</f>
        <v>15</v>
      </c>
      <c r="H27" s="6" t="s">
        <v>42</v>
      </c>
      <c r="I27" s="5">
        <v>0</v>
      </c>
      <c r="J27" s="6" t="s">
        <v>61</v>
      </c>
      <c r="K27" s="6" t="s">
        <v>39</v>
      </c>
      <c r="M27" t="str">
        <f t="shared" si="0"/>
        <v xml:space="preserve">  hk_vccd_pos_raw : std_logic_vector(15 downto 0);</v>
      </c>
    </row>
    <row r="28" spans="2:13" x14ac:dyDescent="0.3">
      <c r="B28" s="4" t="s">
        <v>47</v>
      </c>
      <c r="C28" s="5" t="str">
        <f>'AVS RMAP HK Registers TABLE'!E28</f>
        <v>hk_vclk_pos_raw</v>
      </c>
      <c r="D28" s="6" t="s">
        <v>46</v>
      </c>
      <c r="E28" s="6" t="s">
        <v>40</v>
      </c>
      <c r="F28" s="6" t="s">
        <v>41</v>
      </c>
      <c r="G28" s="5">
        <f>'AVS RMAP HK Registers TABLE'!K28-1</f>
        <v>15</v>
      </c>
      <c r="H28" s="6" t="s">
        <v>42</v>
      </c>
      <c r="I28" s="5">
        <v>0</v>
      </c>
      <c r="J28" s="6" t="s">
        <v>61</v>
      </c>
      <c r="K28" s="6" t="s">
        <v>39</v>
      </c>
      <c r="M28" t="str">
        <f t="shared" si="0"/>
        <v xml:space="preserve">  hk_vclk_pos_raw : std_logic_vector(15 downto 0);</v>
      </c>
    </row>
    <row r="29" spans="2:13" x14ac:dyDescent="0.3">
      <c r="B29" s="4" t="s">
        <v>47</v>
      </c>
      <c r="C29" s="5" t="str">
        <f>'AVS RMAP HK Registers TABLE'!E29</f>
        <v>hk_van1_pos_raw</v>
      </c>
      <c r="D29" s="6" t="s">
        <v>46</v>
      </c>
      <c r="E29" s="6" t="s">
        <v>40</v>
      </c>
      <c r="F29" s="6" t="s">
        <v>41</v>
      </c>
      <c r="G29" s="5">
        <f>'AVS RMAP HK Registers TABLE'!K29-1</f>
        <v>15</v>
      </c>
      <c r="H29" s="6" t="s">
        <v>42</v>
      </c>
      <c r="I29" s="5">
        <v>0</v>
      </c>
      <c r="J29" s="6" t="s">
        <v>61</v>
      </c>
      <c r="K29" s="6" t="s">
        <v>39</v>
      </c>
      <c r="M29" t="str">
        <f t="shared" si="0"/>
        <v xml:space="preserve">  hk_van1_pos_raw : std_logic_vector(15 downto 0);</v>
      </c>
    </row>
    <row r="30" spans="2:13" x14ac:dyDescent="0.3">
      <c r="B30" s="4" t="s">
        <v>47</v>
      </c>
      <c r="C30" s="5" t="str">
        <f>'AVS RMAP HK Registers TABLE'!E30</f>
        <v>hk_van3_neg_raw</v>
      </c>
      <c r="D30" s="6" t="s">
        <v>46</v>
      </c>
      <c r="E30" s="6" t="s">
        <v>40</v>
      </c>
      <c r="F30" s="6" t="s">
        <v>41</v>
      </c>
      <c r="G30" s="5">
        <f>'AVS RMAP HK Registers TABLE'!K30-1</f>
        <v>15</v>
      </c>
      <c r="H30" s="6" t="s">
        <v>42</v>
      </c>
      <c r="I30" s="5">
        <v>0</v>
      </c>
      <c r="J30" s="6" t="s">
        <v>61</v>
      </c>
      <c r="K30" s="6" t="s">
        <v>39</v>
      </c>
      <c r="M30" t="str">
        <f t="shared" si="0"/>
        <v xml:space="preserve">  hk_van3_neg_raw : std_logic_vector(15 downto 0);</v>
      </c>
    </row>
    <row r="31" spans="2:13" x14ac:dyDescent="0.3">
      <c r="B31" s="4" t="s">
        <v>47</v>
      </c>
      <c r="C31" s="5" t="str">
        <f>'AVS RMAP HK Registers TABLE'!E31</f>
        <v>hk_van2_pos_raw</v>
      </c>
      <c r="D31" s="6" t="s">
        <v>46</v>
      </c>
      <c r="E31" s="6" t="s">
        <v>40</v>
      </c>
      <c r="F31" s="6" t="s">
        <v>41</v>
      </c>
      <c r="G31" s="5">
        <f>'AVS RMAP HK Registers TABLE'!K31-1</f>
        <v>15</v>
      </c>
      <c r="H31" s="6" t="s">
        <v>42</v>
      </c>
      <c r="I31" s="5">
        <v>0</v>
      </c>
      <c r="J31" s="6" t="s">
        <v>61</v>
      </c>
      <c r="K31" s="6" t="s">
        <v>39</v>
      </c>
      <c r="M31" t="str">
        <f t="shared" si="0"/>
        <v xml:space="preserve">  hk_van2_pos_raw : std_logic_vector(15 downto 0);</v>
      </c>
    </row>
    <row r="32" spans="2:13" x14ac:dyDescent="0.3">
      <c r="B32" s="4" t="s">
        <v>47</v>
      </c>
      <c r="C32" s="5" t="str">
        <f>'AVS RMAP HK Registers TABLE'!E32</f>
        <v>hk_vdig_fpga_raw</v>
      </c>
      <c r="D32" s="6" t="s">
        <v>46</v>
      </c>
      <c r="E32" s="6" t="s">
        <v>40</v>
      </c>
      <c r="F32" s="6" t="s">
        <v>41</v>
      </c>
      <c r="G32" s="5">
        <f>'AVS RMAP HK Registers TABLE'!K32-1</f>
        <v>15</v>
      </c>
      <c r="H32" s="6" t="s">
        <v>42</v>
      </c>
      <c r="I32" s="5">
        <v>0</v>
      </c>
      <c r="J32" s="6" t="s">
        <v>61</v>
      </c>
      <c r="K32" s="6" t="s">
        <v>39</v>
      </c>
      <c r="M32" t="str">
        <f t="shared" si="0"/>
        <v xml:space="preserve">  hk_vdig_fpga_raw : std_logic_vector(15 downto 0);</v>
      </c>
    </row>
    <row r="33" spans="2:13" x14ac:dyDescent="0.3">
      <c r="B33" s="4" t="s">
        <v>47</v>
      </c>
      <c r="C33" s="5" t="str">
        <f>'AVS RMAP HK Registers TABLE'!E33</f>
        <v>hk_vdig_spw_raw</v>
      </c>
      <c r="D33" s="6" t="s">
        <v>46</v>
      </c>
      <c r="E33" s="6" t="s">
        <v>40</v>
      </c>
      <c r="F33" s="6" t="s">
        <v>41</v>
      </c>
      <c r="G33" s="5">
        <f>'AVS RMAP HK Registers TABLE'!K33-1</f>
        <v>15</v>
      </c>
      <c r="H33" s="6" t="s">
        <v>42</v>
      </c>
      <c r="I33" s="5">
        <v>0</v>
      </c>
      <c r="J33" s="6" t="s">
        <v>61</v>
      </c>
      <c r="K33" s="6" t="s">
        <v>39</v>
      </c>
      <c r="M33" t="str">
        <f t="shared" si="0"/>
        <v xml:space="preserve">  hk_vdig_spw_raw : std_logic_vector(15 downto 0);</v>
      </c>
    </row>
    <row r="34" spans="2:13" x14ac:dyDescent="0.3">
      <c r="B34" s="4" t="s">
        <v>47</v>
      </c>
      <c r="C34" s="5" t="str">
        <f>'AVS RMAP HK Registers TABLE'!E34</f>
        <v>hk_viclk_low</v>
      </c>
      <c r="D34" s="6" t="s">
        <v>46</v>
      </c>
      <c r="E34" s="6" t="s">
        <v>40</v>
      </c>
      <c r="F34" s="6" t="s">
        <v>41</v>
      </c>
      <c r="G34" s="5">
        <f>'AVS RMAP HK Registers TABLE'!K34-1</f>
        <v>15</v>
      </c>
      <c r="H34" s="6" t="s">
        <v>42</v>
      </c>
      <c r="I34" s="5">
        <v>0</v>
      </c>
      <c r="J34" s="6" t="s">
        <v>61</v>
      </c>
      <c r="K34" s="6" t="s">
        <v>39</v>
      </c>
      <c r="M34" t="str">
        <f t="shared" si="0"/>
        <v xml:space="preserve">  hk_viclk_low : std_logic_vector(15 downto 0);</v>
      </c>
    </row>
    <row r="35" spans="2:13" x14ac:dyDescent="0.3">
      <c r="B35" s="4" t="s">
        <v>47</v>
      </c>
      <c r="C35" s="5" t="str">
        <f>'AVS RMAP HK Registers TABLE'!E35</f>
        <v>hk_adc_temp_a_e</v>
      </c>
      <c r="D35" s="6" t="s">
        <v>46</v>
      </c>
      <c r="E35" s="6" t="s">
        <v>40</v>
      </c>
      <c r="F35" s="6" t="s">
        <v>41</v>
      </c>
      <c r="G35" s="5">
        <f>'AVS RMAP HK Registers TABLE'!K35-1</f>
        <v>15</v>
      </c>
      <c r="H35" s="6" t="s">
        <v>42</v>
      </c>
      <c r="I35" s="5">
        <v>0</v>
      </c>
      <c r="J35" s="6" t="s">
        <v>61</v>
      </c>
      <c r="K35" s="6" t="s">
        <v>39</v>
      </c>
      <c r="M35" t="str">
        <f t="shared" si="0"/>
        <v xml:space="preserve">  hk_adc_temp_a_e : std_logic_vector(15 downto 0);</v>
      </c>
    </row>
    <row r="36" spans="2:13" x14ac:dyDescent="0.3">
      <c r="B36" s="4" t="s">
        <v>47</v>
      </c>
      <c r="C36" s="5" t="str">
        <f>'AVS RMAP HK Registers TABLE'!E36</f>
        <v>hk_adc_temp_a_f</v>
      </c>
      <c r="D36" s="6" t="s">
        <v>46</v>
      </c>
      <c r="E36" s="6" t="s">
        <v>40</v>
      </c>
      <c r="F36" s="6" t="s">
        <v>41</v>
      </c>
      <c r="G36" s="5">
        <f>'AVS RMAP HK Registers TABLE'!K36-1</f>
        <v>15</v>
      </c>
      <c r="H36" s="6" t="s">
        <v>42</v>
      </c>
      <c r="I36" s="5">
        <v>0</v>
      </c>
      <c r="J36" s="6" t="s">
        <v>61</v>
      </c>
      <c r="K36" s="6" t="s">
        <v>39</v>
      </c>
      <c r="M36" t="str">
        <f t="shared" si="0"/>
        <v xml:space="preserve">  hk_adc_temp_a_f : std_logic_vector(15 downto 0);</v>
      </c>
    </row>
    <row r="37" spans="2:13" x14ac:dyDescent="0.3">
      <c r="B37" s="4" t="s">
        <v>47</v>
      </c>
      <c r="C37" s="5" t="str">
        <f>'AVS RMAP HK Registers TABLE'!E37</f>
        <v>hk_ccd1_temp</v>
      </c>
      <c r="D37" s="6" t="s">
        <v>46</v>
      </c>
      <c r="E37" s="6" t="s">
        <v>40</v>
      </c>
      <c r="F37" s="6" t="s">
        <v>41</v>
      </c>
      <c r="G37" s="5">
        <f>'AVS RMAP HK Registers TABLE'!K37-1</f>
        <v>15</v>
      </c>
      <c r="H37" s="6" t="s">
        <v>42</v>
      </c>
      <c r="I37" s="5">
        <v>0</v>
      </c>
      <c r="J37" s="6" t="s">
        <v>61</v>
      </c>
      <c r="K37" s="6" t="s">
        <v>39</v>
      </c>
      <c r="M37" t="str">
        <f t="shared" si="0"/>
        <v xml:space="preserve">  hk_ccd1_temp : std_logic_vector(15 downto 0);</v>
      </c>
    </row>
    <row r="38" spans="2:13" x14ac:dyDescent="0.3">
      <c r="B38" s="4" t="s">
        <v>47</v>
      </c>
      <c r="C38" s="5" t="str">
        <f>'AVS RMAP HK Registers TABLE'!E38</f>
        <v>hk_ccd2_temp</v>
      </c>
      <c r="D38" s="6" t="s">
        <v>46</v>
      </c>
      <c r="E38" s="6" t="s">
        <v>40</v>
      </c>
      <c r="F38" s="6" t="s">
        <v>41</v>
      </c>
      <c r="G38" s="5">
        <f>'AVS RMAP HK Registers TABLE'!K38-1</f>
        <v>15</v>
      </c>
      <c r="H38" s="6" t="s">
        <v>42</v>
      </c>
      <c r="I38" s="5">
        <v>0</v>
      </c>
      <c r="J38" s="6" t="s">
        <v>61</v>
      </c>
      <c r="K38" s="6" t="s">
        <v>39</v>
      </c>
      <c r="M38" t="str">
        <f t="shared" si="0"/>
        <v xml:space="preserve">  hk_ccd2_temp : std_logic_vector(15 downto 0);</v>
      </c>
    </row>
    <row r="39" spans="2:13" x14ac:dyDescent="0.3">
      <c r="B39" s="4" t="s">
        <v>47</v>
      </c>
      <c r="C39" s="5" t="str">
        <f>'AVS RMAP HK Registers TABLE'!E39</f>
        <v>hk_ccd3_temp</v>
      </c>
      <c r="D39" s="6" t="s">
        <v>46</v>
      </c>
      <c r="E39" s="6" t="s">
        <v>40</v>
      </c>
      <c r="F39" s="6" t="s">
        <v>41</v>
      </c>
      <c r="G39" s="5">
        <f>'AVS RMAP HK Registers TABLE'!K39-1</f>
        <v>15</v>
      </c>
      <c r="H39" s="6" t="s">
        <v>42</v>
      </c>
      <c r="I39" s="5">
        <v>0</v>
      </c>
      <c r="J39" s="6" t="s">
        <v>61</v>
      </c>
      <c r="K39" s="6" t="s">
        <v>39</v>
      </c>
      <c r="M39" t="str">
        <f t="shared" si="0"/>
        <v xml:space="preserve">  hk_ccd3_temp : std_logic_vector(15 downto 0);</v>
      </c>
    </row>
    <row r="40" spans="2:13" x14ac:dyDescent="0.3">
      <c r="B40" s="4" t="s">
        <v>47</v>
      </c>
      <c r="C40" s="5" t="str">
        <f>'AVS RMAP HK Registers TABLE'!E40</f>
        <v>hk_ccd4_temp</v>
      </c>
      <c r="D40" s="6" t="s">
        <v>46</v>
      </c>
      <c r="E40" s="6" t="s">
        <v>40</v>
      </c>
      <c r="F40" s="6" t="s">
        <v>41</v>
      </c>
      <c r="G40" s="5">
        <f>'AVS RMAP HK Registers TABLE'!K40-1</f>
        <v>15</v>
      </c>
      <c r="H40" s="6" t="s">
        <v>42</v>
      </c>
      <c r="I40" s="5">
        <v>0</v>
      </c>
      <c r="J40" s="6" t="s">
        <v>61</v>
      </c>
      <c r="K40" s="6" t="s">
        <v>39</v>
      </c>
      <c r="M40" t="str">
        <f t="shared" si="0"/>
        <v xml:space="preserve">  hk_ccd4_temp : std_logic_vector(15 downto 0);</v>
      </c>
    </row>
    <row r="41" spans="2:13" x14ac:dyDescent="0.3">
      <c r="B41" s="4" t="s">
        <v>47</v>
      </c>
      <c r="C41" s="5" t="str">
        <f>'AVS RMAP HK Registers TABLE'!E41</f>
        <v>hk_wp605_spare</v>
      </c>
      <c r="D41" s="6" t="s">
        <v>46</v>
      </c>
      <c r="E41" s="6" t="s">
        <v>40</v>
      </c>
      <c r="F41" s="6" t="s">
        <v>41</v>
      </c>
      <c r="G41" s="5">
        <f>'AVS RMAP HK Registers TABLE'!K41-1</f>
        <v>15</v>
      </c>
      <c r="H41" s="6" t="s">
        <v>42</v>
      </c>
      <c r="I41" s="5">
        <v>0</v>
      </c>
      <c r="J41" s="6" t="s">
        <v>61</v>
      </c>
      <c r="K41" s="6" t="s">
        <v>39</v>
      </c>
      <c r="M41" t="str">
        <f t="shared" si="0"/>
        <v xml:space="preserve">  hk_wp605_spare : std_logic_vector(15 downto 0);</v>
      </c>
    </row>
    <row r="42" spans="2:13" x14ac:dyDescent="0.3">
      <c r="B42" s="4" t="s">
        <v>47</v>
      </c>
      <c r="C42" s="5" t="str">
        <f>'AVS RMAP HK Registers TABLE'!E42</f>
        <v>lowres_prt_a_0</v>
      </c>
      <c r="D42" s="6" t="s">
        <v>46</v>
      </c>
      <c r="E42" s="6" t="s">
        <v>40</v>
      </c>
      <c r="F42" s="6" t="s">
        <v>41</v>
      </c>
      <c r="G42" s="5">
        <f>'AVS RMAP HK Registers TABLE'!K42-1</f>
        <v>15</v>
      </c>
      <c r="H42" s="6" t="s">
        <v>42</v>
      </c>
      <c r="I42" s="5">
        <v>0</v>
      </c>
      <c r="J42" s="6" t="s">
        <v>61</v>
      </c>
      <c r="K42" s="6" t="s">
        <v>39</v>
      </c>
      <c r="M42" t="str">
        <f t="shared" si="0"/>
        <v xml:space="preserve">  lowres_prt_a_0 : std_logic_vector(15 downto 0);</v>
      </c>
    </row>
    <row r="43" spans="2:13" x14ac:dyDescent="0.3">
      <c r="B43" s="4" t="s">
        <v>47</v>
      </c>
      <c r="C43" s="5" t="str">
        <f>'AVS RMAP HK Registers TABLE'!E43</f>
        <v>lowres_prt_a_1</v>
      </c>
      <c r="D43" s="6" t="s">
        <v>46</v>
      </c>
      <c r="E43" s="6" t="s">
        <v>40</v>
      </c>
      <c r="F43" s="6" t="s">
        <v>41</v>
      </c>
      <c r="G43" s="5">
        <f>'AVS RMAP HK Registers TABLE'!K43-1</f>
        <v>15</v>
      </c>
      <c r="H43" s="6" t="s">
        <v>42</v>
      </c>
      <c r="I43" s="5">
        <v>0</v>
      </c>
      <c r="J43" s="6" t="s">
        <v>61</v>
      </c>
      <c r="K43" s="6" t="s">
        <v>39</v>
      </c>
      <c r="M43" t="str">
        <f t="shared" si="0"/>
        <v xml:space="preserve">  lowres_prt_a_1 : std_logic_vector(15 downto 0);</v>
      </c>
    </row>
    <row r="44" spans="2:13" x14ac:dyDescent="0.3">
      <c r="B44" s="4" t="s">
        <v>47</v>
      </c>
      <c r="C44" s="5" t="str">
        <f>'AVS RMAP HK Registers TABLE'!E44</f>
        <v>lowres_prt_a_2</v>
      </c>
      <c r="D44" s="6" t="s">
        <v>46</v>
      </c>
      <c r="E44" s="6" t="s">
        <v>40</v>
      </c>
      <c r="F44" s="6" t="s">
        <v>41</v>
      </c>
      <c r="G44" s="5">
        <f>'AVS RMAP HK Registers TABLE'!K44-1</f>
        <v>15</v>
      </c>
      <c r="H44" s="6" t="s">
        <v>42</v>
      </c>
      <c r="I44" s="5">
        <v>0</v>
      </c>
      <c r="J44" s="6" t="s">
        <v>61</v>
      </c>
      <c r="K44" s="6" t="s">
        <v>39</v>
      </c>
      <c r="M44" t="str">
        <f t="shared" si="0"/>
        <v xml:space="preserve">  lowres_prt_a_2 : std_logic_vector(15 downto 0);</v>
      </c>
    </row>
    <row r="45" spans="2:13" x14ac:dyDescent="0.3">
      <c r="B45" s="4" t="s">
        <v>47</v>
      </c>
      <c r="C45" s="5" t="str">
        <f>'AVS RMAP HK Registers TABLE'!E45</f>
        <v>lowres_prt_a_3</v>
      </c>
      <c r="D45" s="6" t="s">
        <v>46</v>
      </c>
      <c r="E45" s="6" t="s">
        <v>40</v>
      </c>
      <c r="F45" s="6" t="s">
        <v>41</v>
      </c>
      <c r="G45" s="5">
        <f>'AVS RMAP HK Registers TABLE'!K45-1</f>
        <v>15</v>
      </c>
      <c r="H45" s="6" t="s">
        <v>42</v>
      </c>
      <c r="I45" s="5">
        <v>0</v>
      </c>
      <c r="J45" s="6" t="s">
        <v>61</v>
      </c>
      <c r="K45" s="6" t="s">
        <v>39</v>
      </c>
      <c r="M45" t="str">
        <f t="shared" si="0"/>
        <v xml:space="preserve">  lowres_prt_a_3 : std_logic_vector(15 downto 0);</v>
      </c>
    </row>
    <row r="46" spans="2:13" x14ac:dyDescent="0.3">
      <c r="B46" s="4" t="s">
        <v>47</v>
      </c>
      <c r="C46" s="5" t="str">
        <f>'AVS RMAP HK Registers TABLE'!E46</f>
        <v>lowres_prt_a_4</v>
      </c>
      <c r="D46" s="6" t="s">
        <v>46</v>
      </c>
      <c r="E46" s="6" t="s">
        <v>40</v>
      </c>
      <c r="F46" s="6" t="s">
        <v>41</v>
      </c>
      <c r="G46" s="5">
        <f>'AVS RMAP HK Registers TABLE'!K46-1</f>
        <v>15</v>
      </c>
      <c r="H46" s="6" t="s">
        <v>42</v>
      </c>
      <c r="I46" s="5">
        <v>0</v>
      </c>
      <c r="J46" s="6" t="s">
        <v>61</v>
      </c>
      <c r="K46" s="6" t="s">
        <v>39</v>
      </c>
      <c r="M46" t="str">
        <f t="shared" si="0"/>
        <v xml:space="preserve">  lowres_prt_a_4 : std_logic_vector(15 downto 0);</v>
      </c>
    </row>
    <row r="47" spans="2:13" x14ac:dyDescent="0.3">
      <c r="B47" s="4" t="s">
        <v>47</v>
      </c>
      <c r="C47" s="5" t="str">
        <f>'AVS RMAP HK Registers TABLE'!E47</f>
        <v>lowres_prt_a_5</v>
      </c>
      <c r="D47" s="6" t="s">
        <v>46</v>
      </c>
      <c r="E47" s="6" t="s">
        <v>40</v>
      </c>
      <c r="F47" s="6" t="s">
        <v>41</v>
      </c>
      <c r="G47" s="5">
        <f>'AVS RMAP HK Registers TABLE'!K47-1</f>
        <v>15</v>
      </c>
      <c r="H47" s="6" t="s">
        <v>42</v>
      </c>
      <c r="I47" s="5">
        <v>0</v>
      </c>
      <c r="J47" s="6" t="s">
        <v>61</v>
      </c>
      <c r="K47" s="6" t="s">
        <v>39</v>
      </c>
      <c r="M47" t="str">
        <f t="shared" si="0"/>
        <v xml:space="preserve">  lowres_prt_a_5 : std_logic_vector(15 downto 0);</v>
      </c>
    </row>
    <row r="48" spans="2:13" x14ac:dyDescent="0.3">
      <c r="B48" s="4" t="s">
        <v>47</v>
      </c>
      <c r="C48" s="5" t="str">
        <f>'AVS RMAP HK Registers TABLE'!E48</f>
        <v>lowres_prt_a_6</v>
      </c>
      <c r="D48" s="6" t="s">
        <v>46</v>
      </c>
      <c r="E48" s="6" t="s">
        <v>40</v>
      </c>
      <c r="F48" s="6" t="s">
        <v>41</v>
      </c>
      <c r="G48" s="5">
        <f>'AVS RMAP HK Registers TABLE'!K48-1</f>
        <v>15</v>
      </c>
      <c r="H48" s="6" t="s">
        <v>42</v>
      </c>
      <c r="I48" s="5">
        <v>0</v>
      </c>
      <c r="J48" s="6" t="s">
        <v>61</v>
      </c>
      <c r="K48" s="6" t="s">
        <v>39</v>
      </c>
      <c r="M48" t="str">
        <f t="shared" si="0"/>
        <v xml:space="preserve">  lowres_prt_a_6 : std_logic_vector(15 downto 0);</v>
      </c>
    </row>
    <row r="49" spans="2:13" x14ac:dyDescent="0.3">
      <c r="B49" s="4" t="s">
        <v>47</v>
      </c>
      <c r="C49" s="5" t="str">
        <f>'AVS RMAP HK Registers TABLE'!E49</f>
        <v>lowres_prt_a_7</v>
      </c>
      <c r="D49" s="6" t="s">
        <v>46</v>
      </c>
      <c r="E49" s="6" t="s">
        <v>40</v>
      </c>
      <c r="F49" s="6" t="s">
        <v>41</v>
      </c>
      <c r="G49" s="5">
        <f>'AVS RMAP HK Registers TABLE'!K49-1</f>
        <v>15</v>
      </c>
      <c r="H49" s="6" t="s">
        <v>42</v>
      </c>
      <c r="I49" s="5">
        <v>0</v>
      </c>
      <c r="J49" s="6" t="s">
        <v>61</v>
      </c>
      <c r="K49" s="6" t="s">
        <v>39</v>
      </c>
      <c r="M49" t="str">
        <f t="shared" si="0"/>
        <v xml:space="preserve">  lowres_prt_a_7 : std_logic_vector(15 downto 0);</v>
      </c>
    </row>
    <row r="50" spans="2:13" x14ac:dyDescent="0.3">
      <c r="B50" s="4" t="s">
        <v>47</v>
      </c>
      <c r="C50" s="5" t="str">
        <f>'AVS RMAP HK Registers TABLE'!E50</f>
        <v>lowres_prt_a_8</v>
      </c>
      <c r="D50" s="6" t="s">
        <v>46</v>
      </c>
      <c r="E50" s="6" t="s">
        <v>40</v>
      </c>
      <c r="F50" s="6" t="s">
        <v>41</v>
      </c>
      <c r="G50" s="5">
        <f>'AVS RMAP HK Registers TABLE'!K50-1</f>
        <v>15</v>
      </c>
      <c r="H50" s="6" t="s">
        <v>42</v>
      </c>
      <c r="I50" s="5">
        <v>0</v>
      </c>
      <c r="J50" s="6" t="s">
        <v>61</v>
      </c>
      <c r="K50" s="6" t="s">
        <v>39</v>
      </c>
      <c r="M50" t="str">
        <f t="shared" si="0"/>
        <v xml:space="preserve">  lowres_prt_a_8 : std_logic_vector(15 downto 0);</v>
      </c>
    </row>
    <row r="51" spans="2:13" x14ac:dyDescent="0.3">
      <c r="B51" s="4" t="s">
        <v>47</v>
      </c>
      <c r="C51" s="5" t="str">
        <f>'AVS RMAP HK Registers TABLE'!E51</f>
        <v>lowres_prt_a_9</v>
      </c>
      <c r="D51" s="6" t="s">
        <v>46</v>
      </c>
      <c r="E51" s="6" t="s">
        <v>40</v>
      </c>
      <c r="F51" s="6" t="s">
        <v>41</v>
      </c>
      <c r="G51" s="5">
        <f>'AVS RMAP HK Registers TABLE'!K51-1</f>
        <v>15</v>
      </c>
      <c r="H51" s="6" t="s">
        <v>42</v>
      </c>
      <c r="I51" s="5">
        <v>0</v>
      </c>
      <c r="J51" s="6" t="s">
        <v>61</v>
      </c>
      <c r="K51" s="6" t="s">
        <v>39</v>
      </c>
      <c r="M51" t="str">
        <f t="shared" si="0"/>
        <v xml:space="preserve">  lowres_prt_a_9 : std_logic_vector(15 downto 0);</v>
      </c>
    </row>
    <row r="52" spans="2:13" x14ac:dyDescent="0.3">
      <c r="B52" s="4" t="s">
        <v>47</v>
      </c>
      <c r="C52" s="5" t="str">
        <f>'AVS RMAP HK Registers TABLE'!E52</f>
        <v>lowres_prt_a_10</v>
      </c>
      <c r="D52" s="6" t="s">
        <v>46</v>
      </c>
      <c r="E52" s="6" t="s">
        <v>40</v>
      </c>
      <c r="F52" s="6" t="s">
        <v>41</v>
      </c>
      <c r="G52" s="5">
        <f>'AVS RMAP HK Registers TABLE'!K52-1</f>
        <v>15</v>
      </c>
      <c r="H52" s="6" t="s">
        <v>42</v>
      </c>
      <c r="I52" s="5">
        <v>0</v>
      </c>
      <c r="J52" s="6" t="s">
        <v>61</v>
      </c>
      <c r="K52" s="6" t="s">
        <v>39</v>
      </c>
      <c r="M52" t="str">
        <f t="shared" si="0"/>
        <v xml:space="preserve">  lowres_prt_a_10 : std_logic_vector(15 downto 0);</v>
      </c>
    </row>
    <row r="53" spans="2:13" x14ac:dyDescent="0.3">
      <c r="B53" s="4" t="s">
        <v>47</v>
      </c>
      <c r="C53" s="5" t="str">
        <f>'AVS RMAP HK Registers TABLE'!E53</f>
        <v>lowres_prt_a_11</v>
      </c>
      <c r="D53" s="6" t="s">
        <v>46</v>
      </c>
      <c r="E53" s="6" t="s">
        <v>40</v>
      </c>
      <c r="F53" s="6" t="s">
        <v>41</v>
      </c>
      <c r="G53" s="5">
        <f>'AVS RMAP HK Registers TABLE'!K53-1</f>
        <v>15</v>
      </c>
      <c r="H53" s="6" t="s">
        <v>42</v>
      </c>
      <c r="I53" s="5">
        <v>0</v>
      </c>
      <c r="J53" s="6" t="s">
        <v>61</v>
      </c>
      <c r="K53" s="6" t="s">
        <v>39</v>
      </c>
      <c r="M53" t="str">
        <f t="shared" si="0"/>
        <v xml:space="preserve">  lowres_prt_a_11 : std_logic_vector(15 downto 0);</v>
      </c>
    </row>
    <row r="54" spans="2:13" x14ac:dyDescent="0.3">
      <c r="B54" s="4" t="s">
        <v>47</v>
      </c>
      <c r="C54" s="5" t="str">
        <f>'AVS RMAP HK Registers TABLE'!E54</f>
        <v>lowres_prt_a_12</v>
      </c>
      <c r="D54" s="6" t="s">
        <v>46</v>
      </c>
      <c r="E54" s="6" t="s">
        <v>40</v>
      </c>
      <c r="F54" s="6" t="s">
        <v>41</v>
      </c>
      <c r="G54" s="5">
        <f>'AVS RMAP HK Registers TABLE'!K54-1</f>
        <v>15</v>
      </c>
      <c r="H54" s="6" t="s">
        <v>42</v>
      </c>
      <c r="I54" s="5">
        <v>0</v>
      </c>
      <c r="J54" s="6" t="s">
        <v>61</v>
      </c>
      <c r="K54" s="6" t="s">
        <v>39</v>
      </c>
      <c r="M54" t="str">
        <f t="shared" si="0"/>
        <v xml:space="preserve">  lowres_prt_a_12 : std_logic_vector(15 downto 0);</v>
      </c>
    </row>
    <row r="55" spans="2:13" x14ac:dyDescent="0.3">
      <c r="B55" s="4" t="s">
        <v>47</v>
      </c>
      <c r="C55" s="5" t="str">
        <f>'AVS RMAP HK Registers TABLE'!E55</f>
        <v>lowres_prt_a_13</v>
      </c>
      <c r="D55" s="6" t="s">
        <v>46</v>
      </c>
      <c r="E55" s="6" t="s">
        <v>40</v>
      </c>
      <c r="F55" s="6" t="s">
        <v>41</v>
      </c>
      <c r="G55" s="5">
        <f>'AVS RMAP HK Registers TABLE'!K55-1</f>
        <v>15</v>
      </c>
      <c r="H55" s="6" t="s">
        <v>42</v>
      </c>
      <c r="I55" s="5">
        <v>0</v>
      </c>
      <c r="J55" s="6" t="s">
        <v>61</v>
      </c>
      <c r="K55" s="6" t="s">
        <v>39</v>
      </c>
      <c r="M55" t="str">
        <f t="shared" si="0"/>
        <v xml:space="preserve">  lowres_prt_a_13 : std_logic_vector(15 downto 0);</v>
      </c>
    </row>
    <row r="56" spans="2:13" x14ac:dyDescent="0.3">
      <c r="B56" s="4" t="s">
        <v>47</v>
      </c>
      <c r="C56" s="5" t="str">
        <f>'AVS RMAP HK Registers TABLE'!E56</f>
        <v>lowres_prt_a_14</v>
      </c>
      <c r="D56" s="6" t="s">
        <v>46</v>
      </c>
      <c r="E56" s="6" t="s">
        <v>40</v>
      </c>
      <c r="F56" s="6" t="s">
        <v>41</v>
      </c>
      <c r="G56" s="5">
        <f>'AVS RMAP HK Registers TABLE'!K56-1</f>
        <v>15</v>
      </c>
      <c r="H56" s="6" t="s">
        <v>42</v>
      </c>
      <c r="I56" s="5">
        <v>0</v>
      </c>
      <c r="J56" s="6" t="s">
        <v>61</v>
      </c>
      <c r="K56" s="6" t="s">
        <v>39</v>
      </c>
      <c r="M56" t="str">
        <f t="shared" si="0"/>
        <v xml:space="preserve">  lowres_prt_a_14 : std_logic_vector(15 downto 0);</v>
      </c>
    </row>
    <row r="57" spans="2:13" x14ac:dyDescent="0.3">
      <c r="B57" s="4" t="s">
        <v>47</v>
      </c>
      <c r="C57" s="5" t="str">
        <f>'AVS RMAP HK Registers TABLE'!E57</f>
        <v>lowres_prt_a_15</v>
      </c>
      <c r="D57" s="6" t="s">
        <v>46</v>
      </c>
      <c r="E57" s="6" t="s">
        <v>40</v>
      </c>
      <c r="F57" s="6" t="s">
        <v>41</v>
      </c>
      <c r="G57" s="5">
        <f>'AVS RMAP HK Registers TABLE'!K57-1</f>
        <v>15</v>
      </c>
      <c r="H57" s="6" t="s">
        <v>42</v>
      </c>
      <c r="I57" s="5">
        <v>0</v>
      </c>
      <c r="J57" s="6" t="s">
        <v>61</v>
      </c>
      <c r="K57" s="6" t="s">
        <v>39</v>
      </c>
      <c r="M57" t="str">
        <f t="shared" si="0"/>
        <v xml:space="preserve">  lowres_prt_a_15 : std_logic_vector(15 downto 0);</v>
      </c>
    </row>
    <row r="58" spans="2:13" x14ac:dyDescent="0.3">
      <c r="B58" s="4" t="s">
        <v>47</v>
      </c>
      <c r="C58" s="5" t="str">
        <f>'AVS RMAP HK Registers TABLE'!E58</f>
        <v>sel_hires_prt0</v>
      </c>
      <c r="D58" s="6" t="s">
        <v>46</v>
      </c>
      <c r="E58" s="6" t="s">
        <v>40</v>
      </c>
      <c r="F58" s="6" t="s">
        <v>41</v>
      </c>
      <c r="G58" s="5">
        <f>'AVS RMAP HK Registers TABLE'!K58-1</f>
        <v>15</v>
      </c>
      <c r="H58" s="6" t="s">
        <v>42</v>
      </c>
      <c r="I58" s="5">
        <v>0</v>
      </c>
      <c r="J58" s="6" t="s">
        <v>61</v>
      </c>
      <c r="K58" s="6" t="s">
        <v>39</v>
      </c>
      <c r="M58" t="str">
        <f t="shared" si="0"/>
        <v xml:space="preserve">  sel_hires_prt0 : std_logic_vector(15 downto 0);</v>
      </c>
    </row>
    <row r="59" spans="2:13" x14ac:dyDescent="0.3">
      <c r="B59" s="4" t="s">
        <v>47</v>
      </c>
      <c r="C59" s="5" t="str">
        <f>'AVS RMAP HK Registers TABLE'!E59</f>
        <v>sel_hires_prt1</v>
      </c>
      <c r="D59" s="6" t="s">
        <v>46</v>
      </c>
      <c r="E59" s="6" t="s">
        <v>40</v>
      </c>
      <c r="F59" s="6" t="s">
        <v>41</v>
      </c>
      <c r="G59" s="5">
        <f>'AVS RMAP HK Registers TABLE'!K59-1</f>
        <v>15</v>
      </c>
      <c r="H59" s="6" t="s">
        <v>42</v>
      </c>
      <c r="I59" s="5">
        <v>0</v>
      </c>
      <c r="J59" s="6" t="s">
        <v>61</v>
      </c>
      <c r="K59" s="6" t="s">
        <v>39</v>
      </c>
      <c r="M59" t="str">
        <f t="shared" si="0"/>
        <v xml:space="preserve">  sel_hires_prt1 : std_logic_vector(15 downto 0);</v>
      </c>
    </row>
    <row r="60" spans="2:13" x14ac:dyDescent="0.3">
      <c r="B60" s="4" t="s">
        <v>47</v>
      </c>
      <c r="C60" s="5" t="str">
        <f>'AVS RMAP HK Registers TABLE'!E60</f>
        <v>sel_hires_prt2</v>
      </c>
      <c r="D60" s="6" t="s">
        <v>46</v>
      </c>
      <c r="E60" s="6" t="s">
        <v>40</v>
      </c>
      <c r="F60" s="6" t="s">
        <v>41</v>
      </c>
      <c r="G60" s="5">
        <f>'AVS RMAP HK Registers TABLE'!K60-1</f>
        <v>15</v>
      </c>
      <c r="H60" s="6" t="s">
        <v>42</v>
      </c>
      <c r="I60" s="5">
        <v>0</v>
      </c>
      <c r="J60" s="6" t="s">
        <v>61</v>
      </c>
      <c r="K60" s="6" t="s">
        <v>39</v>
      </c>
      <c r="M60" t="str">
        <f t="shared" si="0"/>
        <v xml:space="preserve">  sel_hires_prt2 : std_logic_vector(15 downto 0);</v>
      </c>
    </row>
    <row r="61" spans="2:13" x14ac:dyDescent="0.3">
      <c r="B61" s="4" t="s">
        <v>47</v>
      </c>
      <c r="C61" s="5" t="str">
        <f>'AVS RMAP HK Registers TABLE'!E61</f>
        <v>sel_hires_prt3</v>
      </c>
      <c r="D61" s="6" t="s">
        <v>46</v>
      </c>
      <c r="E61" s="6" t="s">
        <v>40</v>
      </c>
      <c r="F61" s="6" t="s">
        <v>41</v>
      </c>
      <c r="G61" s="5">
        <f>'AVS RMAP HK Registers TABLE'!K61-1</f>
        <v>15</v>
      </c>
      <c r="H61" s="6" t="s">
        <v>42</v>
      </c>
      <c r="I61" s="5">
        <v>0</v>
      </c>
      <c r="J61" s="6" t="s">
        <v>61</v>
      </c>
      <c r="K61" s="6" t="s">
        <v>39</v>
      </c>
      <c r="M61" t="str">
        <f t="shared" si="0"/>
        <v xml:space="preserve">  sel_hires_prt3 : std_logic_vector(15 downto 0);</v>
      </c>
    </row>
    <row r="62" spans="2:13" x14ac:dyDescent="0.3">
      <c r="B62" s="4" t="s">
        <v>47</v>
      </c>
      <c r="C62" s="5" t="str">
        <f>'AVS RMAP HK Registers TABLE'!E62</f>
        <v>sel_hires_prt4</v>
      </c>
      <c r="D62" s="6" t="s">
        <v>46</v>
      </c>
      <c r="E62" s="6" t="s">
        <v>40</v>
      </c>
      <c r="F62" s="6" t="s">
        <v>41</v>
      </c>
      <c r="G62" s="5">
        <f>'AVS RMAP HK Registers TABLE'!K62-1</f>
        <v>15</v>
      </c>
      <c r="H62" s="6" t="s">
        <v>42</v>
      </c>
      <c r="I62" s="5">
        <v>0</v>
      </c>
      <c r="J62" s="6" t="s">
        <v>61</v>
      </c>
      <c r="K62" s="6" t="s">
        <v>39</v>
      </c>
      <c r="M62" t="str">
        <f t="shared" si="0"/>
        <v xml:space="preserve">  sel_hires_prt4 : std_logic_vector(15 downto 0);</v>
      </c>
    </row>
    <row r="63" spans="2:13" x14ac:dyDescent="0.3">
      <c r="B63" s="4" t="s">
        <v>47</v>
      </c>
      <c r="C63" s="5" t="str">
        <f>'AVS RMAP HK Registers TABLE'!E63</f>
        <v>sel_hires_prt5</v>
      </c>
      <c r="D63" s="6" t="s">
        <v>46</v>
      </c>
      <c r="E63" s="6" t="s">
        <v>40</v>
      </c>
      <c r="F63" s="6" t="s">
        <v>41</v>
      </c>
      <c r="G63" s="5">
        <f>'AVS RMAP HK Registers TABLE'!K63-1</f>
        <v>15</v>
      </c>
      <c r="H63" s="6" t="s">
        <v>42</v>
      </c>
      <c r="I63" s="5">
        <v>0</v>
      </c>
      <c r="J63" s="6" t="s">
        <v>61</v>
      </c>
      <c r="K63" s="6" t="s">
        <v>39</v>
      </c>
      <c r="M63" t="str">
        <f t="shared" si="0"/>
        <v xml:space="preserve">  sel_hires_prt5 : std_logic_vector(15 downto 0);</v>
      </c>
    </row>
    <row r="64" spans="2:13" x14ac:dyDescent="0.3">
      <c r="B64" s="4" t="s">
        <v>47</v>
      </c>
      <c r="C64" s="5" t="str">
        <f>'AVS RMAP HK Registers TABLE'!E64</f>
        <v>sel_hires_prt6</v>
      </c>
      <c r="D64" s="6" t="s">
        <v>46</v>
      </c>
      <c r="E64" s="6" t="s">
        <v>40</v>
      </c>
      <c r="F64" s="6" t="s">
        <v>41</v>
      </c>
      <c r="G64" s="5">
        <f>'AVS RMAP HK Registers TABLE'!K64-1</f>
        <v>15</v>
      </c>
      <c r="H64" s="6" t="s">
        <v>42</v>
      </c>
      <c r="I64" s="5">
        <v>0</v>
      </c>
      <c r="J64" s="6" t="s">
        <v>61</v>
      </c>
      <c r="K64" s="6" t="s">
        <v>39</v>
      </c>
      <c r="M64" t="str">
        <f t="shared" si="0"/>
        <v xml:space="preserve">  sel_hires_prt6 : std_logic_vector(15 downto 0);</v>
      </c>
    </row>
    <row r="65" spans="2:13" x14ac:dyDescent="0.3">
      <c r="B65" s="4" t="s">
        <v>47</v>
      </c>
      <c r="C65" s="5" t="str">
        <f>'AVS RMAP HK Registers TABLE'!E65</f>
        <v>sel_hires_prt7</v>
      </c>
      <c r="D65" s="6" t="s">
        <v>46</v>
      </c>
      <c r="E65" s="6" t="s">
        <v>40</v>
      </c>
      <c r="F65" s="6" t="s">
        <v>41</v>
      </c>
      <c r="G65" s="5">
        <f>'AVS RMAP HK Registers TABLE'!K65-1</f>
        <v>15</v>
      </c>
      <c r="H65" s="6" t="s">
        <v>42</v>
      </c>
      <c r="I65" s="5">
        <v>0</v>
      </c>
      <c r="J65" s="6" t="s">
        <v>61</v>
      </c>
      <c r="K65" s="6" t="s">
        <v>39</v>
      </c>
      <c r="M65" t="str">
        <f t="shared" si="0"/>
        <v xml:space="preserve">  sel_hires_prt7 : std_logic_vector(15 downto 0);</v>
      </c>
    </row>
    <row r="66" spans="2:13" x14ac:dyDescent="0.3">
      <c r="B66" s="4" t="s">
        <v>47</v>
      </c>
      <c r="C66" s="5" t="str">
        <f>'AVS RMAP HK Registers TABLE'!E66</f>
        <v>zero_hires_amp</v>
      </c>
      <c r="D66" s="6" t="s">
        <v>46</v>
      </c>
      <c r="E66" s="6" t="s">
        <v>40</v>
      </c>
      <c r="F66" s="6" t="s">
        <v>41</v>
      </c>
      <c r="G66" s="5">
        <f>'AVS RMAP HK Registers TABLE'!K66-1</f>
        <v>15</v>
      </c>
      <c r="H66" s="6" t="s">
        <v>42</v>
      </c>
      <c r="I66" s="5">
        <v>0</v>
      </c>
      <c r="J66" s="6" t="s">
        <v>61</v>
      </c>
      <c r="K66" s="6" t="s">
        <v>39</v>
      </c>
      <c r="M66" t="str">
        <f t="shared" si="0"/>
        <v xml:space="preserve">  zero_hires_amp : std_logic_vector(15 downto 0);</v>
      </c>
    </row>
    <row r="67" spans="2:13" x14ac:dyDescent="0.3">
      <c r="B67" s="2" t="s">
        <v>45</v>
      </c>
      <c r="C67" s="3" t="str">
        <f>C2</f>
        <v>t_rmap_memory_hk_area</v>
      </c>
      <c r="D67" s="2" t="s">
        <v>39</v>
      </c>
      <c r="E67" s="4"/>
      <c r="F67" s="4"/>
      <c r="G67" s="4"/>
      <c r="H67" s="4"/>
      <c r="I67" s="4"/>
      <c r="J67" s="4"/>
      <c r="K67" s="4"/>
      <c r="M67" t="str">
        <f t="shared" ref="M67" si="1">CONCATENATE(B67,C67,D67,E67,F67,G67,H67,I67,J67,K67)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8"/>
  <sheetViews>
    <sheetView zoomScale="70" zoomScaleNormal="70" workbookViewId="0">
      <selection activeCell="B7" sqref="B7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51</v>
      </c>
    </row>
    <row r="2" spans="1:28" x14ac:dyDescent="0.3">
      <c r="B2" s="3" t="s">
        <v>145</v>
      </c>
      <c r="C2" s="2" t="s">
        <v>48</v>
      </c>
      <c r="D2" s="3" t="s">
        <v>49</v>
      </c>
      <c r="E2" s="3" t="str">
        <f>'HK Register VHDL Types'!C2</f>
        <v>t_rmap_memory_hk_area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39</v>
      </c>
      <c r="AB2" t="str">
        <f>CONCATENATE(B2,C2,D2,E2,F2,G2,H2,I2,J2,K2,L2,M2,N2,O2,P2,Q2,R2,S2,T2,U2,V2,W2,X2,Y2,Z2)</f>
        <v>rmap_hk_registers_i  : in t_rmap_memory_hk_area;</v>
      </c>
    </row>
    <row r="3" spans="1:28" x14ac:dyDescent="0.3">
      <c r="B3" s="3" t="s">
        <v>151</v>
      </c>
      <c r="C3" s="2" t="s">
        <v>48</v>
      </c>
      <c r="D3" s="3" t="s">
        <v>57</v>
      </c>
      <c r="E3" s="2" t="s">
        <v>40</v>
      </c>
      <c r="F3" s="2" t="s">
        <v>68</v>
      </c>
      <c r="G3" s="2" t="s">
        <v>63</v>
      </c>
      <c r="H3" s="3">
        <v>31</v>
      </c>
      <c r="I3" s="2" t="s">
        <v>42</v>
      </c>
      <c r="J3" s="3">
        <v>0</v>
      </c>
      <c r="K3" s="2" t="s">
        <v>61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39</v>
      </c>
      <c r="AB3" t="str">
        <f>CONCATENATE(B3,C3,D3,E3,F3,G3,H3,I3,J3,K3,L3,M3,N3,O3,P3,Q3,R3,S3,T3,U3,V3,W3,X3,Y3,Z3)</f>
        <v>avalon_mm_rmap_o.readdata  : out std_logic_vector(31 downto 0);</v>
      </c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149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read_address_i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15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2" t="s">
        <v>59</v>
      </c>
      <c r="U10" s="4"/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 t="shared" ref="P11:P74" si="1">$B$3</f>
        <v>avalon_mm_rmap_o.readdata</v>
      </c>
      <c r="Q11" s="2" t="s">
        <v>63</v>
      </c>
      <c r="R11" s="3" t="str">
        <f>'AVS RMAP HK Registers TABLE'!J3</f>
        <v>15 downto 0</v>
      </c>
      <c r="S11" s="2" t="s">
        <v>61</v>
      </c>
      <c r="T11" s="6" t="s">
        <v>60</v>
      </c>
      <c r="U11" s="5" t="str">
        <f t="shared" ref="U11:U72" si="2">$B$2</f>
        <v>rmap_hk_registers_i</v>
      </c>
      <c r="V11" s="6" t="s">
        <v>62</v>
      </c>
      <c r="W11" s="4"/>
      <c r="X11" s="4"/>
      <c r="Y11" s="5" t="str">
        <f>'AVS RMAP HK Registers TABLE'!E3</f>
        <v>hk_ccd1_vod_e</v>
      </c>
      <c r="Z11" s="6" t="s">
        <v>39</v>
      </c>
      <c r="AB11" t="str">
        <f t="shared" si="0"/>
        <v xml:space="preserve">    avalon_mm_rmap_o.readdata(15 downto 0) &lt;= rmap_hk_registers_i.hk_ccd1_vod_e;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 t="shared" si="1"/>
        <v>avalon_mm_rmap_o.readdata</v>
      </c>
      <c r="Q12" s="2" t="s">
        <v>63</v>
      </c>
      <c r="R12" s="3" t="str">
        <f>'AVS RMAP HK Registers TABLE'!J4</f>
        <v>31 downto 16</v>
      </c>
      <c r="S12" s="2" t="s">
        <v>61</v>
      </c>
      <c r="T12" s="6" t="s">
        <v>60</v>
      </c>
      <c r="U12" s="5" t="str">
        <f t="shared" si="2"/>
        <v>rmap_hk_registers_i</v>
      </c>
      <c r="V12" s="6" t="s">
        <v>62</v>
      </c>
      <c r="W12" s="4"/>
      <c r="X12" s="4"/>
      <c r="Y12" s="5" t="str">
        <f>'AVS RMAP HK Registers TABLE'!E4</f>
        <v>hk_ccd1_vod_f</v>
      </c>
      <c r="Z12" s="6" t="s">
        <v>39</v>
      </c>
      <c r="AB12" t="str">
        <f t="shared" si="0"/>
        <v xml:space="preserve">    avalon_mm_rmap_o.readdata(31 downto 16) &lt;= rmap_hk_registers_i.hk_ccd1_vod_f;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2" t="s">
        <v>59</v>
      </c>
      <c r="U13" s="4"/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si="1"/>
        <v>avalon_mm_rmap_o.readdata</v>
      </c>
      <c r="Q14" s="2" t="s">
        <v>63</v>
      </c>
      <c r="R14" s="3" t="str">
        <f>'AVS RMAP HK Registers TABLE'!J5</f>
        <v>15 downto 0</v>
      </c>
      <c r="S14" s="2" t="s">
        <v>61</v>
      </c>
      <c r="T14" s="6" t="s">
        <v>60</v>
      </c>
      <c r="U14" s="5" t="str">
        <f t="shared" si="2"/>
        <v>rmap_hk_registers_i</v>
      </c>
      <c r="V14" s="6" t="s">
        <v>62</v>
      </c>
      <c r="W14" s="4"/>
      <c r="X14" s="4"/>
      <c r="Y14" s="5" t="str">
        <f>'AVS RMAP HK Registers TABLE'!E5</f>
        <v>hk_ccd1_vrd_mon</v>
      </c>
      <c r="Z14" s="6" t="s">
        <v>39</v>
      </c>
      <c r="AB14" t="str">
        <f t="shared" si="0"/>
        <v xml:space="preserve">    avalon_mm_rmap_o.readdata(15 downto 0) &lt;= rmap_hk_registers_i.hk_ccd1_vrd_mon;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avalon_mm_rmap_o.readdata</v>
      </c>
      <c r="Q15" s="2" t="s">
        <v>63</v>
      </c>
      <c r="R15" s="3" t="str">
        <f>'AVS RMAP HK Registers TABLE'!J6</f>
        <v>31 downto 16</v>
      </c>
      <c r="S15" s="2" t="s">
        <v>61</v>
      </c>
      <c r="T15" s="6" t="s">
        <v>60</v>
      </c>
      <c r="U15" s="5" t="str">
        <f t="shared" si="2"/>
        <v>rmap_hk_registers_i</v>
      </c>
      <c r="V15" s="6" t="s">
        <v>62</v>
      </c>
      <c r="W15" s="4"/>
      <c r="X15" s="4"/>
      <c r="Y15" s="5" t="str">
        <f>'AVS RMAP HK Registers TABLE'!E6</f>
        <v>hk_ccd2_vod_e</v>
      </c>
      <c r="Z15" s="6" t="s">
        <v>39</v>
      </c>
      <c r="AB15" t="str">
        <f t="shared" si="0"/>
        <v xml:space="preserve">    avalon_mm_rmap_o.readdata(31 downto 16) &lt;= rmap_hk_registers_i.hk_ccd2_vod_e;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2" t="s">
        <v>59</v>
      </c>
      <c r="U16" s="4"/>
      <c r="V16" s="4"/>
      <c r="W16" s="4"/>
      <c r="X16" s="4"/>
      <c r="Y16" s="4"/>
      <c r="Z16" s="4"/>
      <c r="AB16" t="str">
        <f t="shared" ref="AB16:AB79" si="3">CONCATENATE(B16,C16,D16,E16,F16,G16,H16,I16,J16,K16,L16,M16,N16,O16,P16,Q16,R16,S16,T16,U16,V16,W16,X16,Y16,Z16)</f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si="1"/>
        <v>avalon_mm_rmap_o.readdata</v>
      </c>
      <c r="Q17" s="2" t="s">
        <v>63</v>
      </c>
      <c r="R17" s="3" t="str">
        <f>'AVS RMAP HK Registers TABLE'!J7</f>
        <v>15 downto 0</v>
      </c>
      <c r="S17" s="2" t="s">
        <v>61</v>
      </c>
      <c r="T17" s="6" t="s">
        <v>60</v>
      </c>
      <c r="U17" s="5" t="str">
        <f t="shared" si="2"/>
        <v>rmap_hk_registers_i</v>
      </c>
      <c r="V17" s="6" t="s">
        <v>62</v>
      </c>
      <c r="W17" s="4"/>
      <c r="X17" s="4"/>
      <c r="Y17" s="5" t="str">
        <f>'AVS RMAP HK Registers TABLE'!E7</f>
        <v>hk_ccd2_vod_f</v>
      </c>
      <c r="Z17" s="6" t="s">
        <v>39</v>
      </c>
      <c r="AB17" t="str">
        <f t="shared" si="3"/>
        <v xml:space="preserve">    avalon_mm_rmap_o.readdata(15 downto 0) &lt;= rmap_hk_registers_i.hk_ccd2_vod_f;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1"/>
        <v>avalon_mm_rmap_o.readdata</v>
      </c>
      <c r="Q18" s="2" t="s">
        <v>63</v>
      </c>
      <c r="R18" s="3" t="str">
        <f>'AVS RMAP HK Registers TABLE'!J8</f>
        <v>31 downto 16</v>
      </c>
      <c r="S18" s="2" t="s">
        <v>61</v>
      </c>
      <c r="T18" s="6" t="s">
        <v>60</v>
      </c>
      <c r="U18" s="5" t="str">
        <f t="shared" si="2"/>
        <v>rmap_hk_registers_i</v>
      </c>
      <c r="V18" s="6" t="s">
        <v>62</v>
      </c>
      <c r="W18" s="4"/>
      <c r="X18" s="4"/>
      <c r="Y18" s="5" t="str">
        <f>'AVS RMAP HK Registers TABLE'!E8</f>
        <v>hk_ccd2_vrd_mon</v>
      </c>
      <c r="Z18" s="6" t="s">
        <v>39</v>
      </c>
      <c r="AB18" t="str">
        <f t="shared" si="3"/>
        <v xml:space="preserve">    avalon_mm_rmap_o.readdata(31 downto 16) &lt;= rmap_hk_registers_i.hk_ccd2_vrd_mon;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2" t="s">
        <v>59</v>
      </c>
      <c r="U19" s="4"/>
      <c r="V19" s="4"/>
      <c r="W19" s="4"/>
      <c r="X19" s="4"/>
      <c r="Y19" s="4"/>
      <c r="Z19" s="4"/>
      <c r="AB19" t="str">
        <f t="shared" si="3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si="1"/>
        <v>avalon_mm_rmap_o.readdata</v>
      </c>
      <c r="Q20" s="2" t="s">
        <v>63</v>
      </c>
      <c r="R20" s="3" t="str">
        <f>'AVS RMAP HK Registers TABLE'!J9</f>
        <v>15 downto 0</v>
      </c>
      <c r="S20" s="2" t="s">
        <v>61</v>
      </c>
      <c r="T20" s="6" t="s">
        <v>60</v>
      </c>
      <c r="U20" s="5" t="str">
        <f t="shared" si="2"/>
        <v>rmap_hk_registers_i</v>
      </c>
      <c r="V20" s="6" t="s">
        <v>62</v>
      </c>
      <c r="W20" s="4"/>
      <c r="X20" s="4"/>
      <c r="Y20" s="5" t="str">
        <f>'AVS RMAP HK Registers TABLE'!E9</f>
        <v>hk_ccd3_vod_e</v>
      </c>
      <c r="Z20" s="6" t="s">
        <v>39</v>
      </c>
      <c r="AB20" t="str">
        <f t="shared" si="3"/>
        <v xml:space="preserve">    avalon_mm_rmap_o.readdata(15 downto 0) &lt;= rmap_hk_registers_i.hk_ccd3_vod_e;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1"/>
        <v>avalon_mm_rmap_o.readdata</v>
      </c>
      <c r="Q21" s="2" t="s">
        <v>63</v>
      </c>
      <c r="R21" s="3" t="str">
        <f>'AVS RMAP HK Registers TABLE'!J10</f>
        <v>31 downto 16</v>
      </c>
      <c r="S21" s="2" t="s">
        <v>61</v>
      </c>
      <c r="T21" s="6" t="s">
        <v>60</v>
      </c>
      <c r="U21" s="5" t="str">
        <f t="shared" si="2"/>
        <v>rmap_hk_registers_i</v>
      </c>
      <c r="V21" s="6" t="s">
        <v>62</v>
      </c>
      <c r="W21" s="4"/>
      <c r="X21" s="4"/>
      <c r="Y21" s="5" t="str">
        <f>'AVS RMAP HK Registers TABLE'!E10</f>
        <v>hk_ccd3_vod_f</v>
      </c>
      <c r="Z21" s="6" t="s">
        <v>39</v>
      </c>
      <c r="AB21" t="str">
        <f t="shared" si="3"/>
        <v xml:space="preserve">    avalon_mm_rmap_o.readdata(31 downto 16) &lt;= rmap_hk_registers_i.hk_ccd3_vod_f;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2" t="s">
        <v>59</v>
      </c>
      <c r="U22" s="4"/>
      <c r="V22" s="4"/>
      <c r="W22" s="4"/>
      <c r="X22" s="4"/>
      <c r="Y22" s="4"/>
      <c r="Z22" s="4"/>
      <c r="AB22" t="str">
        <f t="shared" si="3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si="1"/>
        <v>avalon_mm_rmap_o.readdata</v>
      </c>
      <c r="Q23" s="2" t="s">
        <v>63</v>
      </c>
      <c r="R23" s="3" t="str">
        <f>'AVS RMAP HK Registers TABLE'!J11</f>
        <v>15 downto 0</v>
      </c>
      <c r="S23" s="2" t="s">
        <v>61</v>
      </c>
      <c r="T23" s="6" t="s">
        <v>60</v>
      </c>
      <c r="U23" s="5" t="str">
        <f t="shared" si="2"/>
        <v>rmap_hk_registers_i</v>
      </c>
      <c r="V23" s="6" t="s">
        <v>62</v>
      </c>
      <c r="W23" s="4"/>
      <c r="X23" s="4"/>
      <c r="Y23" s="5" t="str">
        <f>'AVS RMAP HK Registers TABLE'!E11</f>
        <v>hk_ccd3_vrd_mon</v>
      </c>
      <c r="Z23" s="6" t="s">
        <v>39</v>
      </c>
      <c r="AB23" t="str">
        <f t="shared" si="3"/>
        <v xml:space="preserve">    avalon_mm_rmap_o.readdata(15 downto 0) &lt;= rmap_hk_registers_i.hk_ccd3_vrd_mon;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1"/>
        <v>avalon_mm_rmap_o.readdata</v>
      </c>
      <c r="Q24" s="2" t="s">
        <v>63</v>
      </c>
      <c r="R24" s="3" t="str">
        <f>'AVS RMAP HK Registers TABLE'!J12</f>
        <v>31 downto 16</v>
      </c>
      <c r="S24" s="2" t="s">
        <v>61</v>
      </c>
      <c r="T24" s="6" t="s">
        <v>60</v>
      </c>
      <c r="U24" s="5" t="str">
        <f t="shared" si="2"/>
        <v>rmap_hk_registers_i</v>
      </c>
      <c r="V24" s="6" t="s">
        <v>62</v>
      </c>
      <c r="W24" s="4"/>
      <c r="X24" s="4"/>
      <c r="Y24" s="5" t="str">
        <f>'AVS RMAP HK Registers TABLE'!E12</f>
        <v>hk_ccd4_vod_e</v>
      </c>
      <c r="Z24" s="6" t="s">
        <v>39</v>
      </c>
      <c r="AB24" t="str">
        <f t="shared" si="3"/>
        <v xml:space="preserve">    avalon_mm_rmap_o.readdata(31 downto 16) &lt;= rmap_hk_registers_i.hk_ccd4_vod_e;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2" t="s">
        <v>59</v>
      </c>
      <c r="U25" s="4"/>
      <c r="V25" s="4"/>
      <c r="W25" s="4"/>
      <c r="X25" s="4"/>
      <c r="Y25" s="4"/>
      <c r="Z25" s="4"/>
      <c r="AB25" t="str">
        <f t="shared" si="3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si="1"/>
        <v>avalon_mm_rmap_o.readdata</v>
      </c>
      <c r="Q26" s="2" t="s">
        <v>63</v>
      </c>
      <c r="R26" s="3" t="str">
        <f>'AVS RMAP HK Registers TABLE'!J13</f>
        <v>15 downto 0</v>
      </c>
      <c r="S26" s="2" t="s">
        <v>61</v>
      </c>
      <c r="T26" s="6" t="s">
        <v>60</v>
      </c>
      <c r="U26" s="5" t="str">
        <f t="shared" si="2"/>
        <v>rmap_hk_registers_i</v>
      </c>
      <c r="V26" s="6" t="s">
        <v>62</v>
      </c>
      <c r="W26" s="4"/>
      <c r="X26" s="4"/>
      <c r="Y26" s="5" t="str">
        <f>'AVS RMAP HK Registers TABLE'!E13</f>
        <v>hk_ccd4_vod_f</v>
      </c>
      <c r="Z26" s="6" t="s">
        <v>39</v>
      </c>
      <c r="AB26" t="str">
        <f t="shared" si="3"/>
        <v xml:space="preserve">    avalon_mm_rmap_o.readdata(15 downto 0) &lt;= rmap_hk_registers_i.hk_ccd4_vod_f;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1"/>
        <v>avalon_mm_rmap_o.readdata</v>
      </c>
      <c r="Q27" s="2" t="s">
        <v>63</v>
      </c>
      <c r="R27" s="3" t="str">
        <f>'AVS RMAP HK Registers TABLE'!J14</f>
        <v>31 downto 16</v>
      </c>
      <c r="S27" s="2" t="s">
        <v>61</v>
      </c>
      <c r="T27" s="6" t="s">
        <v>60</v>
      </c>
      <c r="U27" s="5" t="str">
        <f t="shared" si="2"/>
        <v>rmap_hk_registers_i</v>
      </c>
      <c r="V27" s="6" t="s">
        <v>62</v>
      </c>
      <c r="W27" s="4"/>
      <c r="X27" s="4"/>
      <c r="Y27" s="5" t="str">
        <f>'AVS RMAP HK Registers TABLE'!E14</f>
        <v>hk_ccd4_vrd_mon</v>
      </c>
      <c r="Z27" s="6" t="s">
        <v>39</v>
      </c>
      <c r="AB27" t="str">
        <f t="shared" si="3"/>
        <v xml:space="preserve">    avalon_mm_rmap_o.readdata(31 downto 16) &lt;= rmap_hk_registers_i.hk_ccd4_vrd_mon;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2" t="s">
        <v>59</v>
      </c>
      <c r="U28" s="4"/>
      <c r="V28" s="4"/>
      <c r="W28" s="4"/>
      <c r="X28" s="4"/>
      <c r="Y28" s="4"/>
      <c r="Z28" s="4"/>
      <c r="AB28" t="str">
        <f t="shared" si="3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si="1"/>
        <v>avalon_mm_rmap_o.readdata</v>
      </c>
      <c r="Q29" s="2" t="s">
        <v>63</v>
      </c>
      <c r="R29" s="3" t="str">
        <f>'AVS RMAP HK Registers TABLE'!J15</f>
        <v>15 downto 0</v>
      </c>
      <c r="S29" s="2" t="s">
        <v>61</v>
      </c>
      <c r="T29" s="6" t="s">
        <v>60</v>
      </c>
      <c r="U29" s="5" t="str">
        <f t="shared" si="2"/>
        <v>rmap_hk_registers_i</v>
      </c>
      <c r="V29" s="6" t="s">
        <v>62</v>
      </c>
      <c r="W29" s="4"/>
      <c r="X29" s="4"/>
      <c r="Y29" s="5" t="str">
        <f>'AVS RMAP HK Registers TABLE'!E15</f>
        <v>hk_vccd</v>
      </c>
      <c r="Z29" s="6" t="s">
        <v>39</v>
      </c>
      <c r="AB29" t="str">
        <f t="shared" si="3"/>
        <v xml:space="preserve">    avalon_mm_rmap_o.readdata(15 downto 0) &lt;= rmap_hk_registers_i.hk_vccd;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"/>
        <v>avalon_mm_rmap_o.readdata</v>
      </c>
      <c r="Q30" s="2" t="s">
        <v>63</v>
      </c>
      <c r="R30" s="3" t="str">
        <f>'AVS RMAP HK Registers TABLE'!J16</f>
        <v>31 downto 16</v>
      </c>
      <c r="S30" s="2" t="s">
        <v>61</v>
      </c>
      <c r="T30" s="6" t="s">
        <v>60</v>
      </c>
      <c r="U30" s="5" t="str">
        <f t="shared" si="2"/>
        <v>rmap_hk_registers_i</v>
      </c>
      <c r="V30" s="6" t="s">
        <v>62</v>
      </c>
      <c r="W30" s="4"/>
      <c r="X30" s="4"/>
      <c r="Y30" s="5" t="str">
        <f>'AVS RMAP HK Registers TABLE'!E16</f>
        <v>hk_vrclk</v>
      </c>
      <c r="Z30" s="6" t="s">
        <v>39</v>
      </c>
      <c r="AB30" t="str">
        <f t="shared" si="3"/>
        <v xml:space="preserve">    avalon_mm_rmap_o.readdata(31 downto 16) &lt;= rmap_hk_registers_i.hk_vrclk;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2" t="s">
        <v>59</v>
      </c>
      <c r="U31" s="4"/>
      <c r="V31" s="4"/>
      <c r="W31" s="4"/>
      <c r="X31" s="4"/>
      <c r="Y31" s="4"/>
      <c r="Z31" s="4"/>
      <c r="AB31" t="str">
        <f t="shared" si="3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si="1"/>
        <v>avalon_mm_rmap_o.readdata</v>
      </c>
      <c r="Q32" s="2" t="s">
        <v>63</v>
      </c>
      <c r="R32" s="3" t="str">
        <f>'AVS RMAP HK Registers TABLE'!J17</f>
        <v>15 downto 0</v>
      </c>
      <c r="S32" s="2" t="s">
        <v>61</v>
      </c>
      <c r="T32" s="6" t="s">
        <v>60</v>
      </c>
      <c r="U32" s="5" t="str">
        <f t="shared" si="2"/>
        <v>rmap_hk_registers_i</v>
      </c>
      <c r="V32" s="6" t="s">
        <v>62</v>
      </c>
      <c r="W32" s="4"/>
      <c r="X32" s="4"/>
      <c r="Y32" s="5" t="str">
        <f>'AVS RMAP HK Registers TABLE'!E17</f>
        <v>hk_viclk</v>
      </c>
      <c r="Z32" s="6" t="s">
        <v>39</v>
      </c>
      <c r="AB32" t="str">
        <f t="shared" si="3"/>
        <v xml:space="preserve">    avalon_mm_rmap_o.readdata(15 downto 0) &lt;= rmap_hk_registers_i.hk_viclk;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"/>
        <v>avalon_mm_rmap_o.readdata</v>
      </c>
      <c r="Q33" s="2" t="s">
        <v>63</v>
      </c>
      <c r="R33" s="3" t="str">
        <f>'AVS RMAP HK Registers TABLE'!J18</f>
        <v>31 downto 16</v>
      </c>
      <c r="S33" s="2" t="s">
        <v>61</v>
      </c>
      <c r="T33" s="6" t="s">
        <v>60</v>
      </c>
      <c r="U33" s="5" t="str">
        <f t="shared" si="2"/>
        <v>rmap_hk_registers_i</v>
      </c>
      <c r="V33" s="6" t="s">
        <v>62</v>
      </c>
      <c r="W33" s="4"/>
      <c r="X33" s="4"/>
      <c r="Y33" s="5" t="str">
        <f>'AVS RMAP HK Registers TABLE'!E18</f>
        <v>hk_vrclk_low</v>
      </c>
      <c r="Z33" s="6" t="s">
        <v>39</v>
      </c>
      <c r="AB33" t="str">
        <f t="shared" si="3"/>
        <v xml:space="preserve">    avalon_mm_rmap_o.readdata(31 downto 16) &lt;= rmap_hk_registers_i.hk_vrclk_low;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2" t="s">
        <v>59</v>
      </c>
      <c r="U34" s="4"/>
      <c r="V34" s="4"/>
      <c r="W34" s="4"/>
      <c r="X34" s="4"/>
      <c r="Y34" s="4"/>
      <c r="Z34" s="4"/>
      <c r="AB34" t="str">
        <f t="shared" si="3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si="1"/>
        <v>avalon_mm_rmap_o.readdata</v>
      </c>
      <c r="Q35" s="2" t="s">
        <v>63</v>
      </c>
      <c r="R35" s="3" t="str">
        <f>'AVS RMAP HK Registers TABLE'!J19</f>
        <v>15 downto 0</v>
      </c>
      <c r="S35" s="2" t="s">
        <v>61</v>
      </c>
      <c r="T35" s="6" t="s">
        <v>60</v>
      </c>
      <c r="U35" s="5" t="str">
        <f t="shared" si="2"/>
        <v>rmap_hk_registers_i</v>
      </c>
      <c r="V35" s="6" t="s">
        <v>62</v>
      </c>
      <c r="W35" s="4"/>
      <c r="X35" s="4"/>
      <c r="Y35" s="5" t="str">
        <f>'AVS RMAP HK Registers TABLE'!E19</f>
        <v>hk_5vb_pos</v>
      </c>
      <c r="Z35" s="6" t="s">
        <v>39</v>
      </c>
      <c r="AB35" t="str">
        <f t="shared" si="3"/>
        <v xml:space="preserve">    avalon_mm_rmap_o.readdata(15 downto 0) &lt;= rmap_hk_registers_i.hk_5vb_pos;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"/>
        <v>avalon_mm_rmap_o.readdata</v>
      </c>
      <c r="Q36" s="2" t="s">
        <v>63</v>
      </c>
      <c r="R36" s="3" t="str">
        <f>'AVS RMAP HK Registers TABLE'!J20</f>
        <v>31 downto 16</v>
      </c>
      <c r="S36" s="2" t="s">
        <v>61</v>
      </c>
      <c r="T36" s="6" t="s">
        <v>60</v>
      </c>
      <c r="U36" s="5" t="str">
        <f t="shared" si="2"/>
        <v>rmap_hk_registers_i</v>
      </c>
      <c r="V36" s="6" t="s">
        <v>62</v>
      </c>
      <c r="W36" s="4"/>
      <c r="X36" s="4"/>
      <c r="Y36" s="5" t="str">
        <f>'AVS RMAP HK Registers TABLE'!E20</f>
        <v>hk_5vb_neg</v>
      </c>
      <c r="Z36" s="6" t="s">
        <v>39</v>
      </c>
      <c r="AB36" t="str">
        <f t="shared" si="3"/>
        <v xml:space="preserve">    avalon_mm_rmap_o.readdata(31 downto 16) &lt;= rmap_hk_registers_i.hk_5vb_neg;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2" t="s">
        <v>59</v>
      </c>
      <c r="U37" s="4"/>
      <c r="V37" s="4"/>
      <c r="W37" s="4"/>
      <c r="X37" s="4"/>
      <c r="Y37" s="4"/>
      <c r="Z37" s="4"/>
      <c r="AB37" t="str">
        <f t="shared" si="3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si="1"/>
        <v>avalon_mm_rmap_o.readdata</v>
      </c>
      <c r="Q38" s="2" t="s">
        <v>63</v>
      </c>
      <c r="R38" s="3" t="str">
        <f>'AVS RMAP HK Registers TABLE'!J21</f>
        <v>15 downto 0</v>
      </c>
      <c r="S38" s="2" t="s">
        <v>61</v>
      </c>
      <c r="T38" s="6" t="s">
        <v>60</v>
      </c>
      <c r="U38" s="5" t="str">
        <f t="shared" si="2"/>
        <v>rmap_hk_registers_i</v>
      </c>
      <c r="V38" s="6" t="s">
        <v>62</v>
      </c>
      <c r="W38" s="4"/>
      <c r="X38" s="4"/>
      <c r="Y38" s="5" t="str">
        <f>'AVS RMAP HK Registers TABLE'!E21</f>
        <v>hk_3_3vb_pos</v>
      </c>
      <c r="Z38" s="6" t="s">
        <v>39</v>
      </c>
      <c r="AB38" t="str">
        <f t="shared" si="3"/>
        <v xml:space="preserve">    avalon_mm_rmap_o.readdata(15 downto 0) &lt;= rmap_hk_registers_i.hk_3_3vb_pos;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"/>
        <v>avalon_mm_rmap_o.readdata</v>
      </c>
      <c r="Q39" s="2" t="s">
        <v>63</v>
      </c>
      <c r="R39" s="3" t="str">
        <f>'AVS RMAP HK Registers TABLE'!J22</f>
        <v>31 downto 16</v>
      </c>
      <c r="S39" s="2" t="s">
        <v>61</v>
      </c>
      <c r="T39" s="6" t="s">
        <v>60</v>
      </c>
      <c r="U39" s="5" t="str">
        <f t="shared" si="2"/>
        <v>rmap_hk_registers_i</v>
      </c>
      <c r="V39" s="6" t="s">
        <v>62</v>
      </c>
      <c r="W39" s="4"/>
      <c r="X39" s="4"/>
      <c r="Y39" s="5" t="str">
        <f>'AVS RMAP HK Registers TABLE'!E22</f>
        <v>hk_2_5va_pos</v>
      </c>
      <c r="Z39" s="6" t="s">
        <v>39</v>
      </c>
      <c r="AB39" t="str">
        <f t="shared" si="3"/>
        <v xml:space="preserve">    avalon_mm_rmap_o.readdata(31 downto 16) &lt;= rmap_hk_registers_i.hk_2_5va_pos;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2" t="s">
        <v>59</v>
      </c>
      <c r="U40" s="4"/>
      <c r="V40" s="4"/>
      <c r="W40" s="4"/>
      <c r="X40" s="4"/>
      <c r="Y40" s="4"/>
      <c r="Z40" s="4"/>
      <c r="AB40" t="str">
        <f t="shared" si="3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si="1"/>
        <v>avalon_mm_rmap_o.readdata</v>
      </c>
      <c r="Q41" s="2" t="s">
        <v>63</v>
      </c>
      <c r="R41" s="3" t="str">
        <f>'AVS RMAP HK Registers TABLE'!J23</f>
        <v>15 downto 0</v>
      </c>
      <c r="S41" s="2" t="s">
        <v>61</v>
      </c>
      <c r="T41" s="6" t="s">
        <v>60</v>
      </c>
      <c r="U41" s="5" t="str">
        <f t="shared" si="2"/>
        <v>rmap_hk_registers_i</v>
      </c>
      <c r="V41" s="6" t="s">
        <v>62</v>
      </c>
      <c r="W41" s="4"/>
      <c r="X41" s="4"/>
      <c r="Y41" s="5" t="str">
        <f>'AVS RMAP HK Registers TABLE'!E23</f>
        <v>hk_3_3vd_pos</v>
      </c>
      <c r="Z41" s="6" t="s">
        <v>39</v>
      </c>
      <c r="AB41" t="str">
        <f t="shared" si="3"/>
        <v xml:space="preserve">    avalon_mm_rmap_o.readdata(15 downto 0) &lt;= rmap_hk_registers_i.hk_3_3vd_pos;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"/>
        <v>avalon_mm_rmap_o.readdata</v>
      </c>
      <c r="Q42" s="2" t="s">
        <v>63</v>
      </c>
      <c r="R42" s="3" t="str">
        <f>'AVS RMAP HK Registers TABLE'!J24</f>
        <v>31 downto 16</v>
      </c>
      <c r="S42" s="2" t="s">
        <v>61</v>
      </c>
      <c r="T42" s="6" t="s">
        <v>60</v>
      </c>
      <c r="U42" s="5" t="str">
        <f t="shared" si="2"/>
        <v>rmap_hk_registers_i</v>
      </c>
      <c r="V42" s="6" t="s">
        <v>62</v>
      </c>
      <c r="W42" s="4"/>
      <c r="X42" s="4"/>
      <c r="Y42" s="5" t="str">
        <f>'AVS RMAP HK Registers TABLE'!E24</f>
        <v>hk_2_5vd_pos</v>
      </c>
      <c r="Z42" s="6" t="s">
        <v>39</v>
      </c>
      <c r="AB42" t="str">
        <f t="shared" si="3"/>
        <v xml:space="preserve">    avalon_mm_rmap_o.readdata(31 downto 16) &lt;= rmap_hk_registers_i.hk_2_5vd_pos;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2" t="s">
        <v>59</v>
      </c>
      <c r="U43" s="4"/>
      <c r="V43" s="4"/>
      <c r="W43" s="4"/>
      <c r="X43" s="4"/>
      <c r="Y43" s="4"/>
      <c r="Z43" s="4"/>
      <c r="AB43" t="str">
        <f t="shared" si="3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si="1"/>
        <v>avalon_mm_rmap_o.readdata</v>
      </c>
      <c r="Q44" s="2" t="s">
        <v>63</v>
      </c>
      <c r="R44" s="3" t="str">
        <f>'AVS RMAP HK Registers TABLE'!J25</f>
        <v>15 downto 0</v>
      </c>
      <c r="S44" s="2" t="s">
        <v>61</v>
      </c>
      <c r="T44" s="6" t="s">
        <v>60</v>
      </c>
      <c r="U44" s="5" t="str">
        <f t="shared" si="2"/>
        <v>rmap_hk_registers_i</v>
      </c>
      <c r="V44" s="6" t="s">
        <v>62</v>
      </c>
      <c r="W44" s="4"/>
      <c r="X44" s="4"/>
      <c r="Y44" s="5" t="str">
        <f>'AVS RMAP HK Registers TABLE'!E25</f>
        <v>hk_1_5vd_pos</v>
      </c>
      <c r="Z44" s="6" t="s">
        <v>39</v>
      </c>
      <c r="AB44" t="str">
        <f t="shared" si="3"/>
        <v xml:space="preserve">    avalon_mm_rmap_o.readdata(15 downto 0) &lt;= rmap_hk_registers_i.hk_1_5vd_pos;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1"/>
        <v>avalon_mm_rmap_o.readdata</v>
      </c>
      <c r="Q45" s="2" t="s">
        <v>63</v>
      </c>
      <c r="R45" s="3" t="str">
        <f>'AVS RMAP HK Registers TABLE'!J26</f>
        <v>31 downto 16</v>
      </c>
      <c r="S45" s="2" t="s">
        <v>61</v>
      </c>
      <c r="T45" s="6" t="s">
        <v>60</v>
      </c>
      <c r="U45" s="5" t="str">
        <f t="shared" si="2"/>
        <v>rmap_hk_registers_i</v>
      </c>
      <c r="V45" s="6" t="s">
        <v>62</v>
      </c>
      <c r="W45" s="4"/>
      <c r="X45" s="4"/>
      <c r="Y45" s="5" t="str">
        <f>'AVS RMAP HK Registers TABLE'!E26</f>
        <v>hk_5vref</v>
      </c>
      <c r="Z45" s="6" t="s">
        <v>39</v>
      </c>
      <c r="AB45" t="str">
        <f t="shared" si="3"/>
        <v xml:space="preserve">    avalon_mm_rmap_o.readdata(31 downto 16) &lt;= rmap_hk_registers_i.hk_5vref;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2" t="s">
        <v>59</v>
      </c>
      <c r="U46" s="4"/>
      <c r="V46" s="4"/>
      <c r="W46" s="4"/>
      <c r="X46" s="4"/>
      <c r="Y46" s="4"/>
      <c r="Z46" s="4"/>
      <c r="AB46" t="str">
        <f t="shared" si="3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si="1"/>
        <v>avalon_mm_rmap_o.readdata</v>
      </c>
      <c r="Q47" s="2" t="s">
        <v>63</v>
      </c>
      <c r="R47" s="3" t="str">
        <f>'AVS RMAP HK Registers TABLE'!J27</f>
        <v>15 downto 0</v>
      </c>
      <c r="S47" s="2" t="s">
        <v>61</v>
      </c>
      <c r="T47" s="6" t="s">
        <v>60</v>
      </c>
      <c r="U47" s="5" t="str">
        <f t="shared" si="2"/>
        <v>rmap_hk_registers_i</v>
      </c>
      <c r="V47" s="6" t="s">
        <v>62</v>
      </c>
      <c r="W47" s="4"/>
      <c r="X47" s="4"/>
      <c r="Y47" s="5" t="str">
        <f>'AVS RMAP HK Registers TABLE'!E27</f>
        <v>hk_vccd_pos_raw</v>
      </c>
      <c r="Z47" s="6" t="s">
        <v>39</v>
      </c>
      <c r="AB47" t="str">
        <f t="shared" si="3"/>
        <v xml:space="preserve">    avalon_mm_rmap_o.readdata(15 downto 0) &lt;= rmap_hk_registers_i.hk_vccd_pos_raw;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1"/>
        <v>avalon_mm_rmap_o.readdata</v>
      </c>
      <c r="Q48" s="2" t="s">
        <v>63</v>
      </c>
      <c r="R48" s="3" t="str">
        <f>'AVS RMAP HK Registers TABLE'!J28</f>
        <v>31 downto 16</v>
      </c>
      <c r="S48" s="2" t="s">
        <v>61</v>
      </c>
      <c r="T48" s="6" t="s">
        <v>60</v>
      </c>
      <c r="U48" s="5" t="str">
        <f t="shared" si="2"/>
        <v>rmap_hk_registers_i</v>
      </c>
      <c r="V48" s="6" t="s">
        <v>62</v>
      </c>
      <c r="W48" s="4"/>
      <c r="X48" s="4"/>
      <c r="Y48" s="5" t="str">
        <f>'AVS RMAP HK Registers TABLE'!E28</f>
        <v>hk_vclk_pos_raw</v>
      </c>
      <c r="Z48" s="6" t="s">
        <v>39</v>
      </c>
      <c r="AB48" t="str">
        <f t="shared" si="3"/>
        <v xml:space="preserve">    avalon_mm_rmap_o.readdata(31 downto 16) &lt;= rmap_hk_registers_i.hk_vclk_pos_raw;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2" t="s">
        <v>59</v>
      </c>
      <c r="U49" s="4"/>
      <c r="V49" s="4"/>
      <c r="W49" s="4"/>
      <c r="X49" s="4"/>
      <c r="Y49" s="4"/>
      <c r="Z49" s="4"/>
      <c r="AB49" t="str">
        <f t="shared" si="3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si="1"/>
        <v>avalon_mm_rmap_o.readdata</v>
      </c>
      <c r="Q50" s="2" t="s">
        <v>63</v>
      </c>
      <c r="R50" s="3" t="str">
        <f>'AVS RMAP HK Registers TABLE'!J29</f>
        <v>15 downto 0</v>
      </c>
      <c r="S50" s="2" t="s">
        <v>61</v>
      </c>
      <c r="T50" s="6" t="s">
        <v>60</v>
      </c>
      <c r="U50" s="5" t="str">
        <f t="shared" si="2"/>
        <v>rmap_hk_registers_i</v>
      </c>
      <c r="V50" s="6" t="s">
        <v>62</v>
      </c>
      <c r="W50" s="4"/>
      <c r="X50" s="4"/>
      <c r="Y50" s="5" t="str">
        <f>'AVS RMAP HK Registers TABLE'!E29</f>
        <v>hk_van1_pos_raw</v>
      </c>
      <c r="Z50" s="6" t="s">
        <v>39</v>
      </c>
      <c r="AB50" t="str">
        <f t="shared" si="3"/>
        <v xml:space="preserve">    avalon_mm_rmap_o.readdata(15 downto 0) &lt;= rmap_hk_registers_i.hk_van1_pos_raw;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1"/>
        <v>avalon_mm_rmap_o.readdata</v>
      </c>
      <c r="Q51" s="2" t="s">
        <v>63</v>
      </c>
      <c r="R51" s="3" t="str">
        <f>'AVS RMAP HK Registers TABLE'!J30</f>
        <v>31 downto 16</v>
      </c>
      <c r="S51" s="2" t="s">
        <v>61</v>
      </c>
      <c r="T51" s="6" t="s">
        <v>60</v>
      </c>
      <c r="U51" s="5" t="str">
        <f t="shared" si="2"/>
        <v>rmap_hk_registers_i</v>
      </c>
      <c r="V51" s="6" t="s">
        <v>62</v>
      </c>
      <c r="W51" s="4"/>
      <c r="X51" s="4"/>
      <c r="Y51" s="5" t="str">
        <f>'AVS RMAP HK Registers TABLE'!E30</f>
        <v>hk_van3_neg_raw</v>
      </c>
      <c r="Z51" s="6" t="s">
        <v>39</v>
      </c>
      <c r="AB51" t="str">
        <f t="shared" si="3"/>
        <v xml:space="preserve">    avalon_mm_rmap_o.readdata(31 downto 16) &lt;= rmap_hk_registers_i.hk_van3_neg_raw;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2" t="s">
        <v>59</v>
      </c>
      <c r="U52" s="4"/>
      <c r="V52" s="4"/>
      <c r="W52" s="4"/>
      <c r="X52" s="4"/>
      <c r="Y52" s="4"/>
      <c r="Z52" s="4"/>
      <c r="AB52" t="str">
        <f t="shared" si="3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si="1"/>
        <v>avalon_mm_rmap_o.readdata</v>
      </c>
      <c r="Q53" s="2" t="s">
        <v>63</v>
      </c>
      <c r="R53" s="3" t="str">
        <f>'AVS RMAP HK Registers TABLE'!J31</f>
        <v>15 downto 0</v>
      </c>
      <c r="S53" s="2" t="s">
        <v>61</v>
      </c>
      <c r="T53" s="6" t="s">
        <v>60</v>
      </c>
      <c r="U53" s="5" t="str">
        <f t="shared" si="2"/>
        <v>rmap_hk_registers_i</v>
      </c>
      <c r="V53" s="6" t="s">
        <v>62</v>
      </c>
      <c r="W53" s="4"/>
      <c r="X53" s="4"/>
      <c r="Y53" s="5" t="str">
        <f>'AVS RMAP HK Registers TABLE'!E31</f>
        <v>hk_van2_pos_raw</v>
      </c>
      <c r="Z53" s="6" t="s">
        <v>39</v>
      </c>
      <c r="AB53" t="str">
        <f t="shared" si="3"/>
        <v xml:space="preserve">    avalon_mm_rmap_o.readdata(15 downto 0) &lt;= rmap_hk_registers_i.hk_van2_pos_raw;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1"/>
        <v>avalon_mm_rmap_o.readdata</v>
      </c>
      <c r="Q54" s="2" t="s">
        <v>63</v>
      </c>
      <c r="R54" s="3" t="str">
        <f>'AVS RMAP HK Registers TABLE'!J32</f>
        <v>31 downto 16</v>
      </c>
      <c r="S54" s="2" t="s">
        <v>61</v>
      </c>
      <c r="T54" s="6" t="s">
        <v>60</v>
      </c>
      <c r="U54" s="5" t="str">
        <f t="shared" si="2"/>
        <v>rmap_hk_registers_i</v>
      </c>
      <c r="V54" s="6" t="s">
        <v>62</v>
      </c>
      <c r="W54" s="4"/>
      <c r="X54" s="4"/>
      <c r="Y54" s="5" t="str">
        <f>'AVS RMAP HK Registers TABLE'!E32</f>
        <v>hk_vdig_fpga_raw</v>
      </c>
      <c r="Z54" s="6" t="s">
        <v>39</v>
      </c>
      <c r="AB54" t="str">
        <f t="shared" si="3"/>
        <v xml:space="preserve">    avalon_mm_rmap_o.readdata(31 downto 16) &lt;= rmap_hk_registers_i.hk_vdig_fpga_raw;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2" t="s">
        <v>59</v>
      </c>
      <c r="U55" s="4"/>
      <c r="V55" s="4"/>
      <c r="W55" s="4"/>
      <c r="X55" s="4"/>
      <c r="Y55" s="4"/>
      <c r="Z55" s="4"/>
      <c r="AB55" t="str">
        <f t="shared" si="3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si="1"/>
        <v>avalon_mm_rmap_o.readdata</v>
      </c>
      <c r="Q56" s="2" t="s">
        <v>63</v>
      </c>
      <c r="R56" s="3" t="str">
        <f>'AVS RMAP HK Registers TABLE'!J33</f>
        <v>15 downto 0</v>
      </c>
      <c r="S56" s="2" t="s">
        <v>61</v>
      </c>
      <c r="T56" s="6" t="s">
        <v>60</v>
      </c>
      <c r="U56" s="5" t="str">
        <f t="shared" si="2"/>
        <v>rmap_hk_registers_i</v>
      </c>
      <c r="V56" s="6" t="s">
        <v>62</v>
      </c>
      <c r="W56" s="4"/>
      <c r="X56" s="4"/>
      <c r="Y56" s="5" t="str">
        <f>'AVS RMAP HK Registers TABLE'!E33</f>
        <v>hk_vdig_spw_raw</v>
      </c>
      <c r="Z56" s="6" t="s">
        <v>39</v>
      </c>
      <c r="AB56" t="str">
        <f t="shared" si="3"/>
        <v xml:space="preserve">    avalon_mm_rmap_o.readdata(15 downto 0) &lt;= rmap_hk_registers_i.hk_vdig_spw_raw;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1"/>
        <v>avalon_mm_rmap_o.readdata</v>
      </c>
      <c r="Q57" s="2" t="s">
        <v>63</v>
      </c>
      <c r="R57" s="3" t="str">
        <f>'AVS RMAP HK Registers TABLE'!J34</f>
        <v>31 downto 16</v>
      </c>
      <c r="S57" s="2" t="s">
        <v>61</v>
      </c>
      <c r="T57" s="6" t="s">
        <v>60</v>
      </c>
      <c r="U57" s="5" t="str">
        <f t="shared" si="2"/>
        <v>rmap_hk_registers_i</v>
      </c>
      <c r="V57" s="6" t="s">
        <v>62</v>
      </c>
      <c r="W57" s="4"/>
      <c r="X57" s="4"/>
      <c r="Y57" s="5" t="str">
        <f>'AVS RMAP HK Registers TABLE'!E34</f>
        <v>hk_viclk_low</v>
      </c>
      <c r="Z57" s="6" t="s">
        <v>39</v>
      </c>
      <c r="AB57" t="str">
        <f t="shared" si="3"/>
        <v xml:space="preserve">    avalon_mm_rmap_o.readdata(31 downto 16) &lt;= rmap_hk_registers_i.hk_viclk_low;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2" t="s">
        <v>59</v>
      </c>
      <c r="U58" s="4"/>
      <c r="V58" s="4"/>
      <c r="W58" s="4"/>
      <c r="X58" s="4"/>
      <c r="Y58" s="4"/>
      <c r="Z58" s="4"/>
      <c r="AB58" t="str">
        <f t="shared" si="3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si="1"/>
        <v>avalon_mm_rmap_o.readdata</v>
      </c>
      <c r="Q59" s="2" t="s">
        <v>63</v>
      </c>
      <c r="R59" s="3" t="str">
        <f>'AVS RMAP HK Registers TABLE'!J35</f>
        <v>15 downto 0</v>
      </c>
      <c r="S59" s="2" t="s">
        <v>61</v>
      </c>
      <c r="T59" s="6" t="s">
        <v>60</v>
      </c>
      <c r="U59" s="5" t="str">
        <f t="shared" si="2"/>
        <v>rmap_hk_registers_i</v>
      </c>
      <c r="V59" s="6" t="s">
        <v>62</v>
      </c>
      <c r="W59" s="4"/>
      <c r="X59" s="4"/>
      <c r="Y59" s="5" t="str">
        <f>'AVS RMAP HK Registers TABLE'!E35</f>
        <v>hk_adc_temp_a_e</v>
      </c>
      <c r="Z59" s="6" t="s">
        <v>39</v>
      </c>
      <c r="AB59" t="str">
        <f t="shared" si="3"/>
        <v xml:space="preserve">    avalon_mm_rmap_o.readdata(15 downto 0) &lt;= rmap_hk_registers_i.hk_adc_temp_a_e;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1"/>
        <v>avalon_mm_rmap_o.readdata</v>
      </c>
      <c r="Q60" s="2" t="s">
        <v>63</v>
      </c>
      <c r="R60" s="3" t="str">
        <f>'AVS RMAP HK Registers TABLE'!J36</f>
        <v>31 downto 16</v>
      </c>
      <c r="S60" s="2" t="s">
        <v>61</v>
      </c>
      <c r="T60" s="6" t="s">
        <v>60</v>
      </c>
      <c r="U60" s="5" t="str">
        <f t="shared" si="2"/>
        <v>rmap_hk_registers_i</v>
      </c>
      <c r="V60" s="6" t="s">
        <v>62</v>
      </c>
      <c r="W60" s="4"/>
      <c r="X60" s="4"/>
      <c r="Y60" s="5" t="str">
        <f>'AVS RMAP HK Registers TABLE'!E36</f>
        <v>hk_adc_temp_a_f</v>
      </c>
      <c r="Z60" s="6" t="s">
        <v>39</v>
      </c>
      <c r="AB60" t="str">
        <f t="shared" si="3"/>
        <v xml:space="preserve">    avalon_mm_rmap_o.readdata(31 downto 16) &lt;= rmap_hk_registers_i.hk_adc_temp_a_f;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2" t="s">
        <v>59</v>
      </c>
      <c r="U61" s="4"/>
      <c r="V61" s="4"/>
      <c r="W61" s="4"/>
      <c r="X61" s="4"/>
      <c r="Y61" s="4"/>
      <c r="Z61" s="4"/>
      <c r="AB61" t="str">
        <f t="shared" si="3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si="1"/>
        <v>avalon_mm_rmap_o.readdata</v>
      </c>
      <c r="Q62" s="2" t="s">
        <v>63</v>
      </c>
      <c r="R62" s="3" t="str">
        <f>'AVS RMAP HK Registers TABLE'!J37</f>
        <v>15 downto 0</v>
      </c>
      <c r="S62" s="2" t="s">
        <v>61</v>
      </c>
      <c r="T62" s="6" t="s">
        <v>60</v>
      </c>
      <c r="U62" s="5" t="str">
        <f t="shared" si="2"/>
        <v>rmap_hk_registers_i</v>
      </c>
      <c r="V62" s="6" t="s">
        <v>62</v>
      </c>
      <c r="W62" s="4"/>
      <c r="X62" s="4"/>
      <c r="Y62" s="5" t="str">
        <f>'AVS RMAP HK Registers TABLE'!E37</f>
        <v>hk_ccd1_temp</v>
      </c>
      <c r="Z62" s="6" t="s">
        <v>39</v>
      </c>
      <c r="AB62" t="str">
        <f t="shared" si="3"/>
        <v xml:space="preserve">    avalon_mm_rmap_o.readdata(15 downto 0) &lt;= rmap_hk_registers_i.hk_ccd1_temp;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1"/>
        <v>avalon_mm_rmap_o.readdata</v>
      </c>
      <c r="Q63" s="2" t="s">
        <v>63</v>
      </c>
      <c r="R63" s="3" t="str">
        <f>'AVS RMAP HK Registers TABLE'!J38</f>
        <v>31 downto 16</v>
      </c>
      <c r="S63" s="2" t="s">
        <v>61</v>
      </c>
      <c r="T63" s="6" t="s">
        <v>60</v>
      </c>
      <c r="U63" s="5" t="str">
        <f t="shared" si="2"/>
        <v>rmap_hk_registers_i</v>
      </c>
      <c r="V63" s="6" t="s">
        <v>62</v>
      </c>
      <c r="W63" s="4"/>
      <c r="X63" s="4"/>
      <c r="Y63" s="5" t="str">
        <f>'AVS RMAP HK Registers TABLE'!E38</f>
        <v>hk_ccd2_temp</v>
      </c>
      <c r="Z63" s="6" t="s">
        <v>39</v>
      </c>
      <c r="AB63" t="str">
        <f t="shared" si="3"/>
        <v xml:space="preserve">    avalon_mm_rmap_o.readdata(31 downto 16) &lt;= rmap_hk_registers_i.hk_ccd2_temp;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2" t="s">
        <v>59</v>
      </c>
      <c r="U64" s="4"/>
      <c r="V64" s="4"/>
      <c r="W64" s="4"/>
      <c r="X64" s="4"/>
      <c r="Y64" s="4"/>
      <c r="Z64" s="4"/>
      <c r="AB64" t="str">
        <f t="shared" si="3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si="1"/>
        <v>avalon_mm_rmap_o.readdata</v>
      </c>
      <c r="Q65" s="2" t="s">
        <v>63</v>
      </c>
      <c r="R65" s="3" t="str">
        <f>'AVS RMAP HK Registers TABLE'!J39</f>
        <v>15 downto 0</v>
      </c>
      <c r="S65" s="2" t="s">
        <v>61</v>
      </c>
      <c r="T65" s="6" t="s">
        <v>60</v>
      </c>
      <c r="U65" s="5" t="str">
        <f t="shared" si="2"/>
        <v>rmap_hk_registers_i</v>
      </c>
      <c r="V65" s="6" t="s">
        <v>62</v>
      </c>
      <c r="W65" s="4"/>
      <c r="X65" s="4"/>
      <c r="Y65" s="5" t="str">
        <f>'AVS RMAP HK Registers TABLE'!E39</f>
        <v>hk_ccd3_temp</v>
      </c>
      <c r="Z65" s="6" t="s">
        <v>39</v>
      </c>
      <c r="AB65" t="str">
        <f t="shared" si="3"/>
        <v xml:space="preserve">    avalon_mm_rmap_o.readdata(15 downto 0) &lt;= rmap_hk_registers_i.hk_ccd3_temp;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1"/>
        <v>avalon_mm_rmap_o.readdata</v>
      </c>
      <c r="Q66" s="2" t="s">
        <v>63</v>
      </c>
      <c r="R66" s="3" t="str">
        <f>'AVS RMAP HK Registers TABLE'!J40</f>
        <v>31 downto 16</v>
      </c>
      <c r="S66" s="2" t="s">
        <v>61</v>
      </c>
      <c r="T66" s="6" t="s">
        <v>60</v>
      </c>
      <c r="U66" s="5" t="str">
        <f t="shared" si="2"/>
        <v>rmap_hk_registers_i</v>
      </c>
      <c r="V66" s="6" t="s">
        <v>62</v>
      </c>
      <c r="W66" s="4"/>
      <c r="X66" s="4"/>
      <c r="Y66" s="5" t="str">
        <f>'AVS RMAP HK Registers TABLE'!E40</f>
        <v>hk_ccd4_temp</v>
      </c>
      <c r="Z66" s="6" t="s">
        <v>39</v>
      </c>
      <c r="AB66" t="str">
        <f t="shared" si="3"/>
        <v xml:space="preserve">    avalon_mm_rmap_o.readdata(31 downto 16) &lt;= rmap_hk_registers_i.hk_ccd4_temp;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2" t="s">
        <v>59</v>
      </c>
      <c r="U67" s="4"/>
      <c r="V67" s="4"/>
      <c r="W67" s="4"/>
      <c r="X67" s="4"/>
      <c r="Y67" s="4"/>
      <c r="Z67" s="4"/>
      <c r="AB67" t="str">
        <f t="shared" si="3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si="1"/>
        <v>avalon_mm_rmap_o.readdata</v>
      </c>
      <c r="Q68" s="2" t="s">
        <v>63</v>
      </c>
      <c r="R68" s="3" t="str">
        <f>'AVS RMAP HK Registers TABLE'!J41</f>
        <v>15 downto 0</v>
      </c>
      <c r="S68" s="2" t="s">
        <v>61</v>
      </c>
      <c r="T68" s="6" t="s">
        <v>60</v>
      </c>
      <c r="U68" s="5" t="str">
        <f t="shared" si="2"/>
        <v>rmap_hk_registers_i</v>
      </c>
      <c r="V68" s="6" t="s">
        <v>62</v>
      </c>
      <c r="W68" s="4"/>
      <c r="X68" s="4"/>
      <c r="Y68" s="5" t="str">
        <f>'AVS RMAP HK Registers TABLE'!E41</f>
        <v>hk_wp605_spare</v>
      </c>
      <c r="Z68" s="6" t="s">
        <v>39</v>
      </c>
      <c r="AB68" t="str">
        <f t="shared" si="3"/>
        <v xml:space="preserve">    avalon_mm_rmap_o.readdata(15 downto 0) &lt;= rmap_hk_registers_i.hk_wp605_spare;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1"/>
        <v>avalon_mm_rmap_o.readdata</v>
      </c>
      <c r="Q69" s="2" t="s">
        <v>63</v>
      </c>
      <c r="R69" s="3" t="str">
        <f>'AVS RMAP HK Registers TABLE'!J42</f>
        <v>31 downto 16</v>
      </c>
      <c r="S69" s="2" t="s">
        <v>61</v>
      </c>
      <c r="T69" s="6" t="s">
        <v>60</v>
      </c>
      <c r="U69" s="5" t="str">
        <f t="shared" si="2"/>
        <v>rmap_hk_registers_i</v>
      </c>
      <c r="V69" s="6" t="s">
        <v>62</v>
      </c>
      <c r="W69" s="4"/>
      <c r="X69" s="4"/>
      <c r="Y69" s="5" t="str">
        <f>'AVS RMAP HK Registers TABLE'!E42</f>
        <v>lowres_prt_a_0</v>
      </c>
      <c r="Z69" s="6" t="s">
        <v>39</v>
      </c>
      <c r="AB69" t="str">
        <f t="shared" si="3"/>
        <v xml:space="preserve">    avalon_mm_rmap_o.readdata(31 downto 16) &lt;= rmap_hk_registers_i.lowres_prt_a_0;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2" t="s">
        <v>59</v>
      </c>
      <c r="U70" s="4"/>
      <c r="V70" s="4"/>
      <c r="W70" s="4"/>
      <c r="X70" s="4"/>
      <c r="Y70" s="4"/>
      <c r="Z70" s="4"/>
      <c r="AB70" t="str">
        <f t="shared" si="3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si="1"/>
        <v>avalon_mm_rmap_o.readdata</v>
      </c>
      <c r="Q71" s="2" t="s">
        <v>63</v>
      </c>
      <c r="R71" s="3" t="str">
        <f>'AVS RMAP HK Registers TABLE'!J43</f>
        <v>15 downto 0</v>
      </c>
      <c r="S71" s="2" t="s">
        <v>61</v>
      </c>
      <c r="T71" s="6" t="s">
        <v>60</v>
      </c>
      <c r="U71" s="5" t="str">
        <f t="shared" si="2"/>
        <v>rmap_hk_registers_i</v>
      </c>
      <c r="V71" s="6" t="s">
        <v>62</v>
      </c>
      <c r="W71" s="4"/>
      <c r="X71" s="4"/>
      <c r="Y71" s="5" t="str">
        <f>'AVS RMAP HK Registers TABLE'!E43</f>
        <v>lowres_prt_a_1</v>
      </c>
      <c r="Z71" s="6" t="s">
        <v>39</v>
      </c>
      <c r="AB71" t="str">
        <f t="shared" si="3"/>
        <v xml:space="preserve">    avalon_mm_rmap_o.readdata(15 downto 0) &lt;= rmap_hk_registers_i.lowres_prt_a_1;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1"/>
        <v>avalon_mm_rmap_o.readdata</v>
      </c>
      <c r="Q72" s="2" t="s">
        <v>63</v>
      </c>
      <c r="R72" s="3" t="str">
        <f>'AVS RMAP HK Registers TABLE'!J44</f>
        <v>31 downto 16</v>
      </c>
      <c r="S72" s="2" t="s">
        <v>61</v>
      </c>
      <c r="T72" s="6" t="s">
        <v>60</v>
      </c>
      <c r="U72" s="5" t="str">
        <f t="shared" si="2"/>
        <v>rmap_hk_registers_i</v>
      </c>
      <c r="V72" s="6" t="s">
        <v>62</v>
      </c>
      <c r="W72" s="4"/>
      <c r="X72" s="4"/>
      <c r="Y72" s="5" t="str">
        <f>'AVS RMAP HK Registers TABLE'!E44</f>
        <v>lowres_prt_a_2</v>
      </c>
      <c r="Z72" s="6" t="s">
        <v>39</v>
      </c>
      <c r="AB72" t="str">
        <f t="shared" si="3"/>
        <v xml:space="preserve">    avalon_mm_rmap_o.readdata(31 downto 16) &lt;= rmap_hk_registers_i.lowres_prt_a_2;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2" t="s">
        <v>59</v>
      </c>
      <c r="U73" s="4"/>
      <c r="V73" s="4"/>
      <c r="W73" s="4"/>
      <c r="X73" s="4"/>
      <c r="Y73" s="4"/>
      <c r="Z73" s="4"/>
      <c r="AB73" t="str">
        <f t="shared" si="3"/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si="1"/>
        <v>avalon_mm_rmap_o.readdata</v>
      </c>
      <c r="Q74" s="2" t="s">
        <v>63</v>
      </c>
      <c r="R74" s="3" t="str">
        <f>'AVS RMAP HK Registers TABLE'!J45</f>
        <v>15 downto 0</v>
      </c>
      <c r="S74" s="2" t="s">
        <v>61</v>
      </c>
      <c r="T74" s="6" t="s">
        <v>60</v>
      </c>
      <c r="U74" s="5" t="str">
        <f>$B$2</f>
        <v>rmap_hk_registers_i</v>
      </c>
      <c r="V74" s="6" t="s">
        <v>62</v>
      </c>
      <c r="W74" s="4"/>
      <c r="X74" s="4"/>
      <c r="Y74" s="5" t="str">
        <f>'AVS RMAP HK Registers TABLE'!E45</f>
        <v>lowres_prt_a_3</v>
      </c>
      <c r="Z74" s="6" t="s">
        <v>39</v>
      </c>
      <c r="AB74" t="str">
        <f t="shared" si="3"/>
        <v xml:space="preserve">    avalon_mm_rmap_o.readdata(15 downto 0) &lt;= rmap_hk_registers_i.lowres_prt_a_3;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ref="P75:P105" si="4">$B$3</f>
        <v>avalon_mm_rmap_o.readdata</v>
      </c>
      <c r="Q75" s="2" t="s">
        <v>63</v>
      </c>
      <c r="R75" s="3" t="str">
        <f>'AVS RMAP HK Registers TABLE'!J46</f>
        <v>31 downto 16</v>
      </c>
      <c r="S75" s="2" t="s">
        <v>61</v>
      </c>
      <c r="T75" s="6" t="s">
        <v>60</v>
      </c>
      <c r="U75" s="5" t="str">
        <f t="shared" ref="U75:U105" si="5">$B$2</f>
        <v>rmap_hk_registers_i</v>
      </c>
      <c r="V75" s="6" t="s">
        <v>62</v>
      </c>
      <c r="W75" s="4"/>
      <c r="X75" s="4"/>
      <c r="Y75" s="5" t="str">
        <f>'AVS RMAP HK Registers TABLE'!E46</f>
        <v>lowres_prt_a_4</v>
      </c>
      <c r="Z75" s="6" t="s">
        <v>39</v>
      </c>
      <c r="AB75" t="str">
        <f t="shared" si="3"/>
        <v xml:space="preserve">    avalon_mm_rmap_o.readdata(31 downto 16) &lt;= rmap_hk_registers_i.lowres_prt_a_4;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2" t="s">
        <v>59</v>
      </c>
      <c r="U76" s="4"/>
      <c r="V76" s="4"/>
      <c r="W76" s="4"/>
      <c r="X76" s="4"/>
      <c r="Y76" s="4"/>
      <c r="Z76" s="4"/>
      <c r="AB76" t="str">
        <f t="shared" si="3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si="4"/>
        <v>avalon_mm_rmap_o.readdata</v>
      </c>
      <c r="Q77" s="2" t="s">
        <v>63</v>
      </c>
      <c r="R77" s="3" t="str">
        <f>'AVS RMAP HK Registers TABLE'!J47</f>
        <v>15 downto 0</v>
      </c>
      <c r="S77" s="2" t="s">
        <v>61</v>
      </c>
      <c r="T77" s="6" t="s">
        <v>60</v>
      </c>
      <c r="U77" s="5" t="str">
        <f t="shared" si="5"/>
        <v>rmap_hk_registers_i</v>
      </c>
      <c r="V77" s="6" t="s">
        <v>62</v>
      </c>
      <c r="W77" s="4"/>
      <c r="X77" s="4"/>
      <c r="Y77" s="5" t="str">
        <f>'AVS RMAP HK Registers TABLE'!E47</f>
        <v>lowres_prt_a_5</v>
      </c>
      <c r="Z77" s="6" t="s">
        <v>39</v>
      </c>
      <c r="AB77" t="str">
        <f t="shared" si="3"/>
        <v xml:space="preserve">    avalon_mm_rmap_o.readdata(15 downto 0) &lt;= rmap_hk_registers_i.lowres_prt_a_5;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"/>
        <v>avalon_mm_rmap_o.readdata</v>
      </c>
      <c r="Q78" s="2" t="s">
        <v>63</v>
      </c>
      <c r="R78" s="3" t="str">
        <f>'AVS RMAP HK Registers TABLE'!J48</f>
        <v>31 downto 16</v>
      </c>
      <c r="S78" s="2" t="s">
        <v>61</v>
      </c>
      <c r="T78" s="6" t="s">
        <v>60</v>
      </c>
      <c r="U78" s="5" t="str">
        <f t="shared" si="5"/>
        <v>rmap_hk_registers_i</v>
      </c>
      <c r="V78" s="6" t="s">
        <v>62</v>
      </c>
      <c r="W78" s="4"/>
      <c r="X78" s="4"/>
      <c r="Y78" s="5" t="str">
        <f>'AVS RMAP HK Registers TABLE'!E48</f>
        <v>lowres_prt_a_6</v>
      </c>
      <c r="Z78" s="6" t="s">
        <v>39</v>
      </c>
      <c r="AB78" t="str">
        <f t="shared" si="3"/>
        <v xml:space="preserve">    avalon_mm_rmap_o.readdata(31 downto 16) &lt;= rmap_hk_registers_i.lowres_prt_a_6;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2" t="s">
        <v>59</v>
      </c>
      <c r="U79" s="4"/>
      <c r="V79" s="4"/>
      <c r="W79" s="4"/>
      <c r="X79" s="4"/>
      <c r="Y79" s="4"/>
      <c r="Z79" s="4"/>
      <c r="AB79" t="str">
        <f t="shared" si="3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si="4"/>
        <v>avalon_mm_rmap_o.readdata</v>
      </c>
      <c r="Q80" s="2" t="s">
        <v>63</v>
      </c>
      <c r="R80" s="3" t="str">
        <f>'AVS RMAP HK Registers TABLE'!J49</f>
        <v>15 downto 0</v>
      </c>
      <c r="S80" s="2" t="s">
        <v>61</v>
      </c>
      <c r="T80" s="6" t="s">
        <v>60</v>
      </c>
      <c r="U80" s="5" t="str">
        <f t="shared" si="5"/>
        <v>rmap_hk_registers_i</v>
      </c>
      <c r="V80" s="6" t="s">
        <v>62</v>
      </c>
      <c r="W80" s="4"/>
      <c r="X80" s="4"/>
      <c r="Y80" s="5" t="str">
        <f>'AVS RMAP HK Registers TABLE'!E49</f>
        <v>lowres_prt_a_7</v>
      </c>
      <c r="Z80" s="6" t="s">
        <v>39</v>
      </c>
      <c r="AB80" t="str">
        <f t="shared" ref="AB80:AB105" si="6">CONCATENATE(B80,C80,D80,E80,F80,G80,H80,I80,J80,K80,L80,M80,N80,O80,P80,Q80,R80,S80,T80,U80,V80,W80,X80,Y80,Z80)</f>
        <v xml:space="preserve">    avalon_mm_rmap_o.readdata(15 downto 0) &lt;= rmap_hk_registers_i.lowres_prt_a_7;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"/>
        <v>avalon_mm_rmap_o.readdata</v>
      </c>
      <c r="Q81" s="2" t="s">
        <v>63</v>
      </c>
      <c r="R81" s="3" t="str">
        <f>'AVS RMAP HK Registers TABLE'!J50</f>
        <v>31 downto 16</v>
      </c>
      <c r="S81" s="2" t="s">
        <v>61</v>
      </c>
      <c r="T81" s="6" t="s">
        <v>60</v>
      </c>
      <c r="U81" s="5" t="str">
        <f t="shared" si="5"/>
        <v>rmap_hk_registers_i</v>
      </c>
      <c r="V81" s="6" t="s">
        <v>62</v>
      </c>
      <c r="W81" s="4"/>
      <c r="X81" s="4"/>
      <c r="Y81" s="5" t="str">
        <f>'AVS RMAP HK Registers TABLE'!E50</f>
        <v>lowres_prt_a_8</v>
      </c>
      <c r="Z81" s="6" t="s">
        <v>39</v>
      </c>
      <c r="AB81" t="str">
        <f t="shared" si="6"/>
        <v xml:space="preserve">    avalon_mm_rmap_o.readdata(31 downto 16) &lt;= rmap_hk_registers_i.lowres_prt_a_8;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2" t="s">
        <v>59</v>
      </c>
      <c r="U82" s="4"/>
      <c r="V82" s="4"/>
      <c r="W82" s="4"/>
      <c r="X82" s="4"/>
      <c r="Y82" s="4"/>
      <c r="Z82" s="4"/>
      <c r="AB82" t="str">
        <f t="shared" si="6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si="4"/>
        <v>avalon_mm_rmap_o.readdata</v>
      </c>
      <c r="Q83" s="2" t="s">
        <v>63</v>
      </c>
      <c r="R83" s="3" t="str">
        <f>'AVS RMAP HK Registers TABLE'!J51</f>
        <v>15 downto 0</v>
      </c>
      <c r="S83" s="2" t="s">
        <v>61</v>
      </c>
      <c r="T83" s="6" t="s">
        <v>60</v>
      </c>
      <c r="U83" s="5" t="str">
        <f t="shared" si="5"/>
        <v>rmap_hk_registers_i</v>
      </c>
      <c r="V83" s="6" t="s">
        <v>62</v>
      </c>
      <c r="W83" s="4"/>
      <c r="X83" s="4"/>
      <c r="Y83" s="5" t="str">
        <f>'AVS RMAP HK Registers TABLE'!E51</f>
        <v>lowres_prt_a_9</v>
      </c>
      <c r="Z83" s="6" t="s">
        <v>39</v>
      </c>
      <c r="AB83" t="str">
        <f t="shared" si="6"/>
        <v xml:space="preserve">    avalon_mm_rmap_o.readdata(15 downto 0) &lt;= rmap_hk_registers_i.lowres_prt_a_9;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"/>
        <v>avalon_mm_rmap_o.readdata</v>
      </c>
      <c r="Q84" s="2" t="s">
        <v>63</v>
      </c>
      <c r="R84" s="3" t="str">
        <f>'AVS RMAP HK Registers TABLE'!J52</f>
        <v>31 downto 16</v>
      </c>
      <c r="S84" s="2" t="s">
        <v>61</v>
      </c>
      <c r="T84" s="6" t="s">
        <v>60</v>
      </c>
      <c r="U84" s="5" t="str">
        <f t="shared" si="5"/>
        <v>rmap_hk_registers_i</v>
      </c>
      <c r="V84" s="6" t="s">
        <v>62</v>
      </c>
      <c r="W84" s="4"/>
      <c r="X84" s="4"/>
      <c r="Y84" s="5" t="str">
        <f>'AVS RMAP HK Registers TABLE'!E52</f>
        <v>lowres_prt_a_10</v>
      </c>
      <c r="Z84" s="6" t="s">
        <v>39</v>
      </c>
      <c r="AB84" t="str">
        <f t="shared" si="6"/>
        <v xml:space="preserve">    avalon_mm_rmap_o.readdata(31 downto 16) &lt;= rmap_hk_registers_i.lowres_prt_a_10;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2" t="s">
        <v>59</v>
      </c>
      <c r="U85" s="4"/>
      <c r="V85" s="4"/>
      <c r="W85" s="4"/>
      <c r="X85" s="4"/>
      <c r="Y85" s="4"/>
      <c r="Z85" s="4"/>
      <c r="AB85" t="str">
        <f t="shared" si="6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si="4"/>
        <v>avalon_mm_rmap_o.readdata</v>
      </c>
      <c r="Q86" s="2" t="s">
        <v>63</v>
      </c>
      <c r="R86" s="3" t="str">
        <f>'AVS RMAP HK Registers TABLE'!J53</f>
        <v>15 downto 0</v>
      </c>
      <c r="S86" s="2" t="s">
        <v>61</v>
      </c>
      <c r="T86" s="6" t="s">
        <v>60</v>
      </c>
      <c r="U86" s="5" t="str">
        <f t="shared" si="5"/>
        <v>rmap_hk_registers_i</v>
      </c>
      <c r="V86" s="6" t="s">
        <v>62</v>
      </c>
      <c r="W86" s="4"/>
      <c r="X86" s="4"/>
      <c r="Y86" s="5" t="str">
        <f>'AVS RMAP HK Registers TABLE'!E53</f>
        <v>lowres_prt_a_11</v>
      </c>
      <c r="Z86" s="6" t="s">
        <v>39</v>
      </c>
      <c r="AB86" t="str">
        <f t="shared" si="6"/>
        <v xml:space="preserve">    avalon_mm_rmap_o.readdata(15 downto 0) &lt;= rmap_hk_registers_i.lowres_prt_a_11;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4"/>
        <v>avalon_mm_rmap_o.readdata</v>
      </c>
      <c r="Q87" s="2" t="s">
        <v>63</v>
      </c>
      <c r="R87" s="3" t="str">
        <f>'AVS RMAP HK Registers TABLE'!J54</f>
        <v>31 downto 16</v>
      </c>
      <c r="S87" s="2" t="s">
        <v>61</v>
      </c>
      <c r="T87" s="6" t="s">
        <v>60</v>
      </c>
      <c r="U87" s="5" t="str">
        <f t="shared" si="5"/>
        <v>rmap_hk_registers_i</v>
      </c>
      <c r="V87" s="6" t="s">
        <v>62</v>
      </c>
      <c r="W87" s="4"/>
      <c r="X87" s="4"/>
      <c r="Y87" s="5" t="str">
        <f>'AVS RMAP HK Registers TABLE'!E54</f>
        <v>lowres_prt_a_12</v>
      </c>
      <c r="Z87" s="6" t="s">
        <v>39</v>
      </c>
      <c r="AB87" t="str">
        <f t="shared" si="6"/>
        <v xml:space="preserve">    avalon_mm_rmap_o.readdata(31 downto 16) &lt;= rmap_hk_registers_i.lowres_prt_a_12;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2" t="s">
        <v>59</v>
      </c>
      <c r="U88" s="4"/>
      <c r="V88" s="4"/>
      <c r="W88" s="4"/>
      <c r="X88" s="4"/>
      <c r="Y88" s="4"/>
      <c r="Z88" s="4"/>
      <c r="AB88" t="str">
        <f t="shared" si="6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si="4"/>
        <v>avalon_mm_rmap_o.readdata</v>
      </c>
      <c r="Q89" s="2" t="s">
        <v>63</v>
      </c>
      <c r="R89" s="3" t="str">
        <f>'AVS RMAP HK Registers TABLE'!J55</f>
        <v>15 downto 0</v>
      </c>
      <c r="S89" s="2" t="s">
        <v>61</v>
      </c>
      <c r="T89" s="6" t="s">
        <v>60</v>
      </c>
      <c r="U89" s="5" t="str">
        <f t="shared" si="5"/>
        <v>rmap_hk_registers_i</v>
      </c>
      <c r="V89" s="6" t="s">
        <v>62</v>
      </c>
      <c r="W89" s="4"/>
      <c r="X89" s="4"/>
      <c r="Y89" s="5" t="str">
        <f>'AVS RMAP HK Registers TABLE'!E55</f>
        <v>lowres_prt_a_13</v>
      </c>
      <c r="Z89" s="6" t="s">
        <v>39</v>
      </c>
      <c r="AB89" t="str">
        <f t="shared" si="6"/>
        <v xml:space="preserve">    avalon_mm_rmap_o.readdata(15 downto 0) &lt;= rmap_hk_registers_i.lowres_prt_a_13;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4"/>
        <v>avalon_mm_rmap_o.readdata</v>
      </c>
      <c r="Q90" s="2" t="s">
        <v>63</v>
      </c>
      <c r="R90" s="3" t="str">
        <f>'AVS RMAP HK Registers TABLE'!J56</f>
        <v>31 downto 16</v>
      </c>
      <c r="S90" s="2" t="s">
        <v>61</v>
      </c>
      <c r="T90" s="6" t="s">
        <v>60</v>
      </c>
      <c r="U90" s="5" t="str">
        <f t="shared" si="5"/>
        <v>rmap_hk_registers_i</v>
      </c>
      <c r="V90" s="6" t="s">
        <v>62</v>
      </c>
      <c r="W90" s="4"/>
      <c r="X90" s="4"/>
      <c r="Y90" s="5" t="str">
        <f>'AVS RMAP HK Registers TABLE'!E56</f>
        <v>lowres_prt_a_14</v>
      </c>
      <c r="Z90" s="6" t="s">
        <v>39</v>
      </c>
      <c r="AB90" t="str">
        <f t="shared" si="6"/>
        <v xml:space="preserve">    avalon_mm_rmap_o.readdata(31 downto 16) &lt;= rmap_hk_registers_i.lowres_prt_a_14;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2" t="s">
        <v>59</v>
      </c>
      <c r="U91" s="4"/>
      <c r="V91" s="4"/>
      <c r="W91" s="4"/>
      <c r="X91" s="4"/>
      <c r="Y91" s="4"/>
      <c r="Z91" s="4"/>
      <c r="AB91" t="str">
        <f t="shared" si="6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si="4"/>
        <v>avalon_mm_rmap_o.readdata</v>
      </c>
      <c r="Q92" s="2" t="s">
        <v>63</v>
      </c>
      <c r="R92" s="3" t="str">
        <f>'AVS RMAP HK Registers TABLE'!J57</f>
        <v>15 downto 0</v>
      </c>
      <c r="S92" s="2" t="s">
        <v>61</v>
      </c>
      <c r="T92" s="6" t="s">
        <v>60</v>
      </c>
      <c r="U92" s="5" t="str">
        <f t="shared" si="5"/>
        <v>rmap_hk_registers_i</v>
      </c>
      <c r="V92" s="6" t="s">
        <v>62</v>
      </c>
      <c r="W92" s="4"/>
      <c r="X92" s="4"/>
      <c r="Y92" s="5" t="str">
        <f>'AVS RMAP HK Registers TABLE'!E57</f>
        <v>lowres_prt_a_15</v>
      </c>
      <c r="Z92" s="6" t="s">
        <v>39</v>
      </c>
      <c r="AB92" t="str">
        <f t="shared" si="6"/>
        <v xml:space="preserve">    avalon_mm_rmap_o.readdata(15 downto 0) &lt;= rmap_hk_registers_i.lowres_prt_a_15;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4"/>
        <v>avalon_mm_rmap_o.readdata</v>
      </c>
      <c r="Q93" s="2" t="s">
        <v>63</v>
      </c>
      <c r="R93" s="3" t="str">
        <f>'AVS RMAP HK Registers TABLE'!J58</f>
        <v>31 downto 16</v>
      </c>
      <c r="S93" s="2" t="s">
        <v>61</v>
      </c>
      <c r="T93" s="6" t="s">
        <v>60</v>
      </c>
      <c r="U93" s="5" t="str">
        <f t="shared" si="5"/>
        <v>rmap_hk_registers_i</v>
      </c>
      <c r="V93" s="6" t="s">
        <v>62</v>
      </c>
      <c r="W93" s="4"/>
      <c r="X93" s="4"/>
      <c r="Y93" s="5" t="str">
        <f>'AVS RMAP HK Registers TABLE'!E58</f>
        <v>sel_hires_prt0</v>
      </c>
      <c r="Z93" s="6" t="s">
        <v>39</v>
      </c>
      <c r="AB93" t="str">
        <f t="shared" si="6"/>
        <v xml:space="preserve">    avalon_mm_rmap_o.readdata(31 downto 16) &lt;= rmap_hk_registers_i.sel_hires_prt0;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2" t="s">
        <v>59</v>
      </c>
      <c r="U94" s="4"/>
      <c r="V94" s="4"/>
      <c r="W94" s="4"/>
      <c r="X94" s="4"/>
      <c r="Y94" s="4"/>
      <c r="Z94" s="4"/>
      <c r="AB94" t="str">
        <f t="shared" si="6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si="4"/>
        <v>avalon_mm_rmap_o.readdata</v>
      </c>
      <c r="Q95" s="2" t="s">
        <v>63</v>
      </c>
      <c r="R95" s="3" t="str">
        <f>'AVS RMAP HK Registers TABLE'!J59</f>
        <v>15 downto 0</v>
      </c>
      <c r="S95" s="2" t="s">
        <v>61</v>
      </c>
      <c r="T95" s="6" t="s">
        <v>60</v>
      </c>
      <c r="U95" s="5" t="str">
        <f t="shared" si="5"/>
        <v>rmap_hk_registers_i</v>
      </c>
      <c r="V95" s="6" t="s">
        <v>62</v>
      </c>
      <c r="W95" s="4"/>
      <c r="X95" s="4"/>
      <c r="Y95" s="5" t="str">
        <f>'AVS RMAP HK Registers TABLE'!E59</f>
        <v>sel_hires_prt1</v>
      </c>
      <c r="Z95" s="6" t="s">
        <v>39</v>
      </c>
      <c r="AB95" t="str">
        <f t="shared" si="6"/>
        <v xml:space="preserve">    avalon_mm_rmap_o.readdata(15 downto 0) &lt;= rmap_hk_registers_i.sel_hires_prt1;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4"/>
        <v>avalon_mm_rmap_o.readdata</v>
      </c>
      <c r="Q96" s="2" t="s">
        <v>63</v>
      </c>
      <c r="R96" s="3" t="str">
        <f>'AVS RMAP HK Registers TABLE'!J60</f>
        <v>31 downto 16</v>
      </c>
      <c r="S96" s="2" t="s">
        <v>61</v>
      </c>
      <c r="T96" s="6" t="s">
        <v>60</v>
      </c>
      <c r="U96" s="5" t="str">
        <f t="shared" si="5"/>
        <v>rmap_hk_registers_i</v>
      </c>
      <c r="V96" s="6" t="s">
        <v>62</v>
      </c>
      <c r="W96" s="4"/>
      <c r="X96" s="4"/>
      <c r="Y96" s="5" t="str">
        <f>'AVS RMAP HK Registers TABLE'!E60</f>
        <v>sel_hires_prt2</v>
      </c>
      <c r="Z96" s="6" t="s">
        <v>39</v>
      </c>
      <c r="AB96" t="str">
        <f t="shared" si="6"/>
        <v xml:space="preserve">    avalon_mm_rmap_o.readdata(31 downto 16) &lt;= rmap_hk_registers_i.sel_hires_prt2;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2" t="s">
        <v>59</v>
      </c>
      <c r="U97" s="4"/>
      <c r="V97" s="4"/>
      <c r="W97" s="4"/>
      <c r="X97" s="4"/>
      <c r="Y97" s="4"/>
      <c r="Z97" s="4"/>
      <c r="AB97" t="str">
        <f t="shared" si="6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si="4"/>
        <v>avalon_mm_rmap_o.readdata</v>
      </c>
      <c r="Q98" s="2" t="s">
        <v>63</v>
      </c>
      <c r="R98" s="3" t="str">
        <f>'AVS RMAP HK Registers TABLE'!J61</f>
        <v>15 downto 0</v>
      </c>
      <c r="S98" s="2" t="s">
        <v>61</v>
      </c>
      <c r="T98" s="6" t="s">
        <v>60</v>
      </c>
      <c r="U98" s="5" t="str">
        <f t="shared" si="5"/>
        <v>rmap_hk_registers_i</v>
      </c>
      <c r="V98" s="6" t="s">
        <v>62</v>
      </c>
      <c r="W98" s="4"/>
      <c r="X98" s="4"/>
      <c r="Y98" s="5" t="str">
        <f>'AVS RMAP HK Registers TABLE'!E61</f>
        <v>sel_hires_prt3</v>
      </c>
      <c r="Z98" s="6" t="s">
        <v>39</v>
      </c>
      <c r="AB98" t="str">
        <f t="shared" si="6"/>
        <v xml:space="preserve">    avalon_mm_rmap_o.readdata(15 downto 0) &lt;= rmap_hk_registers_i.sel_hires_prt3;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4"/>
        <v>avalon_mm_rmap_o.readdata</v>
      </c>
      <c r="Q99" s="2" t="s">
        <v>63</v>
      </c>
      <c r="R99" s="3" t="str">
        <f>'AVS RMAP HK Registers TABLE'!J62</f>
        <v>31 downto 16</v>
      </c>
      <c r="S99" s="2" t="s">
        <v>61</v>
      </c>
      <c r="T99" s="6" t="s">
        <v>60</v>
      </c>
      <c r="U99" s="5" t="str">
        <f t="shared" si="5"/>
        <v>rmap_hk_registers_i</v>
      </c>
      <c r="V99" s="6" t="s">
        <v>62</v>
      </c>
      <c r="W99" s="4"/>
      <c r="X99" s="4"/>
      <c r="Y99" s="5" t="str">
        <f>'AVS RMAP HK Registers TABLE'!E62</f>
        <v>sel_hires_prt4</v>
      </c>
      <c r="Z99" s="6" t="s">
        <v>39</v>
      </c>
      <c r="AB99" t="str">
        <f t="shared" si="6"/>
        <v xml:space="preserve">    avalon_mm_rmap_o.readdata(31 downto 16) &lt;= rmap_hk_registers_i.sel_hires_prt4;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2" t="s">
        <v>59</v>
      </c>
      <c r="U100" s="4"/>
      <c r="V100" s="4"/>
      <c r="W100" s="4"/>
      <c r="X100" s="4"/>
      <c r="Y100" s="4"/>
      <c r="Z100" s="4"/>
      <c r="AB100" t="str">
        <f t="shared" si="6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si="4"/>
        <v>avalon_mm_rmap_o.readdata</v>
      </c>
      <c r="Q101" s="2" t="s">
        <v>63</v>
      </c>
      <c r="R101" s="3" t="str">
        <f>'AVS RMAP HK Registers TABLE'!J63</f>
        <v>15 downto 0</v>
      </c>
      <c r="S101" s="2" t="s">
        <v>61</v>
      </c>
      <c r="T101" s="6" t="s">
        <v>60</v>
      </c>
      <c r="U101" s="5" t="str">
        <f t="shared" si="5"/>
        <v>rmap_hk_registers_i</v>
      </c>
      <c r="V101" s="6" t="s">
        <v>62</v>
      </c>
      <c r="W101" s="4"/>
      <c r="X101" s="4"/>
      <c r="Y101" s="5" t="str">
        <f>'AVS RMAP HK Registers TABLE'!E63</f>
        <v>sel_hires_prt5</v>
      </c>
      <c r="Z101" s="6" t="s">
        <v>39</v>
      </c>
      <c r="AB101" t="str">
        <f t="shared" si="6"/>
        <v xml:space="preserve">    avalon_mm_rmap_o.readdata(15 downto 0) &lt;= rmap_hk_registers_i.sel_hires_prt5;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4"/>
        <v>avalon_mm_rmap_o.readdata</v>
      </c>
      <c r="Q102" s="2" t="s">
        <v>63</v>
      </c>
      <c r="R102" s="3" t="str">
        <f>'AVS RMAP HK Registers TABLE'!J64</f>
        <v>31 downto 16</v>
      </c>
      <c r="S102" s="2" t="s">
        <v>61</v>
      </c>
      <c r="T102" s="6" t="s">
        <v>60</v>
      </c>
      <c r="U102" s="5" t="str">
        <f t="shared" si="5"/>
        <v>rmap_hk_registers_i</v>
      </c>
      <c r="V102" s="6" t="s">
        <v>62</v>
      </c>
      <c r="W102" s="4"/>
      <c r="X102" s="4"/>
      <c r="Y102" s="5" t="str">
        <f>'AVS RMAP HK Registers TABLE'!E64</f>
        <v>sel_hires_prt6</v>
      </c>
      <c r="Z102" s="6" t="s">
        <v>39</v>
      </c>
      <c r="AB102" t="str">
        <f t="shared" si="6"/>
        <v xml:space="preserve">    avalon_mm_rmap_o.readdata(31 downto 16) &lt;= rmap_hk_registers_i.sel_hires_prt6;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2" t="s">
        <v>59</v>
      </c>
      <c r="U103" s="4"/>
      <c r="V103" s="4"/>
      <c r="W103" s="4"/>
      <c r="X103" s="4"/>
      <c r="Y103" s="4"/>
      <c r="Z103" s="4"/>
      <c r="AB103" t="str">
        <f t="shared" si="6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si="4"/>
        <v>avalon_mm_rmap_o.readdata</v>
      </c>
      <c r="Q104" s="2" t="s">
        <v>63</v>
      </c>
      <c r="R104" s="3" t="str">
        <f>'AVS RMAP HK Registers TABLE'!J65</f>
        <v>15 downto 0</v>
      </c>
      <c r="S104" s="2" t="s">
        <v>61</v>
      </c>
      <c r="T104" s="6" t="s">
        <v>60</v>
      </c>
      <c r="U104" s="5" t="str">
        <f t="shared" si="5"/>
        <v>rmap_hk_registers_i</v>
      </c>
      <c r="V104" s="6" t="s">
        <v>62</v>
      </c>
      <c r="W104" s="4"/>
      <c r="X104" s="4"/>
      <c r="Y104" s="5" t="str">
        <f>'AVS RMAP HK Registers TABLE'!E65</f>
        <v>sel_hires_prt7</v>
      </c>
      <c r="Z104" s="6" t="s">
        <v>39</v>
      </c>
      <c r="AB104" t="str">
        <f t="shared" si="6"/>
        <v xml:space="preserve">    avalon_mm_rmap_o.readdata(15 downto 0) &lt;= rmap_hk_registers_i.sel_hires_prt7;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4"/>
        <v>avalon_mm_rmap_o.readdata</v>
      </c>
      <c r="Q105" s="2" t="s">
        <v>63</v>
      </c>
      <c r="R105" s="3" t="str">
        <f>'AVS RMAP HK Registers TABLE'!J66</f>
        <v>31 downto 16</v>
      </c>
      <c r="S105" s="2" t="s">
        <v>61</v>
      </c>
      <c r="T105" s="6" t="s">
        <v>60</v>
      </c>
      <c r="U105" s="5" t="str">
        <f t="shared" si="5"/>
        <v>rmap_hk_registers_i</v>
      </c>
      <c r="V105" s="6" t="s">
        <v>62</v>
      </c>
      <c r="W105" s="4"/>
      <c r="X105" s="4"/>
      <c r="Y105" s="5" t="str">
        <f>'AVS RMAP HK Registers TABLE'!E66</f>
        <v>zero_hires_amp</v>
      </c>
      <c r="Z105" s="6" t="s">
        <v>39</v>
      </c>
      <c r="AB105" t="str">
        <f t="shared" si="6"/>
        <v xml:space="preserve">    avalon_mm_rmap_o.readdata(31 downto 16) &lt;= rmap_hk_registers_i.zero_hires_amp;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2" t="s">
        <v>59</v>
      </c>
      <c r="U106" s="4"/>
      <c r="V106" s="4"/>
      <c r="W106" s="4"/>
      <c r="X106" s="4"/>
      <c r="Y106" s="4"/>
      <c r="Z106" s="4"/>
      <c r="AB106" t="str">
        <f t="shared" ref="AB106:AB108" si="7">CONCATENATE(B106,C106,D106,E106,F106,G106,H106,I106,J106,K106,L106,M106,N106,O106,P106,Q106,R106,S106,T106,U106,V106,W106,X106,Y106,Z106)</f>
        <v xml:space="preserve">  when others =&gt;</v>
      </c>
    </row>
    <row r="107" spans="1:28" x14ac:dyDescent="0.3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5" t="str">
        <f>$B$3</f>
        <v>avalon_mm_rmap_o.readdata</v>
      </c>
      <c r="Q107" s="4"/>
      <c r="R107" s="4"/>
      <c r="S107" s="4"/>
      <c r="T107" s="6" t="s">
        <v>60</v>
      </c>
      <c r="U107" s="5" t="s">
        <v>77</v>
      </c>
      <c r="V107" s="4"/>
      <c r="W107" s="4"/>
      <c r="X107" s="4"/>
      <c r="Y107" s="4"/>
      <c r="Z107" s="8" t="s">
        <v>39</v>
      </c>
      <c r="AB107" t="str">
        <f t="shared" si="7"/>
        <v xml:space="preserve">    avalon_mm_rmap_o.readdata &lt;= (others =&gt; '0');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7"/>
        <v>end case;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74"/>
  <sheetViews>
    <sheetView topLeftCell="G73" zoomScale="70" zoomScaleNormal="70" workbookViewId="0">
      <selection activeCell="AB112" sqref="AB112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5.664062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3.109375" bestFit="1" customWidth="1"/>
    <col min="25" max="26" width="3.33203125" customWidth="1"/>
    <col min="28" max="28" width="85.88671875" bestFit="1" customWidth="1"/>
  </cols>
  <sheetData>
    <row r="1" spans="1:28" x14ac:dyDescent="0.3">
      <c r="A1" s="7" t="s">
        <v>51</v>
      </c>
    </row>
    <row r="2" spans="1:28" x14ac:dyDescent="0.3">
      <c r="B2" s="3" t="s">
        <v>150</v>
      </c>
      <c r="C2" s="2" t="s">
        <v>48</v>
      </c>
      <c r="D2" s="3" t="s">
        <v>69</v>
      </c>
      <c r="E2" s="2" t="s">
        <v>40</v>
      </c>
      <c r="F2" s="2" t="s">
        <v>68</v>
      </c>
      <c r="G2" s="2" t="s">
        <v>63</v>
      </c>
      <c r="H2" s="3">
        <v>31</v>
      </c>
      <c r="I2" s="2" t="s">
        <v>42</v>
      </c>
      <c r="J2" s="3">
        <v>0</v>
      </c>
      <c r="K2" s="2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39</v>
      </c>
      <c r="AB2" t="str">
        <f>CONCATENATE(B2,C2,D2,E2,F2,G2,H2,I2,J2,K2,L2,M2,N2,O2,P2,Q2,R2,S2,T2,U2,V2,W2,X2,Y2,Z2)</f>
        <v>avalon_mm_rmap_i.writedata  : instd_logic_vector(31 downto 0);</v>
      </c>
    </row>
    <row r="3" spans="1:28" x14ac:dyDescent="0.3">
      <c r="B3" s="3" t="s">
        <v>146</v>
      </c>
      <c r="C3" s="2" t="s">
        <v>48</v>
      </c>
      <c r="D3" s="3" t="s">
        <v>57</v>
      </c>
      <c r="E3" s="3" t="str">
        <f>'HK Register VHDL Types'!C2</f>
        <v>t_rmap_memory_hk_area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39</v>
      </c>
      <c r="AB3" t="str">
        <f>CONCATENATE(B3,C3,D3,E3,F3,G3,H3,I3,J3,K3,L3,M3,N3,O3,P3,Q3,R3,S3,T3,U3,V3,W3,X3,Y3,Z3)</f>
        <v>rmap_hk_registers_o  : out t_rmap_memory_hk_area;</v>
      </c>
    </row>
    <row r="4" spans="1:28" x14ac:dyDescent="0.3">
      <c r="C4" s="1"/>
    </row>
    <row r="5" spans="1:28" x14ac:dyDescent="0.3">
      <c r="A5" s="7" t="s">
        <v>52</v>
      </c>
    </row>
    <row r="6" spans="1:28" x14ac:dyDescent="0.3">
      <c r="B6" s="6" t="s">
        <v>53</v>
      </c>
      <c r="C6" s="5" t="s">
        <v>148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50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write_address_i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x"A0"</v>
      </c>
      <c r="O10" s="2" t="s">
        <v>61</v>
      </c>
      <c r="P10" s="4"/>
      <c r="Q10" s="4"/>
      <c r="R10" s="4"/>
      <c r="S10" s="4"/>
      <c r="T10" s="4"/>
      <c r="U10" s="2" t="s">
        <v>59</v>
      </c>
      <c r="V10" s="4"/>
      <c r="W10" s="4"/>
      <c r="X10" s="4"/>
      <c r="Y10" s="4"/>
      <c r="Z10" s="4"/>
      <c r="AB10" t="str">
        <f t="shared" si="0"/>
        <v xml:space="preserve">  when (x"A0")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>$B$3</f>
        <v>rmap_hk_registers_o</v>
      </c>
      <c r="Q11" s="6" t="s">
        <v>62</v>
      </c>
      <c r="R11" s="4"/>
      <c r="S11" s="4"/>
      <c r="T11" s="5" t="str">
        <f>'AVS RMAP HK Registers TABLE'!E3</f>
        <v>hk_ccd1_vod_e</v>
      </c>
      <c r="U11" s="6" t="s">
        <v>60</v>
      </c>
      <c r="V11" s="5" t="str">
        <f>$B$2</f>
        <v>avalon_mm_rmap_i.writedata</v>
      </c>
      <c r="W11" s="2" t="s">
        <v>63</v>
      </c>
      <c r="X11" s="3" t="str">
        <f>'AVS RMAP HK Registers TABLE'!J3</f>
        <v>15 downto 0</v>
      </c>
      <c r="Y11" s="2" t="s">
        <v>61</v>
      </c>
      <c r="Z11" s="6" t="s">
        <v>39</v>
      </c>
      <c r="AB11" t="str">
        <f t="shared" si="0"/>
        <v xml:space="preserve">    rmap_hk_registers_o.hk_ccd1_vod_e &lt;= avalon_mm_rmap_i.writedata(15 downto 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>$B$3</f>
        <v>rmap_hk_registers_o</v>
      </c>
      <c r="Q12" s="6" t="s">
        <v>62</v>
      </c>
      <c r="R12" s="4"/>
      <c r="S12" s="4"/>
      <c r="T12" s="5" t="str">
        <f>'AVS RMAP HK Registers TABLE'!E4</f>
        <v>hk_ccd1_vod_f</v>
      </c>
      <c r="U12" s="6" t="s">
        <v>60</v>
      </c>
      <c r="V12" s="5" t="str">
        <f>$B$2</f>
        <v>avalon_mm_rmap_i.writedata</v>
      </c>
      <c r="W12" s="2" t="s">
        <v>63</v>
      </c>
      <c r="X12" s="3" t="str">
        <f>'AVS RMAP HK Registers TABLE'!J4</f>
        <v>31 downto 16</v>
      </c>
      <c r="Y12" s="2" t="s">
        <v>61</v>
      </c>
      <c r="Z12" s="6" t="s">
        <v>39</v>
      </c>
      <c r="AB12" t="str">
        <f t="shared" si="0"/>
        <v xml:space="preserve">    rmap_hk_registers_o.hk_ccd1_vod_f &lt;= avalon_mm_rmap_i.writedata(31 downto 16);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x"A1"</v>
      </c>
      <c r="O13" s="2" t="s">
        <v>61</v>
      </c>
      <c r="P13" s="4"/>
      <c r="Q13" s="4"/>
      <c r="R13" s="4"/>
      <c r="S13" s="4"/>
      <c r="T13" s="4"/>
      <c r="U13" s="2" t="s">
        <v>59</v>
      </c>
      <c r="V13" s="4"/>
      <c r="W13" s="4"/>
      <c r="X13" s="4"/>
      <c r="Y13" s="4"/>
      <c r="Z13" s="4"/>
      <c r="AB13" t="str">
        <f t="shared" si="0"/>
        <v xml:space="preserve">  when (x"A1") =&gt;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ref="P14:P15" si="1">$B$3</f>
        <v>rmap_hk_registers_o</v>
      </c>
      <c r="Q14" s="6" t="s">
        <v>62</v>
      </c>
      <c r="R14" s="4"/>
      <c r="S14" s="4"/>
      <c r="T14" s="5" t="str">
        <f>'AVS RMAP HK Registers TABLE'!E5</f>
        <v>hk_ccd1_vrd_mon</v>
      </c>
      <c r="U14" s="6" t="s">
        <v>60</v>
      </c>
      <c r="V14" s="5" t="str">
        <f t="shared" ref="V14:V15" si="2">$B$2</f>
        <v>avalon_mm_rmap_i.writedata</v>
      </c>
      <c r="W14" s="2" t="s">
        <v>63</v>
      </c>
      <c r="X14" s="3" t="str">
        <f>'AVS RMAP HK Registers TABLE'!J5</f>
        <v>15 downto 0</v>
      </c>
      <c r="Y14" s="2" t="s">
        <v>61</v>
      </c>
      <c r="Z14" s="6" t="s">
        <v>39</v>
      </c>
      <c r="AB14" t="str">
        <f t="shared" si="0"/>
        <v xml:space="preserve">    rmap_hk_registers_o.hk_ccd1_vrd_mon &lt;= avalon_mm_rmap_i.writedata(15 downto 0);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rmap_hk_registers_o</v>
      </c>
      <c r="Q15" s="6" t="s">
        <v>62</v>
      </c>
      <c r="R15" s="4"/>
      <c r="S15" s="4"/>
      <c r="T15" s="5" t="str">
        <f>'AVS RMAP HK Registers TABLE'!E6</f>
        <v>hk_ccd2_vod_e</v>
      </c>
      <c r="U15" s="6" t="s">
        <v>60</v>
      </c>
      <c r="V15" s="5" t="str">
        <f t="shared" si="2"/>
        <v>avalon_mm_rmap_i.writedata</v>
      </c>
      <c r="W15" s="2" t="s">
        <v>63</v>
      </c>
      <c r="X15" s="3" t="str">
        <f>'AVS RMAP HK Registers TABLE'!J6</f>
        <v>31 downto 16</v>
      </c>
      <c r="Y15" s="2" t="s">
        <v>61</v>
      </c>
      <c r="Z15" s="6" t="s">
        <v>39</v>
      </c>
      <c r="AB15" t="str">
        <f t="shared" si="0"/>
        <v xml:space="preserve">    rmap_hk_registers_o.hk_ccd2_vod_e &lt;= avalon_mm_rmap_i.writedata(31 downto 16);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x"A2"</v>
      </c>
      <c r="O16" s="2" t="s">
        <v>61</v>
      </c>
      <c r="P16" s="4"/>
      <c r="Q16" s="4"/>
      <c r="R16" s="4"/>
      <c r="S16" s="4"/>
      <c r="T16" s="4"/>
      <c r="U16" s="2" t="s">
        <v>59</v>
      </c>
      <c r="V16" s="4"/>
      <c r="W16" s="4"/>
      <c r="X16" s="4"/>
      <c r="Y16" s="4"/>
      <c r="Z16" s="4"/>
      <c r="AB16" t="str">
        <f t="shared" si="0"/>
        <v xml:space="preserve">  when (x"A2")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ref="P17:P18" si="3">$B$3</f>
        <v>rmap_hk_registers_o</v>
      </c>
      <c r="Q17" s="6" t="s">
        <v>62</v>
      </c>
      <c r="R17" s="4"/>
      <c r="S17" s="4"/>
      <c r="T17" s="5" t="str">
        <f>'AVS RMAP HK Registers TABLE'!E7</f>
        <v>hk_ccd2_vod_f</v>
      </c>
      <c r="U17" s="6" t="s">
        <v>60</v>
      </c>
      <c r="V17" s="5" t="str">
        <f t="shared" ref="V17:V18" si="4">$B$2</f>
        <v>avalon_mm_rmap_i.writedata</v>
      </c>
      <c r="W17" s="2" t="s">
        <v>63</v>
      </c>
      <c r="X17" s="3" t="str">
        <f>'AVS RMAP HK Registers TABLE'!J7</f>
        <v>15 downto 0</v>
      </c>
      <c r="Y17" s="2" t="s">
        <v>61</v>
      </c>
      <c r="Z17" s="6" t="s">
        <v>39</v>
      </c>
      <c r="AB17" t="str">
        <f t="shared" si="0"/>
        <v xml:space="preserve">    rmap_hk_registers_o.hk_ccd2_vod_f &lt;= avalon_mm_rmap_i.writedata(15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3"/>
        <v>rmap_hk_registers_o</v>
      </c>
      <c r="Q18" s="6" t="s">
        <v>62</v>
      </c>
      <c r="R18" s="4"/>
      <c r="S18" s="4"/>
      <c r="T18" s="5" t="str">
        <f>'AVS RMAP HK Registers TABLE'!E8</f>
        <v>hk_ccd2_vrd_mon</v>
      </c>
      <c r="U18" s="6" t="s">
        <v>60</v>
      </c>
      <c r="V18" s="5" t="str">
        <f t="shared" si="4"/>
        <v>avalon_mm_rmap_i.writedata</v>
      </c>
      <c r="W18" s="2" t="s">
        <v>63</v>
      </c>
      <c r="X18" s="3" t="str">
        <f>'AVS RMAP HK Registers TABLE'!J8</f>
        <v>31 downto 16</v>
      </c>
      <c r="Y18" s="2" t="s">
        <v>61</v>
      </c>
      <c r="Z18" s="6" t="s">
        <v>39</v>
      </c>
      <c r="AB18" t="str">
        <f t="shared" si="0"/>
        <v xml:space="preserve">    rmap_hk_registers_o.hk_ccd2_vrd_mon &lt;= avalon_mm_rmap_i.writedata(31 downto 16);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x"A3"</v>
      </c>
      <c r="O19" s="2" t="s">
        <v>61</v>
      </c>
      <c r="P19" s="4"/>
      <c r="Q19" s="4"/>
      <c r="R19" s="4"/>
      <c r="S19" s="4"/>
      <c r="T19" s="4"/>
      <c r="U19" s="2" t="s">
        <v>59</v>
      </c>
      <c r="V19" s="4"/>
      <c r="W19" s="4"/>
      <c r="X19" s="4"/>
      <c r="Y19" s="4"/>
      <c r="Z19" s="4"/>
      <c r="AB19" t="str">
        <f t="shared" si="0"/>
        <v xml:space="preserve">  when (x"A3") =&gt;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ref="P20:P21" si="5">$B$3</f>
        <v>rmap_hk_registers_o</v>
      </c>
      <c r="Q20" s="6" t="s">
        <v>62</v>
      </c>
      <c r="R20" s="4"/>
      <c r="S20" s="4"/>
      <c r="T20" s="5" t="str">
        <f>'AVS RMAP HK Registers TABLE'!E9</f>
        <v>hk_ccd3_vod_e</v>
      </c>
      <c r="U20" s="6" t="s">
        <v>60</v>
      </c>
      <c r="V20" s="5" t="str">
        <f t="shared" ref="V20:V21" si="6">$B$2</f>
        <v>avalon_mm_rmap_i.writedata</v>
      </c>
      <c r="W20" s="2" t="s">
        <v>63</v>
      </c>
      <c r="X20" s="3" t="str">
        <f>'AVS RMAP HK Registers TABLE'!J9</f>
        <v>15 downto 0</v>
      </c>
      <c r="Y20" s="2" t="s">
        <v>61</v>
      </c>
      <c r="Z20" s="6" t="s">
        <v>39</v>
      </c>
      <c r="AB20" t="str">
        <f t="shared" si="0"/>
        <v xml:space="preserve">    rmap_hk_registers_o.hk_ccd3_vod_e &lt;= avalon_mm_rmap_i.writedata(15 downto 0);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5"/>
        <v>rmap_hk_registers_o</v>
      </c>
      <c r="Q21" s="6" t="s">
        <v>62</v>
      </c>
      <c r="R21" s="4"/>
      <c r="S21" s="4"/>
      <c r="T21" s="5" t="str">
        <f>'AVS RMAP HK Registers TABLE'!E10</f>
        <v>hk_ccd3_vod_f</v>
      </c>
      <c r="U21" s="6" t="s">
        <v>60</v>
      </c>
      <c r="V21" s="5" t="str">
        <f t="shared" si="6"/>
        <v>avalon_mm_rmap_i.writedata</v>
      </c>
      <c r="W21" s="2" t="s">
        <v>63</v>
      </c>
      <c r="X21" s="3" t="str">
        <f>'AVS RMAP HK Registers TABLE'!J10</f>
        <v>31 downto 16</v>
      </c>
      <c r="Y21" s="2" t="s">
        <v>61</v>
      </c>
      <c r="Z21" s="6" t="s">
        <v>39</v>
      </c>
      <c r="AB21" t="str">
        <f t="shared" si="0"/>
        <v xml:space="preserve">    rmap_hk_registers_o.hk_ccd3_vod_f &lt;= avalon_mm_rmap_i.writedata(31 downto 16);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x"A4"</v>
      </c>
      <c r="O22" s="2" t="s">
        <v>61</v>
      </c>
      <c r="P22" s="4"/>
      <c r="Q22" s="4"/>
      <c r="R22" s="4"/>
      <c r="S22" s="4"/>
      <c r="T22" s="4"/>
      <c r="U22" s="2" t="s">
        <v>59</v>
      </c>
      <c r="V22" s="4"/>
      <c r="W22" s="4"/>
      <c r="X22" s="4"/>
      <c r="Y22" s="4"/>
      <c r="Z22" s="4"/>
      <c r="AB22" t="str">
        <f t="shared" si="0"/>
        <v xml:space="preserve">  when (x"A4")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ref="P23:P24" si="7">$B$3</f>
        <v>rmap_hk_registers_o</v>
      </c>
      <c r="Q23" s="6" t="s">
        <v>62</v>
      </c>
      <c r="R23" s="4"/>
      <c r="S23" s="4"/>
      <c r="T23" s="5" t="str">
        <f>'AVS RMAP HK Registers TABLE'!E11</f>
        <v>hk_ccd3_vrd_mon</v>
      </c>
      <c r="U23" s="6" t="s">
        <v>60</v>
      </c>
      <c r="V23" s="5" t="str">
        <f t="shared" ref="V23:V24" si="8">$B$2</f>
        <v>avalon_mm_rmap_i.writedata</v>
      </c>
      <c r="W23" s="2" t="s">
        <v>63</v>
      </c>
      <c r="X23" s="3" t="str">
        <f>'AVS RMAP HK Registers TABLE'!J11</f>
        <v>15 downto 0</v>
      </c>
      <c r="Y23" s="2" t="s">
        <v>61</v>
      </c>
      <c r="Z23" s="6" t="s">
        <v>39</v>
      </c>
      <c r="AB23" t="str">
        <f t="shared" si="0"/>
        <v xml:space="preserve">    rmap_hk_registers_o.hk_ccd3_vrd_mon &lt;= avalon_mm_rmap_i.writedata(15 downto 0);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7"/>
        <v>rmap_hk_registers_o</v>
      </c>
      <c r="Q24" s="6" t="s">
        <v>62</v>
      </c>
      <c r="R24" s="4"/>
      <c r="S24" s="4"/>
      <c r="T24" s="5" t="str">
        <f>'AVS RMAP HK Registers TABLE'!E12</f>
        <v>hk_ccd4_vod_e</v>
      </c>
      <c r="U24" s="6" t="s">
        <v>60</v>
      </c>
      <c r="V24" s="5" t="str">
        <f t="shared" si="8"/>
        <v>avalon_mm_rmap_i.writedata</v>
      </c>
      <c r="W24" s="2" t="s">
        <v>63</v>
      </c>
      <c r="X24" s="3" t="str">
        <f>'AVS RMAP HK Registers TABLE'!J12</f>
        <v>31 downto 16</v>
      </c>
      <c r="Y24" s="2" t="s">
        <v>61</v>
      </c>
      <c r="Z24" s="6" t="s">
        <v>39</v>
      </c>
      <c r="AB24" t="str">
        <f t="shared" si="0"/>
        <v xml:space="preserve">    rmap_hk_registers_o.hk_ccd4_vod_e &lt;= avalon_mm_rmap_i.writedata(31 downto 16);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x"A5"</v>
      </c>
      <c r="O25" s="2" t="s">
        <v>61</v>
      </c>
      <c r="P25" s="4"/>
      <c r="Q25" s="4"/>
      <c r="R25" s="4"/>
      <c r="S25" s="4"/>
      <c r="T25" s="4"/>
      <c r="U25" s="2" t="s">
        <v>59</v>
      </c>
      <c r="V25" s="4"/>
      <c r="W25" s="4"/>
      <c r="X25" s="4"/>
      <c r="Y25" s="4"/>
      <c r="Z25" s="4"/>
      <c r="AB25" t="str">
        <f t="shared" si="0"/>
        <v xml:space="preserve">  when (x"A5") =&gt;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ref="P26:P27" si="9">$B$3</f>
        <v>rmap_hk_registers_o</v>
      </c>
      <c r="Q26" s="6" t="s">
        <v>62</v>
      </c>
      <c r="R26" s="4"/>
      <c r="S26" s="4"/>
      <c r="T26" s="5" t="str">
        <f>'AVS RMAP HK Registers TABLE'!E13</f>
        <v>hk_ccd4_vod_f</v>
      </c>
      <c r="U26" s="6" t="s">
        <v>60</v>
      </c>
      <c r="V26" s="5" t="str">
        <f t="shared" ref="V26:V27" si="10">$B$2</f>
        <v>avalon_mm_rmap_i.writedata</v>
      </c>
      <c r="W26" s="2" t="s">
        <v>63</v>
      </c>
      <c r="X26" s="3" t="str">
        <f>'AVS RMAP HK Registers TABLE'!J13</f>
        <v>15 downto 0</v>
      </c>
      <c r="Y26" s="2" t="s">
        <v>61</v>
      </c>
      <c r="Z26" s="6" t="s">
        <v>39</v>
      </c>
      <c r="AB26" t="str">
        <f t="shared" si="0"/>
        <v xml:space="preserve">    rmap_hk_registers_o.hk_ccd4_vod_f &lt;= avalon_mm_rmap_i.writedata(15 downto 0);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9"/>
        <v>rmap_hk_registers_o</v>
      </c>
      <c r="Q27" s="6" t="s">
        <v>62</v>
      </c>
      <c r="R27" s="4"/>
      <c r="S27" s="4"/>
      <c r="T27" s="5" t="str">
        <f>'AVS RMAP HK Registers TABLE'!E14</f>
        <v>hk_ccd4_vrd_mon</v>
      </c>
      <c r="U27" s="6" t="s">
        <v>60</v>
      </c>
      <c r="V27" s="5" t="str">
        <f t="shared" si="10"/>
        <v>avalon_mm_rmap_i.writedata</v>
      </c>
      <c r="W27" s="2" t="s">
        <v>63</v>
      </c>
      <c r="X27" s="3" t="str">
        <f>'AVS RMAP HK Registers TABLE'!J14</f>
        <v>31 downto 16</v>
      </c>
      <c r="Y27" s="2" t="s">
        <v>61</v>
      </c>
      <c r="Z27" s="6" t="s">
        <v>39</v>
      </c>
      <c r="AB27" t="str">
        <f t="shared" si="0"/>
        <v xml:space="preserve">    rmap_hk_registers_o.hk_ccd4_vrd_mon &lt;= avalon_mm_rmap_i.writedata(31 downto 16);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x"A6"</v>
      </c>
      <c r="O28" s="2" t="s">
        <v>61</v>
      </c>
      <c r="P28" s="4"/>
      <c r="Q28" s="4"/>
      <c r="R28" s="4"/>
      <c r="S28" s="4"/>
      <c r="T28" s="4"/>
      <c r="U28" s="2" t="s">
        <v>59</v>
      </c>
      <c r="V28" s="4"/>
      <c r="W28" s="4"/>
      <c r="X28" s="4"/>
      <c r="Y28" s="4"/>
      <c r="Z28" s="4"/>
      <c r="AB28" t="str">
        <f t="shared" si="0"/>
        <v xml:space="preserve">  when (x"A6")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ref="P29:P30" si="11">$B$3</f>
        <v>rmap_hk_registers_o</v>
      </c>
      <c r="Q29" s="6" t="s">
        <v>62</v>
      </c>
      <c r="R29" s="4"/>
      <c r="S29" s="4"/>
      <c r="T29" s="5" t="str">
        <f>'AVS RMAP HK Registers TABLE'!E15</f>
        <v>hk_vccd</v>
      </c>
      <c r="U29" s="6" t="s">
        <v>60</v>
      </c>
      <c r="V29" s="5" t="str">
        <f t="shared" ref="V29:V30" si="12">$B$2</f>
        <v>avalon_mm_rmap_i.writedata</v>
      </c>
      <c r="W29" s="2" t="s">
        <v>63</v>
      </c>
      <c r="X29" s="3" t="str">
        <f>'AVS RMAP HK Registers TABLE'!J15</f>
        <v>15 downto 0</v>
      </c>
      <c r="Y29" s="2" t="s">
        <v>61</v>
      </c>
      <c r="Z29" s="6" t="s">
        <v>39</v>
      </c>
      <c r="AB29" t="str">
        <f t="shared" si="0"/>
        <v xml:space="preserve">    rmap_hk_registers_o.hk_vccd &lt;= avalon_mm_rmap_i.writedata(15 downto 0);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1"/>
        <v>rmap_hk_registers_o</v>
      </c>
      <c r="Q30" s="6" t="s">
        <v>62</v>
      </c>
      <c r="R30" s="4"/>
      <c r="S30" s="4"/>
      <c r="T30" s="5" t="str">
        <f>'AVS RMAP HK Registers TABLE'!E16</f>
        <v>hk_vrclk</v>
      </c>
      <c r="U30" s="6" t="s">
        <v>60</v>
      </c>
      <c r="V30" s="5" t="str">
        <f t="shared" si="12"/>
        <v>avalon_mm_rmap_i.writedata</v>
      </c>
      <c r="W30" s="2" t="s">
        <v>63</v>
      </c>
      <c r="X30" s="3" t="str">
        <f>'AVS RMAP HK Registers TABLE'!J16</f>
        <v>31 downto 16</v>
      </c>
      <c r="Y30" s="2" t="s">
        <v>61</v>
      </c>
      <c r="Z30" s="6" t="s">
        <v>39</v>
      </c>
      <c r="AB30" t="str">
        <f t="shared" si="0"/>
        <v xml:space="preserve">    rmap_hk_registers_o.hk_vrclk &lt;= avalon_mm_rmap_i.writedata(31 downto 16);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x"A7"</v>
      </c>
      <c r="O31" s="2" t="s">
        <v>61</v>
      </c>
      <c r="P31" s="4"/>
      <c r="Q31" s="4"/>
      <c r="R31" s="4"/>
      <c r="S31" s="4"/>
      <c r="T31" s="4"/>
      <c r="U31" s="2" t="s">
        <v>59</v>
      </c>
      <c r="V31" s="4"/>
      <c r="W31" s="4"/>
      <c r="X31" s="4"/>
      <c r="Y31" s="4"/>
      <c r="Z31" s="4"/>
      <c r="AB31" t="str">
        <f t="shared" si="0"/>
        <v xml:space="preserve">  when (x"A7")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ref="P32:P33" si="13">$B$3</f>
        <v>rmap_hk_registers_o</v>
      </c>
      <c r="Q32" s="6" t="s">
        <v>62</v>
      </c>
      <c r="R32" s="4"/>
      <c r="S32" s="4"/>
      <c r="T32" s="5" t="str">
        <f>'AVS RMAP HK Registers TABLE'!E17</f>
        <v>hk_viclk</v>
      </c>
      <c r="U32" s="6" t="s">
        <v>60</v>
      </c>
      <c r="V32" s="5" t="str">
        <f t="shared" ref="V32:V33" si="14">$B$2</f>
        <v>avalon_mm_rmap_i.writedata</v>
      </c>
      <c r="W32" s="2" t="s">
        <v>63</v>
      </c>
      <c r="X32" s="3" t="str">
        <f>'AVS RMAP HK Registers TABLE'!J17</f>
        <v>15 downto 0</v>
      </c>
      <c r="Y32" s="2" t="s">
        <v>61</v>
      </c>
      <c r="Z32" s="6" t="s">
        <v>39</v>
      </c>
      <c r="AB32" t="str">
        <f t="shared" si="0"/>
        <v xml:space="preserve">    rmap_hk_registers_o.hk_viclk &lt;= avalon_mm_rmap_i.writedata(15 downto 0);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3"/>
        <v>rmap_hk_registers_o</v>
      </c>
      <c r="Q33" s="6" t="s">
        <v>62</v>
      </c>
      <c r="R33" s="4"/>
      <c r="S33" s="4"/>
      <c r="T33" s="5" t="str">
        <f>'AVS RMAP HK Registers TABLE'!E18</f>
        <v>hk_vrclk_low</v>
      </c>
      <c r="U33" s="6" t="s">
        <v>60</v>
      </c>
      <c r="V33" s="5" t="str">
        <f t="shared" si="14"/>
        <v>avalon_mm_rmap_i.writedata</v>
      </c>
      <c r="W33" s="2" t="s">
        <v>63</v>
      </c>
      <c r="X33" s="3" t="str">
        <f>'AVS RMAP HK Registers TABLE'!J18</f>
        <v>31 downto 16</v>
      </c>
      <c r="Y33" s="2" t="s">
        <v>61</v>
      </c>
      <c r="Z33" s="6" t="s">
        <v>39</v>
      </c>
      <c r="AB33" t="str">
        <f t="shared" si="0"/>
        <v xml:space="preserve">    rmap_hk_registers_o.hk_vrclk_low &lt;= avalon_mm_rmap_i.writedata(31 downto 16);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x"A8"</v>
      </c>
      <c r="O34" s="2" t="s">
        <v>61</v>
      </c>
      <c r="P34" s="4"/>
      <c r="Q34" s="4"/>
      <c r="R34" s="4"/>
      <c r="S34" s="4"/>
      <c r="T34" s="4"/>
      <c r="U34" s="2" t="s">
        <v>59</v>
      </c>
      <c r="V34" s="4"/>
      <c r="W34" s="4"/>
      <c r="X34" s="4"/>
      <c r="Y34" s="4"/>
      <c r="Z34" s="4"/>
      <c r="AB34" t="str">
        <f t="shared" si="0"/>
        <v xml:space="preserve">  when (x"A8") =&gt;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ref="P35:P36" si="15">$B$3</f>
        <v>rmap_hk_registers_o</v>
      </c>
      <c r="Q35" s="6" t="s">
        <v>62</v>
      </c>
      <c r="R35" s="4"/>
      <c r="S35" s="4"/>
      <c r="T35" s="5" t="str">
        <f>'AVS RMAP HK Registers TABLE'!E19</f>
        <v>hk_5vb_pos</v>
      </c>
      <c r="U35" s="6" t="s">
        <v>60</v>
      </c>
      <c r="V35" s="5" t="str">
        <f t="shared" ref="V35:V36" si="16">$B$2</f>
        <v>avalon_mm_rmap_i.writedata</v>
      </c>
      <c r="W35" s="2" t="s">
        <v>63</v>
      </c>
      <c r="X35" s="3" t="str">
        <f>'AVS RMAP HK Registers TABLE'!J19</f>
        <v>15 downto 0</v>
      </c>
      <c r="Y35" s="2" t="s">
        <v>61</v>
      </c>
      <c r="Z35" s="6" t="s">
        <v>39</v>
      </c>
      <c r="AB35" t="str">
        <f t="shared" si="0"/>
        <v xml:space="preserve">    rmap_hk_registers_o.hk_5vb_pos &lt;= avalon_mm_rmap_i.writedata(15 downto 0);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5"/>
        <v>rmap_hk_registers_o</v>
      </c>
      <c r="Q36" s="6" t="s">
        <v>62</v>
      </c>
      <c r="R36" s="4"/>
      <c r="S36" s="4"/>
      <c r="T36" s="5" t="str">
        <f>'AVS RMAP HK Registers TABLE'!E20</f>
        <v>hk_5vb_neg</v>
      </c>
      <c r="U36" s="6" t="s">
        <v>60</v>
      </c>
      <c r="V36" s="5" t="str">
        <f t="shared" si="16"/>
        <v>avalon_mm_rmap_i.writedata</v>
      </c>
      <c r="W36" s="2" t="s">
        <v>63</v>
      </c>
      <c r="X36" s="3" t="str">
        <f>'AVS RMAP HK Registers TABLE'!J20</f>
        <v>31 downto 16</v>
      </c>
      <c r="Y36" s="2" t="s">
        <v>61</v>
      </c>
      <c r="Z36" s="6" t="s">
        <v>39</v>
      </c>
      <c r="AB36" t="str">
        <f t="shared" si="0"/>
        <v xml:space="preserve">    rmap_hk_registers_o.hk_5vb_neg &lt;= avalon_mm_rmap_i.writedata(31 downto 16);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x"A9"</v>
      </c>
      <c r="O37" s="2" t="s">
        <v>61</v>
      </c>
      <c r="P37" s="4"/>
      <c r="Q37" s="4"/>
      <c r="R37" s="4"/>
      <c r="S37" s="4"/>
      <c r="T37" s="4"/>
      <c r="U37" s="2" t="s">
        <v>59</v>
      </c>
      <c r="V37" s="4"/>
      <c r="W37" s="4"/>
      <c r="X37" s="4"/>
      <c r="Y37" s="4"/>
      <c r="Z37" s="4"/>
      <c r="AB37" t="str">
        <f t="shared" si="0"/>
        <v xml:space="preserve">  when (x"A9")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ref="P38:P39" si="17">$B$3</f>
        <v>rmap_hk_registers_o</v>
      </c>
      <c r="Q38" s="6" t="s">
        <v>62</v>
      </c>
      <c r="R38" s="4"/>
      <c r="S38" s="4"/>
      <c r="T38" s="5" t="str">
        <f>'AVS RMAP HK Registers TABLE'!E21</f>
        <v>hk_3_3vb_pos</v>
      </c>
      <c r="U38" s="6" t="s">
        <v>60</v>
      </c>
      <c r="V38" s="5" t="str">
        <f t="shared" ref="V38:V39" si="18">$B$2</f>
        <v>avalon_mm_rmap_i.writedata</v>
      </c>
      <c r="W38" s="2" t="s">
        <v>63</v>
      </c>
      <c r="X38" s="3" t="str">
        <f>'AVS RMAP HK Registers TABLE'!J21</f>
        <v>15 downto 0</v>
      </c>
      <c r="Y38" s="2" t="s">
        <v>61</v>
      </c>
      <c r="Z38" s="6" t="s">
        <v>39</v>
      </c>
      <c r="AB38" t="str">
        <f t="shared" si="0"/>
        <v xml:space="preserve">    rmap_hk_registers_o.hk_3_3vb_pos &lt;= avalon_mm_rmap_i.writedata(15 downto 0);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7"/>
        <v>rmap_hk_registers_o</v>
      </c>
      <c r="Q39" s="6" t="s">
        <v>62</v>
      </c>
      <c r="R39" s="4"/>
      <c r="S39" s="4"/>
      <c r="T39" s="5" t="str">
        <f>'AVS RMAP HK Registers TABLE'!E22</f>
        <v>hk_2_5va_pos</v>
      </c>
      <c r="U39" s="6" t="s">
        <v>60</v>
      </c>
      <c r="V39" s="5" t="str">
        <f t="shared" si="18"/>
        <v>avalon_mm_rmap_i.writedata</v>
      </c>
      <c r="W39" s="2" t="s">
        <v>63</v>
      </c>
      <c r="X39" s="3" t="str">
        <f>'AVS RMAP HK Registers TABLE'!J22</f>
        <v>31 downto 16</v>
      </c>
      <c r="Y39" s="2" t="s">
        <v>61</v>
      </c>
      <c r="Z39" s="6" t="s">
        <v>39</v>
      </c>
      <c r="AB39" t="str">
        <f t="shared" si="0"/>
        <v xml:space="preserve">    rmap_hk_registers_o.hk_2_5va_pos &lt;= avalon_mm_rmap_i.writedata(31 downto 16);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x"AA"</v>
      </c>
      <c r="O40" s="2" t="s">
        <v>61</v>
      </c>
      <c r="P40" s="4"/>
      <c r="Q40" s="4"/>
      <c r="R40" s="4"/>
      <c r="S40" s="4"/>
      <c r="T40" s="4"/>
      <c r="U40" s="2" t="s">
        <v>59</v>
      </c>
      <c r="V40" s="4"/>
      <c r="W40" s="4"/>
      <c r="X40" s="4"/>
      <c r="Y40" s="4"/>
      <c r="Z40" s="4"/>
      <c r="AB40" t="str">
        <f t="shared" si="0"/>
        <v xml:space="preserve">  when (x"AA") =&gt;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ref="P41:P42" si="19">$B$3</f>
        <v>rmap_hk_registers_o</v>
      </c>
      <c r="Q41" s="6" t="s">
        <v>62</v>
      </c>
      <c r="R41" s="4"/>
      <c r="S41" s="4"/>
      <c r="T41" s="5" t="str">
        <f>'AVS RMAP HK Registers TABLE'!E23</f>
        <v>hk_3_3vd_pos</v>
      </c>
      <c r="U41" s="6" t="s">
        <v>60</v>
      </c>
      <c r="V41" s="5" t="str">
        <f t="shared" ref="V41:V42" si="20">$B$2</f>
        <v>avalon_mm_rmap_i.writedata</v>
      </c>
      <c r="W41" s="2" t="s">
        <v>63</v>
      </c>
      <c r="X41" s="3" t="str">
        <f>'AVS RMAP HK Registers TABLE'!J23</f>
        <v>15 downto 0</v>
      </c>
      <c r="Y41" s="2" t="s">
        <v>61</v>
      </c>
      <c r="Z41" s="6" t="s">
        <v>39</v>
      </c>
      <c r="AB41" t="str">
        <f t="shared" si="0"/>
        <v xml:space="preserve">    rmap_hk_registers_o.hk_3_3vd_pos &lt;= avalon_mm_rmap_i.writedata(15 downto 0);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9"/>
        <v>rmap_hk_registers_o</v>
      </c>
      <c r="Q42" s="6" t="s">
        <v>62</v>
      </c>
      <c r="R42" s="4"/>
      <c r="S42" s="4"/>
      <c r="T42" s="5" t="str">
        <f>'AVS RMAP HK Registers TABLE'!E24</f>
        <v>hk_2_5vd_pos</v>
      </c>
      <c r="U42" s="6" t="s">
        <v>60</v>
      </c>
      <c r="V42" s="5" t="str">
        <f t="shared" si="20"/>
        <v>avalon_mm_rmap_i.writedata</v>
      </c>
      <c r="W42" s="2" t="s">
        <v>63</v>
      </c>
      <c r="X42" s="3" t="str">
        <f>'AVS RMAP HK Registers TABLE'!J24</f>
        <v>31 downto 16</v>
      </c>
      <c r="Y42" s="2" t="s">
        <v>61</v>
      </c>
      <c r="Z42" s="6" t="s">
        <v>39</v>
      </c>
      <c r="AB42" t="str">
        <f t="shared" si="0"/>
        <v xml:space="preserve">    rmap_hk_registers_o.hk_2_5vd_pos &lt;= avalon_mm_rmap_i.writedata(31 downto 16);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x"AB"</v>
      </c>
      <c r="O43" s="2" t="s">
        <v>61</v>
      </c>
      <c r="P43" s="4"/>
      <c r="Q43" s="4"/>
      <c r="R43" s="4"/>
      <c r="S43" s="4"/>
      <c r="T43" s="4"/>
      <c r="U43" s="2" t="s">
        <v>59</v>
      </c>
      <c r="V43" s="4"/>
      <c r="W43" s="4"/>
      <c r="X43" s="4"/>
      <c r="Y43" s="4"/>
      <c r="Z43" s="4"/>
      <c r="AB43" t="str">
        <f t="shared" si="0"/>
        <v xml:space="preserve">  when (x"AB") =&gt;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ref="P44:P45" si="21">$B$3</f>
        <v>rmap_hk_registers_o</v>
      </c>
      <c r="Q44" s="6" t="s">
        <v>62</v>
      </c>
      <c r="R44" s="4"/>
      <c r="S44" s="4"/>
      <c r="T44" s="5" t="str">
        <f>'AVS RMAP HK Registers TABLE'!E25</f>
        <v>hk_1_5vd_pos</v>
      </c>
      <c r="U44" s="6" t="s">
        <v>60</v>
      </c>
      <c r="V44" s="5" t="str">
        <f t="shared" ref="V44:V45" si="22">$B$2</f>
        <v>avalon_mm_rmap_i.writedata</v>
      </c>
      <c r="W44" s="2" t="s">
        <v>63</v>
      </c>
      <c r="X44" s="3" t="str">
        <f>'AVS RMAP HK Registers TABLE'!J25</f>
        <v>15 downto 0</v>
      </c>
      <c r="Y44" s="2" t="s">
        <v>61</v>
      </c>
      <c r="Z44" s="6" t="s">
        <v>39</v>
      </c>
      <c r="AB44" t="str">
        <f t="shared" si="0"/>
        <v xml:space="preserve">    rmap_hk_registers_o.hk_1_5vd_pos &lt;= avalon_mm_rmap_i.writedata(15 downto 0);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21"/>
        <v>rmap_hk_registers_o</v>
      </c>
      <c r="Q45" s="6" t="s">
        <v>62</v>
      </c>
      <c r="R45" s="4"/>
      <c r="S45" s="4"/>
      <c r="T45" s="5" t="str">
        <f>'AVS RMAP HK Registers TABLE'!E26</f>
        <v>hk_5vref</v>
      </c>
      <c r="U45" s="6" t="s">
        <v>60</v>
      </c>
      <c r="V45" s="5" t="str">
        <f t="shared" si="22"/>
        <v>avalon_mm_rmap_i.writedata</v>
      </c>
      <c r="W45" s="2" t="s">
        <v>63</v>
      </c>
      <c r="X45" s="3" t="str">
        <f>'AVS RMAP HK Registers TABLE'!J26</f>
        <v>31 downto 16</v>
      </c>
      <c r="Y45" s="2" t="s">
        <v>61</v>
      </c>
      <c r="Z45" s="6" t="s">
        <v>39</v>
      </c>
      <c r="AB45" t="str">
        <f t="shared" si="0"/>
        <v xml:space="preserve">    rmap_hk_registers_o.hk_5vref &lt;= avalon_mm_rmap_i.writedata(31 downto 16);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x"AC"</v>
      </c>
      <c r="O46" s="2" t="s">
        <v>61</v>
      </c>
      <c r="P46" s="4"/>
      <c r="Q46" s="4"/>
      <c r="R46" s="4"/>
      <c r="S46" s="4"/>
      <c r="T46" s="4"/>
      <c r="U46" s="2" t="s">
        <v>59</v>
      </c>
      <c r="V46" s="4"/>
      <c r="W46" s="4"/>
      <c r="X46" s="4"/>
      <c r="Y46" s="4"/>
      <c r="Z46" s="4"/>
      <c r="AB46" t="str">
        <f t="shared" si="0"/>
        <v xml:space="preserve">  when (x"AC")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ref="P47:P48" si="23">$B$3</f>
        <v>rmap_hk_registers_o</v>
      </c>
      <c r="Q47" s="6" t="s">
        <v>62</v>
      </c>
      <c r="R47" s="4"/>
      <c r="S47" s="4"/>
      <c r="T47" s="5" t="str">
        <f>'AVS RMAP HK Registers TABLE'!E27</f>
        <v>hk_vccd_pos_raw</v>
      </c>
      <c r="U47" s="6" t="s">
        <v>60</v>
      </c>
      <c r="V47" s="5" t="str">
        <f t="shared" ref="V47:V48" si="24">$B$2</f>
        <v>avalon_mm_rmap_i.writedata</v>
      </c>
      <c r="W47" s="2" t="s">
        <v>63</v>
      </c>
      <c r="X47" s="3" t="str">
        <f>'AVS RMAP HK Registers TABLE'!J27</f>
        <v>15 downto 0</v>
      </c>
      <c r="Y47" s="2" t="s">
        <v>61</v>
      </c>
      <c r="Z47" s="6" t="s">
        <v>39</v>
      </c>
      <c r="AB47" t="str">
        <f t="shared" si="0"/>
        <v xml:space="preserve">    rmap_hk_registers_o.hk_vccd_pos_raw &lt;= avalon_mm_rmap_i.writedata(15 downto 0);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23"/>
        <v>rmap_hk_registers_o</v>
      </c>
      <c r="Q48" s="6" t="s">
        <v>62</v>
      </c>
      <c r="R48" s="4"/>
      <c r="S48" s="4"/>
      <c r="T48" s="5" t="str">
        <f>'AVS RMAP HK Registers TABLE'!E28</f>
        <v>hk_vclk_pos_raw</v>
      </c>
      <c r="U48" s="6" t="s">
        <v>60</v>
      </c>
      <c r="V48" s="5" t="str">
        <f t="shared" si="24"/>
        <v>avalon_mm_rmap_i.writedata</v>
      </c>
      <c r="W48" s="2" t="s">
        <v>63</v>
      </c>
      <c r="X48" s="3" t="str">
        <f>'AVS RMAP HK Registers TABLE'!J28</f>
        <v>31 downto 16</v>
      </c>
      <c r="Y48" s="2" t="s">
        <v>61</v>
      </c>
      <c r="Z48" s="6" t="s">
        <v>39</v>
      </c>
      <c r="AB48" t="str">
        <f t="shared" si="0"/>
        <v xml:space="preserve">    rmap_hk_registers_o.hk_vclk_pos_raw &lt;= avalon_mm_rmap_i.writedata(31 downto 16);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x"AD"</v>
      </c>
      <c r="O49" s="2" t="s">
        <v>61</v>
      </c>
      <c r="P49" s="4"/>
      <c r="Q49" s="4"/>
      <c r="R49" s="4"/>
      <c r="S49" s="4"/>
      <c r="T49" s="4"/>
      <c r="U49" s="2" t="s">
        <v>59</v>
      </c>
      <c r="V49" s="4"/>
      <c r="W49" s="4"/>
      <c r="X49" s="4"/>
      <c r="Y49" s="4"/>
      <c r="Z49" s="4"/>
      <c r="AB49" t="str">
        <f t="shared" si="0"/>
        <v xml:space="preserve">  when (x"AD")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ref="P50:P51" si="25">$B$3</f>
        <v>rmap_hk_registers_o</v>
      </c>
      <c r="Q50" s="6" t="s">
        <v>62</v>
      </c>
      <c r="R50" s="4"/>
      <c r="S50" s="4"/>
      <c r="T50" s="5" t="str">
        <f>'AVS RMAP HK Registers TABLE'!E29</f>
        <v>hk_van1_pos_raw</v>
      </c>
      <c r="U50" s="6" t="s">
        <v>60</v>
      </c>
      <c r="V50" s="5" t="str">
        <f t="shared" ref="V50:V51" si="26">$B$2</f>
        <v>avalon_mm_rmap_i.writedata</v>
      </c>
      <c r="W50" s="2" t="s">
        <v>63</v>
      </c>
      <c r="X50" s="3" t="str">
        <f>'AVS RMAP HK Registers TABLE'!J29</f>
        <v>15 downto 0</v>
      </c>
      <c r="Y50" s="2" t="s">
        <v>61</v>
      </c>
      <c r="Z50" s="6" t="s">
        <v>39</v>
      </c>
      <c r="AB50" t="str">
        <f t="shared" si="0"/>
        <v xml:space="preserve">    rmap_hk_registers_o.hk_van1_pos_raw &lt;= avalon_mm_rmap_i.writedata(15 downto 0);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25"/>
        <v>rmap_hk_registers_o</v>
      </c>
      <c r="Q51" s="6" t="s">
        <v>62</v>
      </c>
      <c r="R51" s="4"/>
      <c r="S51" s="4"/>
      <c r="T51" s="5" t="str">
        <f>'AVS RMAP HK Registers TABLE'!E30</f>
        <v>hk_van3_neg_raw</v>
      </c>
      <c r="U51" s="6" t="s">
        <v>60</v>
      </c>
      <c r="V51" s="5" t="str">
        <f t="shared" si="26"/>
        <v>avalon_mm_rmap_i.writedata</v>
      </c>
      <c r="W51" s="2" t="s">
        <v>63</v>
      </c>
      <c r="X51" s="3" t="str">
        <f>'AVS RMAP HK Registers TABLE'!J30</f>
        <v>31 downto 16</v>
      </c>
      <c r="Y51" s="2" t="s">
        <v>61</v>
      </c>
      <c r="Z51" s="6" t="s">
        <v>39</v>
      </c>
      <c r="AB51" t="str">
        <f t="shared" si="0"/>
        <v xml:space="preserve">    rmap_hk_registers_o.hk_van3_neg_raw &lt;= avalon_mm_rmap_i.writedata(31 downto 16);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x"AE"</v>
      </c>
      <c r="O52" s="2" t="s">
        <v>61</v>
      </c>
      <c r="P52" s="4"/>
      <c r="Q52" s="4"/>
      <c r="R52" s="4"/>
      <c r="S52" s="4"/>
      <c r="T52" s="4"/>
      <c r="U52" s="2" t="s">
        <v>59</v>
      </c>
      <c r="V52" s="4"/>
      <c r="W52" s="4"/>
      <c r="X52" s="4"/>
      <c r="Y52" s="4"/>
      <c r="Z52" s="4"/>
      <c r="AB52" t="str">
        <f t="shared" si="0"/>
        <v xml:space="preserve">  when (x"AE")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ref="P53:P54" si="27">$B$3</f>
        <v>rmap_hk_registers_o</v>
      </c>
      <c r="Q53" s="6" t="s">
        <v>62</v>
      </c>
      <c r="R53" s="4"/>
      <c r="S53" s="4"/>
      <c r="T53" s="5" t="str">
        <f>'AVS RMAP HK Registers TABLE'!E31</f>
        <v>hk_van2_pos_raw</v>
      </c>
      <c r="U53" s="6" t="s">
        <v>60</v>
      </c>
      <c r="V53" s="5" t="str">
        <f t="shared" ref="V53:V54" si="28">$B$2</f>
        <v>avalon_mm_rmap_i.writedata</v>
      </c>
      <c r="W53" s="2" t="s">
        <v>63</v>
      </c>
      <c r="X53" s="3" t="str">
        <f>'AVS RMAP HK Registers TABLE'!J31</f>
        <v>15 downto 0</v>
      </c>
      <c r="Y53" s="2" t="s">
        <v>61</v>
      </c>
      <c r="Z53" s="6" t="s">
        <v>39</v>
      </c>
      <c r="AB53" t="str">
        <f t="shared" si="0"/>
        <v xml:space="preserve">    rmap_hk_registers_o.hk_van2_pos_raw &lt;= avalon_mm_rmap_i.writedata(15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27"/>
        <v>rmap_hk_registers_o</v>
      </c>
      <c r="Q54" s="6" t="s">
        <v>62</v>
      </c>
      <c r="R54" s="4"/>
      <c r="S54" s="4"/>
      <c r="T54" s="5" t="str">
        <f>'AVS RMAP HK Registers TABLE'!E32</f>
        <v>hk_vdig_fpga_raw</v>
      </c>
      <c r="U54" s="6" t="s">
        <v>60</v>
      </c>
      <c r="V54" s="5" t="str">
        <f t="shared" si="28"/>
        <v>avalon_mm_rmap_i.writedata</v>
      </c>
      <c r="W54" s="2" t="s">
        <v>63</v>
      </c>
      <c r="X54" s="3" t="str">
        <f>'AVS RMAP HK Registers TABLE'!J32</f>
        <v>31 downto 16</v>
      </c>
      <c r="Y54" s="2" t="s">
        <v>61</v>
      </c>
      <c r="Z54" s="6" t="s">
        <v>39</v>
      </c>
      <c r="AB54" t="str">
        <f t="shared" si="0"/>
        <v xml:space="preserve">    rmap_hk_registers_o.hk_vdig_fpga_raw &lt;= avalon_mm_rmap_i.writedata(31 downto 16);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x"AF"</v>
      </c>
      <c r="O55" s="2" t="s">
        <v>61</v>
      </c>
      <c r="P55" s="4"/>
      <c r="Q55" s="4"/>
      <c r="R55" s="4"/>
      <c r="S55" s="4"/>
      <c r="T55" s="4"/>
      <c r="U55" s="2" t="s">
        <v>59</v>
      </c>
      <c r="V55" s="4"/>
      <c r="W55" s="4"/>
      <c r="X55" s="4"/>
      <c r="Y55" s="4"/>
      <c r="Z55" s="4"/>
      <c r="AB55" t="str">
        <f t="shared" si="0"/>
        <v xml:space="preserve">  when (x"AF")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ref="P56:P57" si="29">$B$3</f>
        <v>rmap_hk_registers_o</v>
      </c>
      <c r="Q56" s="6" t="s">
        <v>62</v>
      </c>
      <c r="R56" s="4"/>
      <c r="S56" s="4"/>
      <c r="T56" s="5" t="str">
        <f>'AVS RMAP HK Registers TABLE'!E33</f>
        <v>hk_vdig_spw_raw</v>
      </c>
      <c r="U56" s="6" t="s">
        <v>60</v>
      </c>
      <c r="V56" s="5" t="str">
        <f t="shared" ref="V56:V57" si="30">$B$2</f>
        <v>avalon_mm_rmap_i.writedata</v>
      </c>
      <c r="W56" s="2" t="s">
        <v>63</v>
      </c>
      <c r="X56" s="3" t="str">
        <f>'AVS RMAP HK Registers TABLE'!J33</f>
        <v>15 downto 0</v>
      </c>
      <c r="Y56" s="2" t="s">
        <v>61</v>
      </c>
      <c r="Z56" s="6" t="s">
        <v>39</v>
      </c>
      <c r="AB56" t="str">
        <f t="shared" si="0"/>
        <v xml:space="preserve">    rmap_hk_registers_o.hk_vdig_spw_raw &lt;= avalon_mm_rmap_i.writedata(15 downto 0);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29"/>
        <v>rmap_hk_registers_o</v>
      </c>
      <c r="Q57" s="6" t="s">
        <v>62</v>
      </c>
      <c r="R57" s="4"/>
      <c r="S57" s="4"/>
      <c r="T57" s="5" t="str">
        <f>'AVS RMAP HK Registers TABLE'!E34</f>
        <v>hk_viclk_low</v>
      </c>
      <c r="U57" s="6" t="s">
        <v>60</v>
      </c>
      <c r="V57" s="5" t="str">
        <f t="shared" si="30"/>
        <v>avalon_mm_rmap_i.writedata</v>
      </c>
      <c r="W57" s="2" t="s">
        <v>63</v>
      </c>
      <c r="X57" s="3" t="str">
        <f>'AVS RMAP HK Registers TABLE'!J34</f>
        <v>31 downto 16</v>
      </c>
      <c r="Y57" s="2" t="s">
        <v>61</v>
      </c>
      <c r="Z57" s="6" t="s">
        <v>39</v>
      </c>
      <c r="AB57" t="str">
        <f t="shared" si="0"/>
        <v xml:space="preserve">    rmap_hk_registers_o.hk_viclk_low &lt;= avalon_mm_rmap_i.writedata(31 downto 16);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x"B0"</v>
      </c>
      <c r="O58" s="2" t="s">
        <v>61</v>
      </c>
      <c r="P58" s="4"/>
      <c r="Q58" s="4"/>
      <c r="R58" s="4"/>
      <c r="S58" s="4"/>
      <c r="T58" s="4"/>
      <c r="U58" s="2" t="s">
        <v>59</v>
      </c>
      <c r="V58" s="4"/>
      <c r="W58" s="4"/>
      <c r="X58" s="4"/>
      <c r="Y58" s="4"/>
      <c r="Z58" s="4"/>
      <c r="AB58" t="str">
        <f t="shared" si="0"/>
        <v xml:space="preserve">  when (x"B0") =&gt;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ref="P59:P60" si="31">$B$3</f>
        <v>rmap_hk_registers_o</v>
      </c>
      <c r="Q59" s="6" t="s">
        <v>62</v>
      </c>
      <c r="R59" s="4"/>
      <c r="S59" s="4"/>
      <c r="T59" s="5" t="str">
        <f>'AVS RMAP HK Registers TABLE'!E35</f>
        <v>hk_adc_temp_a_e</v>
      </c>
      <c r="U59" s="6" t="s">
        <v>60</v>
      </c>
      <c r="V59" s="5" t="str">
        <f t="shared" ref="V59:V60" si="32">$B$2</f>
        <v>avalon_mm_rmap_i.writedata</v>
      </c>
      <c r="W59" s="2" t="s">
        <v>63</v>
      </c>
      <c r="X59" s="3" t="str">
        <f>'AVS RMAP HK Registers TABLE'!J35</f>
        <v>15 downto 0</v>
      </c>
      <c r="Y59" s="2" t="s">
        <v>61</v>
      </c>
      <c r="Z59" s="6" t="s">
        <v>39</v>
      </c>
      <c r="AB59" t="str">
        <f t="shared" si="0"/>
        <v xml:space="preserve">    rmap_hk_registers_o.hk_adc_temp_a_e &lt;= avalon_mm_rmap_i.writedata(15 downto 0);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31"/>
        <v>rmap_hk_registers_o</v>
      </c>
      <c r="Q60" s="6" t="s">
        <v>62</v>
      </c>
      <c r="R60" s="4"/>
      <c r="S60" s="4"/>
      <c r="T60" s="5" t="str">
        <f>'AVS RMAP HK Registers TABLE'!E36</f>
        <v>hk_adc_temp_a_f</v>
      </c>
      <c r="U60" s="6" t="s">
        <v>60</v>
      </c>
      <c r="V60" s="5" t="str">
        <f t="shared" si="32"/>
        <v>avalon_mm_rmap_i.writedata</v>
      </c>
      <c r="W60" s="2" t="s">
        <v>63</v>
      </c>
      <c r="X60" s="3" t="str">
        <f>'AVS RMAP HK Registers TABLE'!J36</f>
        <v>31 downto 16</v>
      </c>
      <c r="Y60" s="2" t="s">
        <v>61</v>
      </c>
      <c r="Z60" s="6" t="s">
        <v>39</v>
      </c>
      <c r="AB60" t="str">
        <f t="shared" si="0"/>
        <v xml:space="preserve">    rmap_hk_registers_o.hk_adc_temp_a_f &lt;= avalon_mm_rmap_i.writedata(31 downto 16);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x"B1"</v>
      </c>
      <c r="O61" s="2" t="s">
        <v>61</v>
      </c>
      <c r="P61" s="4"/>
      <c r="Q61" s="4"/>
      <c r="R61" s="4"/>
      <c r="S61" s="4"/>
      <c r="T61" s="4"/>
      <c r="U61" s="2" t="s">
        <v>59</v>
      </c>
      <c r="V61" s="4"/>
      <c r="W61" s="4"/>
      <c r="X61" s="4"/>
      <c r="Y61" s="4"/>
      <c r="Z61" s="4"/>
      <c r="AB61" t="str">
        <f t="shared" si="0"/>
        <v xml:space="preserve">  when (x"B1")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ref="P62:P63" si="33">$B$3</f>
        <v>rmap_hk_registers_o</v>
      </c>
      <c r="Q62" s="6" t="s">
        <v>62</v>
      </c>
      <c r="R62" s="4"/>
      <c r="S62" s="4"/>
      <c r="T62" s="5" t="str">
        <f>'AVS RMAP HK Registers TABLE'!E37</f>
        <v>hk_ccd1_temp</v>
      </c>
      <c r="U62" s="6" t="s">
        <v>60</v>
      </c>
      <c r="V62" s="5" t="str">
        <f t="shared" ref="V62:V63" si="34">$B$2</f>
        <v>avalon_mm_rmap_i.writedata</v>
      </c>
      <c r="W62" s="2" t="s">
        <v>63</v>
      </c>
      <c r="X62" s="3" t="str">
        <f>'AVS RMAP HK Registers TABLE'!J37</f>
        <v>15 downto 0</v>
      </c>
      <c r="Y62" s="2" t="s">
        <v>61</v>
      </c>
      <c r="Z62" s="6" t="s">
        <v>39</v>
      </c>
      <c r="AB62" t="str">
        <f t="shared" si="0"/>
        <v xml:space="preserve">    rmap_hk_registers_o.hk_ccd1_temp &lt;= avalon_mm_rmap_i.writedata(15 downto 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33"/>
        <v>rmap_hk_registers_o</v>
      </c>
      <c r="Q63" s="6" t="s">
        <v>62</v>
      </c>
      <c r="R63" s="4"/>
      <c r="S63" s="4"/>
      <c r="T63" s="5" t="str">
        <f>'AVS RMAP HK Registers TABLE'!E38</f>
        <v>hk_ccd2_temp</v>
      </c>
      <c r="U63" s="6" t="s">
        <v>60</v>
      </c>
      <c r="V63" s="5" t="str">
        <f t="shared" si="34"/>
        <v>avalon_mm_rmap_i.writedata</v>
      </c>
      <c r="W63" s="2" t="s">
        <v>63</v>
      </c>
      <c r="X63" s="3" t="str">
        <f>'AVS RMAP HK Registers TABLE'!J38</f>
        <v>31 downto 16</v>
      </c>
      <c r="Y63" s="2" t="s">
        <v>61</v>
      </c>
      <c r="Z63" s="6" t="s">
        <v>39</v>
      </c>
      <c r="AB63" t="str">
        <f t="shared" si="0"/>
        <v xml:space="preserve">    rmap_hk_registers_o.hk_ccd2_temp &lt;= avalon_mm_rmap_i.writedata(31 downto 16);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x"B2"</v>
      </c>
      <c r="O64" s="2" t="s">
        <v>61</v>
      </c>
      <c r="P64" s="4"/>
      <c r="Q64" s="4"/>
      <c r="R64" s="4"/>
      <c r="S64" s="4"/>
      <c r="T64" s="4"/>
      <c r="U64" s="2" t="s">
        <v>59</v>
      </c>
      <c r="V64" s="4"/>
      <c r="W64" s="4"/>
      <c r="X64" s="4"/>
      <c r="Y64" s="4"/>
      <c r="Z64" s="4"/>
      <c r="AB64" t="str">
        <f t="shared" si="0"/>
        <v xml:space="preserve">  when (x"B2")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ref="P65:P66" si="35">$B$3</f>
        <v>rmap_hk_registers_o</v>
      </c>
      <c r="Q65" s="6" t="s">
        <v>62</v>
      </c>
      <c r="R65" s="4"/>
      <c r="S65" s="4"/>
      <c r="T65" s="5" t="str">
        <f>'AVS RMAP HK Registers TABLE'!E39</f>
        <v>hk_ccd3_temp</v>
      </c>
      <c r="U65" s="6" t="s">
        <v>60</v>
      </c>
      <c r="V65" s="5" t="str">
        <f t="shared" ref="V65:V66" si="36">$B$2</f>
        <v>avalon_mm_rmap_i.writedata</v>
      </c>
      <c r="W65" s="2" t="s">
        <v>63</v>
      </c>
      <c r="X65" s="3" t="str">
        <f>'AVS RMAP HK Registers TABLE'!J39</f>
        <v>15 downto 0</v>
      </c>
      <c r="Y65" s="2" t="s">
        <v>61</v>
      </c>
      <c r="Z65" s="6" t="s">
        <v>39</v>
      </c>
      <c r="AB65" t="str">
        <f t="shared" si="0"/>
        <v xml:space="preserve">    rmap_hk_registers_o.hk_ccd3_temp &lt;= avalon_mm_rmap_i.writedata(15 downto 0);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35"/>
        <v>rmap_hk_registers_o</v>
      </c>
      <c r="Q66" s="6" t="s">
        <v>62</v>
      </c>
      <c r="R66" s="4"/>
      <c r="S66" s="4"/>
      <c r="T66" s="5" t="str">
        <f>'AVS RMAP HK Registers TABLE'!E40</f>
        <v>hk_ccd4_temp</v>
      </c>
      <c r="U66" s="6" t="s">
        <v>60</v>
      </c>
      <c r="V66" s="5" t="str">
        <f t="shared" si="36"/>
        <v>avalon_mm_rmap_i.writedata</v>
      </c>
      <c r="W66" s="2" t="s">
        <v>63</v>
      </c>
      <c r="X66" s="3" t="str">
        <f>'AVS RMAP HK Registers TABLE'!J40</f>
        <v>31 downto 16</v>
      </c>
      <c r="Y66" s="2" t="s">
        <v>61</v>
      </c>
      <c r="Z66" s="6" t="s">
        <v>39</v>
      </c>
      <c r="AB66" t="str">
        <f t="shared" si="0"/>
        <v xml:space="preserve">    rmap_hk_registers_o.hk_ccd4_temp &lt;= avalon_mm_rmap_i.writedata(31 downto 16);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x"B3"</v>
      </c>
      <c r="O67" s="2" t="s">
        <v>61</v>
      </c>
      <c r="P67" s="4"/>
      <c r="Q67" s="4"/>
      <c r="R67" s="4"/>
      <c r="S67" s="4"/>
      <c r="T67" s="4"/>
      <c r="U67" s="2" t="s">
        <v>59</v>
      </c>
      <c r="V67" s="4"/>
      <c r="W67" s="4"/>
      <c r="X67" s="4"/>
      <c r="Y67" s="4"/>
      <c r="Z67" s="4"/>
      <c r="AB67" t="str">
        <f t="shared" si="0"/>
        <v xml:space="preserve">  when (x"B3") =&gt;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ref="P68:P69" si="37">$B$3</f>
        <v>rmap_hk_registers_o</v>
      </c>
      <c r="Q68" s="6" t="s">
        <v>62</v>
      </c>
      <c r="R68" s="4"/>
      <c r="S68" s="4"/>
      <c r="T68" s="5" t="str">
        <f>'AVS RMAP HK Registers TABLE'!E41</f>
        <v>hk_wp605_spare</v>
      </c>
      <c r="U68" s="6" t="s">
        <v>60</v>
      </c>
      <c r="V68" s="5" t="str">
        <f t="shared" ref="V68:V69" si="38">$B$2</f>
        <v>avalon_mm_rmap_i.writedata</v>
      </c>
      <c r="W68" s="2" t="s">
        <v>63</v>
      </c>
      <c r="X68" s="3" t="str">
        <f>'AVS RMAP HK Registers TABLE'!J41</f>
        <v>15 downto 0</v>
      </c>
      <c r="Y68" s="2" t="s">
        <v>61</v>
      </c>
      <c r="Z68" s="6" t="s">
        <v>39</v>
      </c>
      <c r="AB68" t="str">
        <f t="shared" si="0"/>
        <v xml:space="preserve">    rmap_hk_registers_o.hk_wp605_spare &lt;= avalon_mm_rmap_i.writedata(15 downto 0);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37"/>
        <v>rmap_hk_registers_o</v>
      </c>
      <c r="Q69" s="6" t="s">
        <v>62</v>
      </c>
      <c r="R69" s="4"/>
      <c r="S69" s="4"/>
      <c r="T69" s="5" t="str">
        <f>'AVS RMAP HK Registers TABLE'!E42</f>
        <v>lowres_prt_a_0</v>
      </c>
      <c r="U69" s="6" t="s">
        <v>60</v>
      </c>
      <c r="V69" s="5" t="str">
        <f t="shared" si="38"/>
        <v>avalon_mm_rmap_i.writedata</v>
      </c>
      <c r="W69" s="2" t="s">
        <v>63</v>
      </c>
      <c r="X69" s="3" t="str">
        <f>'AVS RMAP HK Registers TABLE'!J42</f>
        <v>31 downto 16</v>
      </c>
      <c r="Y69" s="2" t="s">
        <v>61</v>
      </c>
      <c r="Z69" s="6" t="s">
        <v>39</v>
      </c>
      <c r="AB69" t="str">
        <f t="shared" si="0"/>
        <v xml:space="preserve">    rmap_hk_registers_o.lowres_prt_a_0 &lt;= avalon_mm_rmap_i.writedata(31 downto 16);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x"B4"</v>
      </c>
      <c r="O70" s="2" t="s">
        <v>61</v>
      </c>
      <c r="P70" s="4"/>
      <c r="Q70" s="4"/>
      <c r="R70" s="4"/>
      <c r="S70" s="4"/>
      <c r="T70" s="4"/>
      <c r="U70" s="2" t="s">
        <v>59</v>
      </c>
      <c r="V70" s="4"/>
      <c r="W70" s="4"/>
      <c r="X70" s="4"/>
      <c r="Y70" s="4"/>
      <c r="Z70" s="4"/>
      <c r="AB70" t="str">
        <f t="shared" si="0"/>
        <v xml:space="preserve">  when (x"B4") =&gt;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ref="P71:P72" si="39">$B$3</f>
        <v>rmap_hk_registers_o</v>
      </c>
      <c r="Q71" s="6" t="s">
        <v>62</v>
      </c>
      <c r="R71" s="4"/>
      <c r="S71" s="4"/>
      <c r="T71" s="5" t="str">
        <f>'AVS RMAP HK Registers TABLE'!E43</f>
        <v>lowres_prt_a_1</v>
      </c>
      <c r="U71" s="6" t="s">
        <v>60</v>
      </c>
      <c r="V71" s="5" t="str">
        <f t="shared" ref="V71:V72" si="40">$B$2</f>
        <v>avalon_mm_rmap_i.writedata</v>
      </c>
      <c r="W71" s="2" t="s">
        <v>63</v>
      </c>
      <c r="X71" s="3" t="str">
        <f>'AVS RMAP HK Registers TABLE'!J43</f>
        <v>15 downto 0</v>
      </c>
      <c r="Y71" s="2" t="s">
        <v>61</v>
      </c>
      <c r="Z71" s="6" t="s">
        <v>39</v>
      </c>
      <c r="AB71" t="str">
        <f t="shared" si="0"/>
        <v xml:space="preserve">    rmap_hk_registers_o.lowres_prt_a_1 &lt;= avalon_mm_rmap_i.writedata(15 downto 0);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39"/>
        <v>rmap_hk_registers_o</v>
      </c>
      <c r="Q72" s="6" t="s">
        <v>62</v>
      </c>
      <c r="R72" s="4"/>
      <c r="S72" s="4"/>
      <c r="T72" s="5" t="str">
        <f>'AVS RMAP HK Registers TABLE'!E44</f>
        <v>lowres_prt_a_2</v>
      </c>
      <c r="U72" s="6" t="s">
        <v>60</v>
      </c>
      <c r="V72" s="5" t="str">
        <f t="shared" si="40"/>
        <v>avalon_mm_rmap_i.writedata</v>
      </c>
      <c r="W72" s="2" t="s">
        <v>63</v>
      </c>
      <c r="X72" s="3" t="str">
        <f>'AVS RMAP HK Registers TABLE'!J44</f>
        <v>31 downto 16</v>
      </c>
      <c r="Y72" s="2" t="s">
        <v>61</v>
      </c>
      <c r="Z72" s="6" t="s">
        <v>39</v>
      </c>
      <c r="AB72" t="str">
        <f t="shared" si="0"/>
        <v xml:space="preserve">    rmap_hk_registers_o.lowres_prt_a_2 &lt;= avalon_mm_rmap_i.writedata(31 downto 16);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x"B5"</v>
      </c>
      <c r="O73" s="2" t="s">
        <v>61</v>
      </c>
      <c r="P73" s="4"/>
      <c r="Q73" s="4"/>
      <c r="R73" s="4"/>
      <c r="S73" s="4"/>
      <c r="T73" s="4"/>
      <c r="U73" s="2" t="s">
        <v>59</v>
      </c>
      <c r="V73" s="4"/>
      <c r="W73" s="4"/>
      <c r="X73" s="4"/>
      <c r="Y73" s="4"/>
      <c r="Z73" s="4"/>
      <c r="AB73" t="str">
        <f t="shared" ref="AB73:AB108" si="41">CONCATENATE(B73,C73,D73,E73,F73,G73,H73,I73,J73,K73,L73,M73,N73,O73,P73,Q73,R73,S73,T73,U73,V73,W73,X73,Y73,Z73)</f>
        <v xml:space="preserve">  when (x"B5") =&gt;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ref="P74:P75" si="42">$B$3</f>
        <v>rmap_hk_registers_o</v>
      </c>
      <c r="Q74" s="6" t="s">
        <v>62</v>
      </c>
      <c r="R74" s="4"/>
      <c r="S74" s="4"/>
      <c r="T74" s="5" t="str">
        <f>'AVS RMAP HK Registers TABLE'!E45</f>
        <v>lowres_prt_a_3</v>
      </c>
      <c r="U74" s="6" t="s">
        <v>60</v>
      </c>
      <c r="V74" s="5" t="str">
        <f t="shared" ref="V74:V75" si="43">$B$2</f>
        <v>avalon_mm_rmap_i.writedata</v>
      </c>
      <c r="W74" s="2" t="s">
        <v>63</v>
      </c>
      <c r="X74" s="3" t="str">
        <f>'AVS RMAP HK Registers TABLE'!J45</f>
        <v>15 downto 0</v>
      </c>
      <c r="Y74" s="2" t="s">
        <v>61</v>
      </c>
      <c r="Z74" s="6" t="s">
        <v>39</v>
      </c>
      <c r="AB74" t="str">
        <f t="shared" si="41"/>
        <v xml:space="preserve">    rmap_hk_registers_o.lowres_prt_a_3 &lt;= avalon_mm_rmap_i.writedata(15 downto 0);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si="42"/>
        <v>rmap_hk_registers_o</v>
      </c>
      <c r="Q75" s="6" t="s">
        <v>62</v>
      </c>
      <c r="R75" s="4"/>
      <c r="S75" s="4"/>
      <c r="T75" s="5" t="str">
        <f>'AVS RMAP HK Registers TABLE'!E46</f>
        <v>lowres_prt_a_4</v>
      </c>
      <c r="U75" s="6" t="s">
        <v>60</v>
      </c>
      <c r="V75" s="5" t="str">
        <f t="shared" si="43"/>
        <v>avalon_mm_rmap_i.writedata</v>
      </c>
      <c r="W75" s="2" t="s">
        <v>63</v>
      </c>
      <c r="X75" s="3" t="str">
        <f>'AVS RMAP HK Registers TABLE'!J46</f>
        <v>31 downto 16</v>
      </c>
      <c r="Y75" s="2" t="s">
        <v>61</v>
      </c>
      <c r="Z75" s="6" t="s">
        <v>39</v>
      </c>
      <c r="AB75" t="str">
        <f t="shared" si="41"/>
        <v xml:space="preserve">    rmap_hk_registers_o.lowres_prt_a_4 &lt;= avalon_mm_rmap_i.writedata(31 downto 16);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x"B6"</v>
      </c>
      <c r="O76" s="2" t="s">
        <v>61</v>
      </c>
      <c r="P76" s="4"/>
      <c r="Q76" s="4"/>
      <c r="R76" s="4"/>
      <c r="S76" s="4"/>
      <c r="T76" s="4"/>
      <c r="U76" s="2" t="s">
        <v>59</v>
      </c>
      <c r="V76" s="4"/>
      <c r="W76" s="4"/>
      <c r="X76" s="4"/>
      <c r="Y76" s="4"/>
      <c r="Z76" s="4"/>
      <c r="AB76" t="str">
        <f t="shared" si="41"/>
        <v xml:space="preserve">  when (x"B6") =&gt;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ref="P77:P78" si="44">$B$3</f>
        <v>rmap_hk_registers_o</v>
      </c>
      <c r="Q77" s="6" t="s">
        <v>62</v>
      </c>
      <c r="R77" s="4"/>
      <c r="S77" s="4"/>
      <c r="T77" s="5" t="str">
        <f>'AVS RMAP HK Registers TABLE'!E47</f>
        <v>lowres_prt_a_5</v>
      </c>
      <c r="U77" s="6" t="s">
        <v>60</v>
      </c>
      <c r="V77" s="5" t="str">
        <f t="shared" ref="V77:V78" si="45">$B$2</f>
        <v>avalon_mm_rmap_i.writedata</v>
      </c>
      <c r="W77" s="2" t="s">
        <v>63</v>
      </c>
      <c r="X77" s="3" t="str">
        <f>'AVS RMAP HK Registers TABLE'!J47</f>
        <v>15 downto 0</v>
      </c>
      <c r="Y77" s="2" t="s">
        <v>61</v>
      </c>
      <c r="Z77" s="6" t="s">
        <v>39</v>
      </c>
      <c r="AB77" t="str">
        <f t="shared" si="41"/>
        <v xml:space="preserve">    rmap_hk_registers_o.lowres_prt_a_5 &lt;= avalon_mm_rmap_i.writedata(15 downto 0);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4"/>
        <v>rmap_hk_registers_o</v>
      </c>
      <c r="Q78" s="6" t="s">
        <v>62</v>
      </c>
      <c r="R78" s="4"/>
      <c r="S78" s="4"/>
      <c r="T78" s="5" t="str">
        <f>'AVS RMAP HK Registers TABLE'!E48</f>
        <v>lowres_prt_a_6</v>
      </c>
      <c r="U78" s="6" t="s">
        <v>60</v>
      </c>
      <c r="V78" s="5" t="str">
        <f t="shared" si="45"/>
        <v>avalon_mm_rmap_i.writedata</v>
      </c>
      <c r="W78" s="2" t="s">
        <v>63</v>
      </c>
      <c r="X78" s="3" t="str">
        <f>'AVS RMAP HK Registers TABLE'!J48</f>
        <v>31 downto 16</v>
      </c>
      <c r="Y78" s="2" t="s">
        <v>61</v>
      </c>
      <c r="Z78" s="6" t="s">
        <v>39</v>
      </c>
      <c r="AB78" t="str">
        <f t="shared" si="41"/>
        <v xml:space="preserve">    rmap_hk_registers_o.lowres_prt_a_6 &lt;= avalon_mm_rmap_i.writedata(31 downto 16);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x"B7"</v>
      </c>
      <c r="O79" s="2" t="s">
        <v>61</v>
      </c>
      <c r="P79" s="4"/>
      <c r="Q79" s="4"/>
      <c r="R79" s="4"/>
      <c r="S79" s="4"/>
      <c r="T79" s="4"/>
      <c r="U79" s="2" t="s">
        <v>59</v>
      </c>
      <c r="V79" s="4"/>
      <c r="W79" s="4"/>
      <c r="X79" s="4"/>
      <c r="Y79" s="4"/>
      <c r="Z79" s="4"/>
      <c r="AB79" t="str">
        <f t="shared" si="41"/>
        <v xml:space="preserve">  when (x"B7")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ref="P80:P81" si="46">$B$3</f>
        <v>rmap_hk_registers_o</v>
      </c>
      <c r="Q80" s="6" t="s">
        <v>62</v>
      </c>
      <c r="R80" s="4"/>
      <c r="S80" s="4"/>
      <c r="T80" s="5" t="str">
        <f>'AVS RMAP HK Registers TABLE'!E49</f>
        <v>lowres_prt_a_7</v>
      </c>
      <c r="U80" s="6" t="s">
        <v>60</v>
      </c>
      <c r="V80" s="5" t="str">
        <f t="shared" ref="V80:V81" si="47">$B$2</f>
        <v>avalon_mm_rmap_i.writedata</v>
      </c>
      <c r="W80" s="2" t="s">
        <v>63</v>
      </c>
      <c r="X80" s="3" t="str">
        <f>'AVS RMAP HK Registers TABLE'!J49</f>
        <v>15 downto 0</v>
      </c>
      <c r="Y80" s="2" t="s">
        <v>61</v>
      </c>
      <c r="Z80" s="6" t="s">
        <v>39</v>
      </c>
      <c r="AB80" t="str">
        <f t="shared" si="41"/>
        <v xml:space="preserve">    rmap_hk_registers_o.lowres_prt_a_7 &lt;= avalon_mm_rmap_i.writedata(15 downto 0);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6"/>
        <v>rmap_hk_registers_o</v>
      </c>
      <c r="Q81" s="6" t="s">
        <v>62</v>
      </c>
      <c r="R81" s="4"/>
      <c r="S81" s="4"/>
      <c r="T81" s="5" t="str">
        <f>'AVS RMAP HK Registers TABLE'!E50</f>
        <v>lowres_prt_a_8</v>
      </c>
      <c r="U81" s="6" t="s">
        <v>60</v>
      </c>
      <c r="V81" s="5" t="str">
        <f t="shared" si="47"/>
        <v>avalon_mm_rmap_i.writedata</v>
      </c>
      <c r="W81" s="2" t="s">
        <v>63</v>
      </c>
      <c r="X81" s="3" t="str">
        <f>'AVS RMAP HK Registers TABLE'!J50</f>
        <v>31 downto 16</v>
      </c>
      <c r="Y81" s="2" t="s">
        <v>61</v>
      </c>
      <c r="Z81" s="6" t="s">
        <v>39</v>
      </c>
      <c r="AB81" t="str">
        <f t="shared" si="41"/>
        <v xml:space="preserve">    rmap_hk_registers_o.lowres_prt_a_8 &lt;= avalon_mm_rmap_i.writedata(31 downto 16);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x"B8"</v>
      </c>
      <c r="O82" s="2" t="s">
        <v>61</v>
      </c>
      <c r="P82" s="4"/>
      <c r="Q82" s="4"/>
      <c r="R82" s="4"/>
      <c r="S82" s="4"/>
      <c r="T82" s="4"/>
      <c r="U82" s="2" t="s">
        <v>59</v>
      </c>
      <c r="V82" s="4"/>
      <c r="W82" s="4"/>
      <c r="X82" s="4"/>
      <c r="Y82" s="4"/>
      <c r="Z82" s="4"/>
      <c r="AB82" t="str">
        <f t="shared" si="41"/>
        <v xml:space="preserve">  when (x"B8")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ref="P83:P84" si="48">$B$3</f>
        <v>rmap_hk_registers_o</v>
      </c>
      <c r="Q83" s="6" t="s">
        <v>62</v>
      </c>
      <c r="R83" s="4"/>
      <c r="S83" s="4"/>
      <c r="T83" s="5" t="str">
        <f>'AVS RMAP HK Registers TABLE'!E51</f>
        <v>lowres_prt_a_9</v>
      </c>
      <c r="U83" s="6" t="s">
        <v>60</v>
      </c>
      <c r="V83" s="5" t="str">
        <f t="shared" ref="V83:V84" si="49">$B$2</f>
        <v>avalon_mm_rmap_i.writedata</v>
      </c>
      <c r="W83" s="2" t="s">
        <v>63</v>
      </c>
      <c r="X83" s="3" t="str">
        <f>'AVS RMAP HK Registers TABLE'!J51</f>
        <v>15 downto 0</v>
      </c>
      <c r="Y83" s="2" t="s">
        <v>61</v>
      </c>
      <c r="Z83" s="6" t="s">
        <v>39</v>
      </c>
      <c r="AB83" t="str">
        <f t="shared" si="41"/>
        <v xml:space="preserve">    rmap_hk_registers_o.lowres_prt_a_9 &lt;= avalon_mm_rmap_i.writedata(15 downto 0);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8"/>
        <v>rmap_hk_registers_o</v>
      </c>
      <c r="Q84" s="6" t="s">
        <v>62</v>
      </c>
      <c r="R84" s="4"/>
      <c r="S84" s="4"/>
      <c r="T84" s="5" t="str">
        <f>'AVS RMAP HK Registers TABLE'!E52</f>
        <v>lowres_prt_a_10</v>
      </c>
      <c r="U84" s="6" t="s">
        <v>60</v>
      </c>
      <c r="V84" s="5" t="str">
        <f t="shared" si="49"/>
        <v>avalon_mm_rmap_i.writedata</v>
      </c>
      <c r="W84" s="2" t="s">
        <v>63</v>
      </c>
      <c r="X84" s="3" t="str">
        <f>'AVS RMAP HK Registers TABLE'!J52</f>
        <v>31 downto 16</v>
      </c>
      <c r="Y84" s="2" t="s">
        <v>61</v>
      </c>
      <c r="Z84" s="6" t="s">
        <v>39</v>
      </c>
      <c r="AB84" t="str">
        <f t="shared" si="41"/>
        <v xml:space="preserve">    rmap_hk_registers_o.lowres_prt_a_10 &lt;= avalon_mm_rmap_i.writedata(31 downto 16);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x"B9"</v>
      </c>
      <c r="O85" s="2" t="s">
        <v>61</v>
      </c>
      <c r="P85" s="4"/>
      <c r="Q85" s="4"/>
      <c r="R85" s="4"/>
      <c r="S85" s="4"/>
      <c r="T85" s="4"/>
      <c r="U85" s="2" t="s">
        <v>59</v>
      </c>
      <c r="V85" s="4"/>
      <c r="W85" s="4"/>
      <c r="X85" s="4"/>
      <c r="Y85" s="4"/>
      <c r="Z85" s="4"/>
      <c r="AB85" t="str">
        <f t="shared" si="41"/>
        <v xml:space="preserve">  when (x"B9")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ref="P86:P87" si="50">$B$3</f>
        <v>rmap_hk_registers_o</v>
      </c>
      <c r="Q86" s="6" t="s">
        <v>62</v>
      </c>
      <c r="R86" s="4"/>
      <c r="S86" s="4"/>
      <c r="T86" s="5" t="str">
        <f>'AVS RMAP HK Registers TABLE'!E53</f>
        <v>lowres_prt_a_11</v>
      </c>
      <c r="U86" s="6" t="s">
        <v>60</v>
      </c>
      <c r="V86" s="5" t="str">
        <f t="shared" ref="V86:V87" si="51">$B$2</f>
        <v>avalon_mm_rmap_i.writedata</v>
      </c>
      <c r="W86" s="2" t="s">
        <v>63</v>
      </c>
      <c r="X86" s="3" t="str">
        <f>'AVS RMAP HK Registers TABLE'!J53</f>
        <v>15 downto 0</v>
      </c>
      <c r="Y86" s="2" t="s">
        <v>61</v>
      </c>
      <c r="Z86" s="6" t="s">
        <v>39</v>
      </c>
      <c r="AB86" t="str">
        <f t="shared" si="41"/>
        <v xml:space="preserve">    rmap_hk_registers_o.lowres_prt_a_11 &lt;= avalon_mm_rmap_i.writedata(15 downto 0);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50"/>
        <v>rmap_hk_registers_o</v>
      </c>
      <c r="Q87" s="6" t="s">
        <v>62</v>
      </c>
      <c r="R87" s="4"/>
      <c r="S87" s="4"/>
      <c r="T87" s="5" t="str">
        <f>'AVS RMAP HK Registers TABLE'!E54</f>
        <v>lowres_prt_a_12</v>
      </c>
      <c r="U87" s="6" t="s">
        <v>60</v>
      </c>
      <c r="V87" s="5" t="str">
        <f t="shared" si="51"/>
        <v>avalon_mm_rmap_i.writedata</v>
      </c>
      <c r="W87" s="2" t="s">
        <v>63</v>
      </c>
      <c r="X87" s="3" t="str">
        <f>'AVS RMAP HK Registers TABLE'!J54</f>
        <v>31 downto 16</v>
      </c>
      <c r="Y87" s="2" t="s">
        <v>61</v>
      </c>
      <c r="Z87" s="6" t="s">
        <v>39</v>
      </c>
      <c r="AB87" t="str">
        <f t="shared" si="41"/>
        <v xml:space="preserve">    rmap_hk_registers_o.lowres_prt_a_12 &lt;= avalon_mm_rmap_i.writedata(31 downto 16);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x"BA"</v>
      </c>
      <c r="O88" s="2" t="s">
        <v>61</v>
      </c>
      <c r="P88" s="4"/>
      <c r="Q88" s="4"/>
      <c r="R88" s="4"/>
      <c r="S88" s="4"/>
      <c r="T88" s="4"/>
      <c r="U88" s="2" t="s">
        <v>59</v>
      </c>
      <c r="V88" s="4"/>
      <c r="W88" s="4"/>
      <c r="X88" s="4"/>
      <c r="Y88" s="4"/>
      <c r="Z88" s="4"/>
      <c r="AB88" t="str">
        <f t="shared" si="41"/>
        <v xml:space="preserve">  when (x"BA")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ref="P89:P90" si="52">$B$3</f>
        <v>rmap_hk_registers_o</v>
      </c>
      <c r="Q89" s="6" t="s">
        <v>62</v>
      </c>
      <c r="R89" s="4"/>
      <c r="S89" s="4"/>
      <c r="T89" s="5" t="str">
        <f>'AVS RMAP HK Registers TABLE'!E55</f>
        <v>lowres_prt_a_13</v>
      </c>
      <c r="U89" s="6" t="s">
        <v>60</v>
      </c>
      <c r="V89" s="5" t="str">
        <f t="shared" ref="V89:V90" si="53">$B$2</f>
        <v>avalon_mm_rmap_i.writedata</v>
      </c>
      <c r="W89" s="2" t="s">
        <v>63</v>
      </c>
      <c r="X89" s="3" t="str">
        <f>'AVS RMAP HK Registers TABLE'!J55</f>
        <v>15 downto 0</v>
      </c>
      <c r="Y89" s="2" t="s">
        <v>61</v>
      </c>
      <c r="Z89" s="6" t="s">
        <v>39</v>
      </c>
      <c r="AB89" t="str">
        <f t="shared" si="41"/>
        <v xml:space="preserve">    rmap_hk_registers_o.lowres_prt_a_13 &lt;= avalon_mm_rmap_i.writedata(15 downto 0);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52"/>
        <v>rmap_hk_registers_o</v>
      </c>
      <c r="Q90" s="6" t="s">
        <v>62</v>
      </c>
      <c r="R90" s="4"/>
      <c r="S90" s="4"/>
      <c r="T90" s="5" t="str">
        <f>'AVS RMAP HK Registers TABLE'!E56</f>
        <v>lowres_prt_a_14</v>
      </c>
      <c r="U90" s="6" t="s">
        <v>60</v>
      </c>
      <c r="V90" s="5" t="str">
        <f t="shared" si="53"/>
        <v>avalon_mm_rmap_i.writedata</v>
      </c>
      <c r="W90" s="2" t="s">
        <v>63</v>
      </c>
      <c r="X90" s="3" t="str">
        <f>'AVS RMAP HK Registers TABLE'!J56</f>
        <v>31 downto 16</v>
      </c>
      <c r="Y90" s="2" t="s">
        <v>61</v>
      </c>
      <c r="Z90" s="6" t="s">
        <v>39</v>
      </c>
      <c r="AB90" t="str">
        <f t="shared" si="41"/>
        <v xml:space="preserve">    rmap_hk_registers_o.lowres_prt_a_14 &lt;= avalon_mm_rmap_i.writedata(31 downto 16);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x"BB"</v>
      </c>
      <c r="O91" s="2" t="s">
        <v>61</v>
      </c>
      <c r="P91" s="4"/>
      <c r="Q91" s="4"/>
      <c r="R91" s="4"/>
      <c r="S91" s="4"/>
      <c r="T91" s="4"/>
      <c r="U91" s="2" t="s">
        <v>59</v>
      </c>
      <c r="V91" s="4"/>
      <c r="W91" s="4"/>
      <c r="X91" s="4"/>
      <c r="Y91" s="4"/>
      <c r="Z91" s="4"/>
      <c r="AB91" t="str">
        <f t="shared" si="41"/>
        <v xml:space="preserve">  when (x"BB")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ref="P92:P93" si="54">$B$3</f>
        <v>rmap_hk_registers_o</v>
      </c>
      <c r="Q92" s="6" t="s">
        <v>62</v>
      </c>
      <c r="R92" s="4"/>
      <c r="S92" s="4"/>
      <c r="T92" s="5" t="str">
        <f>'AVS RMAP HK Registers TABLE'!E57</f>
        <v>lowres_prt_a_15</v>
      </c>
      <c r="U92" s="6" t="s">
        <v>60</v>
      </c>
      <c r="V92" s="5" t="str">
        <f t="shared" ref="V92:V93" si="55">$B$2</f>
        <v>avalon_mm_rmap_i.writedata</v>
      </c>
      <c r="W92" s="2" t="s">
        <v>63</v>
      </c>
      <c r="X92" s="3" t="str">
        <f>'AVS RMAP HK Registers TABLE'!J57</f>
        <v>15 downto 0</v>
      </c>
      <c r="Y92" s="2" t="s">
        <v>61</v>
      </c>
      <c r="Z92" s="6" t="s">
        <v>39</v>
      </c>
      <c r="AB92" t="str">
        <f t="shared" si="41"/>
        <v xml:space="preserve">    rmap_hk_registers_o.lowres_prt_a_15 &lt;= avalon_mm_rmap_i.writedata(15 downto 0);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54"/>
        <v>rmap_hk_registers_o</v>
      </c>
      <c r="Q93" s="6" t="s">
        <v>62</v>
      </c>
      <c r="R93" s="4"/>
      <c r="S93" s="4"/>
      <c r="T93" s="5" t="str">
        <f>'AVS RMAP HK Registers TABLE'!E58</f>
        <v>sel_hires_prt0</v>
      </c>
      <c r="U93" s="6" t="s">
        <v>60</v>
      </c>
      <c r="V93" s="5" t="str">
        <f t="shared" si="55"/>
        <v>avalon_mm_rmap_i.writedata</v>
      </c>
      <c r="W93" s="2" t="s">
        <v>63</v>
      </c>
      <c r="X93" s="3" t="str">
        <f>'AVS RMAP HK Registers TABLE'!J58</f>
        <v>31 downto 16</v>
      </c>
      <c r="Y93" s="2" t="s">
        <v>61</v>
      </c>
      <c r="Z93" s="6" t="s">
        <v>39</v>
      </c>
      <c r="AB93" t="str">
        <f t="shared" si="41"/>
        <v xml:space="preserve">    rmap_hk_registers_o.sel_hires_prt0 &lt;= avalon_mm_rmap_i.writedata(31 downto 16);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x"BC"</v>
      </c>
      <c r="O94" s="2" t="s">
        <v>61</v>
      </c>
      <c r="P94" s="4"/>
      <c r="Q94" s="4"/>
      <c r="R94" s="4"/>
      <c r="S94" s="4"/>
      <c r="T94" s="4"/>
      <c r="U94" s="2" t="s">
        <v>59</v>
      </c>
      <c r="V94" s="4"/>
      <c r="W94" s="4"/>
      <c r="X94" s="4"/>
      <c r="Y94" s="4"/>
      <c r="Z94" s="4"/>
      <c r="AB94" t="str">
        <f t="shared" si="41"/>
        <v xml:space="preserve">  when (x"BC")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ref="P95:P96" si="56">$B$3</f>
        <v>rmap_hk_registers_o</v>
      </c>
      <c r="Q95" s="6" t="s">
        <v>62</v>
      </c>
      <c r="R95" s="4"/>
      <c r="S95" s="4"/>
      <c r="T95" s="5" t="str">
        <f>'AVS RMAP HK Registers TABLE'!E59</f>
        <v>sel_hires_prt1</v>
      </c>
      <c r="U95" s="6" t="s">
        <v>60</v>
      </c>
      <c r="V95" s="5" t="str">
        <f t="shared" ref="V95:V96" si="57">$B$2</f>
        <v>avalon_mm_rmap_i.writedata</v>
      </c>
      <c r="W95" s="2" t="s">
        <v>63</v>
      </c>
      <c r="X95" s="3" t="str">
        <f>'AVS RMAP HK Registers TABLE'!J59</f>
        <v>15 downto 0</v>
      </c>
      <c r="Y95" s="2" t="s">
        <v>61</v>
      </c>
      <c r="Z95" s="6" t="s">
        <v>39</v>
      </c>
      <c r="AB95" t="str">
        <f t="shared" si="41"/>
        <v xml:space="preserve">    rmap_hk_registers_o.sel_hires_prt1 &lt;= avalon_mm_rmap_i.writedata(15 downto 0);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56"/>
        <v>rmap_hk_registers_o</v>
      </c>
      <c r="Q96" s="6" t="s">
        <v>62</v>
      </c>
      <c r="R96" s="4"/>
      <c r="S96" s="4"/>
      <c r="T96" s="5" t="str">
        <f>'AVS RMAP HK Registers TABLE'!E60</f>
        <v>sel_hires_prt2</v>
      </c>
      <c r="U96" s="6" t="s">
        <v>60</v>
      </c>
      <c r="V96" s="5" t="str">
        <f t="shared" si="57"/>
        <v>avalon_mm_rmap_i.writedata</v>
      </c>
      <c r="W96" s="2" t="s">
        <v>63</v>
      </c>
      <c r="X96" s="3" t="str">
        <f>'AVS RMAP HK Registers TABLE'!J60</f>
        <v>31 downto 16</v>
      </c>
      <c r="Y96" s="2" t="s">
        <v>61</v>
      </c>
      <c r="Z96" s="6" t="s">
        <v>39</v>
      </c>
      <c r="AB96" t="str">
        <f t="shared" si="41"/>
        <v xml:space="preserve">    rmap_hk_registers_o.sel_hires_prt2 &lt;= avalon_mm_rmap_i.writedata(31 downto 16);</v>
      </c>
    </row>
    <row r="97" spans="1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x"BD"</v>
      </c>
      <c r="O97" s="2" t="s">
        <v>61</v>
      </c>
      <c r="P97" s="4"/>
      <c r="Q97" s="4"/>
      <c r="R97" s="4"/>
      <c r="S97" s="4"/>
      <c r="T97" s="4"/>
      <c r="U97" s="2" t="s">
        <v>59</v>
      </c>
      <c r="V97" s="4"/>
      <c r="W97" s="4"/>
      <c r="X97" s="4"/>
      <c r="Y97" s="4"/>
      <c r="Z97" s="4"/>
      <c r="AB97" t="str">
        <f t="shared" si="41"/>
        <v xml:space="preserve">  when (x"BD") =&gt;</v>
      </c>
    </row>
    <row r="98" spans="1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ref="P98:P99" si="58">$B$3</f>
        <v>rmap_hk_registers_o</v>
      </c>
      <c r="Q98" s="6" t="s">
        <v>62</v>
      </c>
      <c r="R98" s="4"/>
      <c r="S98" s="4"/>
      <c r="T98" s="5" t="str">
        <f>'AVS RMAP HK Registers TABLE'!E61</f>
        <v>sel_hires_prt3</v>
      </c>
      <c r="U98" s="6" t="s">
        <v>60</v>
      </c>
      <c r="V98" s="5" t="str">
        <f t="shared" ref="V98:V99" si="59">$B$2</f>
        <v>avalon_mm_rmap_i.writedata</v>
      </c>
      <c r="W98" s="2" t="s">
        <v>63</v>
      </c>
      <c r="X98" s="3" t="str">
        <f>'AVS RMAP HK Registers TABLE'!J61</f>
        <v>15 downto 0</v>
      </c>
      <c r="Y98" s="2" t="s">
        <v>61</v>
      </c>
      <c r="Z98" s="6" t="s">
        <v>39</v>
      </c>
      <c r="AB98" t="str">
        <f t="shared" si="41"/>
        <v xml:space="preserve">    rmap_hk_registers_o.sel_hires_prt3 &lt;= avalon_mm_rmap_i.writedata(15 downto 0);</v>
      </c>
    </row>
    <row r="99" spans="1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58"/>
        <v>rmap_hk_registers_o</v>
      </c>
      <c r="Q99" s="6" t="s">
        <v>62</v>
      </c>
      <c r="R99" s="4"/>
      <c r="S99" s="4"/>
      <c r="T99" s="5" t="str">
        <f>'AVS RMAP HK Registers TABLE'!E62</f>
        <v>sel_hires_prt4</v>
      </c>
      <c r="U99" s="6" t="s">
        <v>60</v>
      </c>
      <c r="V99" s="5" t="str">
        <f t="shared" si="59"/>
        <v>avalon_mm_rmap_i.writedata</v>
      </c>
      <c r="W99" s="2" t="s">
        <v>63</v>
      </c>
      <c r="X99" s="3" t="str">
        <f>'AVS RMAP HK Registers TABLE'!J62</f>
        <v>31 downto 16</v>
      </c>
      <c r="Y99" s="2" t="s">
        <v>61</v>
      </c>
      <c r="Z99" s="6" t="s">
        <v>39</v>
      </c>
      <c r="AB99" t="str">
        <f t="shared" si="41"/>
        <v xml:space="preserve">    rmap_hk_registers_o.sel_hires_prt4 &lt;= avalon_mm_rmap_i.writedata(31 downto 16);</v>
      </c>
    </row>
    <row r="100" spans="1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x"BE"</v>
      </c>
      <c r="O100" s="2" t="s">
        <v>61</v>
      </c>
      <c r="P100" s="4"/>
      <c r="Q100" s="4"/>
      <c r="R100" s="4"/>
      <c r="S100" s="4"/>
      <c r="T100" s="4"/>
      <c r="U100" s="2" t="s">
        <v>59</v>
      </c>
      <c r="V100" s="4"/>
      <c r="W100" s="4"/>
      <c r="X100" s="4"/>
      <c r="Y100" s="4"/>
      <c r="Z100" s="4"/>
      <c r="AB100" t="str">
        <f t="shared" si="41"/>
        <v xml:space="preserve">  when (x"BE") =&gt;</v>
      </c>
    </row>
    <row r="101" spans="1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ref="P101:P102" si="60">$B$3</f>
        <v>rmap_hk_registers_o</v>
      </c>
      <c r="Q101" s="6" t="s">
        <v>62</v>
      </c>
      <c r="R101" s="4"/>
      <c r="S101" s="4"/>
      <c r="T101" s="5" t="str">
        <f>'AVS RMAP HK Registers TABLE'!E63</f>
        <v>sel_hires_prt5</v>
      </c>
      <c r="U101" s="6" t="s">
        <v>60</v>
      </c>
      <c r="V101" s="5" t="str">
        <f t="shared" ref="V101:V102" si="61">$B$2</f>
        <v>avalon_mm_rmap_i.writedata</v>
      </c>
      <c r="W101" s="2" t="s">
        <v>63</v>
      </c>
      <c r="X101" s="3" t="str">
        <f>'AVS RMAP HK Registers TABLE'!J63</f>
        <v>15 downto 0</v>
      </c>
      <c r="Y101" s="2" t="s">
        <v>61</v>
      </c>
      <c r="Z101" s="6" t="s">
        <v>39</v>
      </c>
      <c r="AB101" t="str">
        <f t="shared" si="41"/>
        <v xml:space="preserve">    rmap_hk_registers_o.sel_hires_prt5 &lt;= avalon_mm_rmap_i.writedata(15 downto 0);</v>
      </c>
    </row>
    <row r="102" spans="1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60"/>
        <v>rmap_hk_registers_o</v>
      </c>
      <c r="Q102" s="6" t="s">
        <v>62</v>
      </c>
      <c r="R102" s="4"/>
      <c r="S102" s="4"/>
      <c r="T102" s="5" t="str">
        <f>'AVS RMAP HK Registers TABLE'!E64</f>
        <v>sel_hires_prt6</v>
      </c>
      <c r="U102" s="6" t="s">
        <v>60</v>
      </c>
      <c r="V102" s="5" t="str">
        <f t="shared" si="61"/>
        <v>avalon_mm_rmap_i.writedata</v>
      </c>
      <c r="W102" s="2" t="s">
        <v>63</v>
      </c>
      <c r="X102" s="3" t="str">
        <f>'AVS RMAP HK Registers TABLE'!J64</f>
        <v>31 downto 16</v>
      </c>
      <c r="Y102" s="2" t="s">
        <v>61</v>
      </c>
      <c r="Z102" s="6" t="s">
        <v>39</v>
      </c>
      <c r="AB102" t="str">
        <f t="shared" si="41"/>
        <v xml:space="preserve">    rmap_hk_registers_o.sel_hires_prt6 &lt;= avalon_mm_rmap_i.writedata(31 downto 16);</v>
      </c>
    </row>
    <row r="103" spans="1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x"BF"</v>
      </c>
      <c r="O103" s="2" t="s">
        <v>61</v>
      </c>
      <c r="P103" s="4"/>
      <c r="Q103" s="4"/>
      <c r="R103" s="4"/>
      <c r="S103" s="4"/>
      <c r="T103" s="4"/>
      <c r="U103" s="2" t="s">
        <v>59</v>
      </c>
      <c r="V103" s="4"/>
      <c r="W103" s="4"/>
      <c r="X103" s="4"/>
      <c r="Y103" s="4"/>
      <c r="Z103" s="4"/>
      <c r="AB103" t="str">
        <f t="shared" si="41"/>
        <v xml:space="preserve">  when (x"BF") =&gt;</v>
      </c>
    </row>
    <row r="104" spans="1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ref="P104:P105" si="62">$B$3</f>
        <v>rmap_hk_registers_o</v>
      </c>
      <c r="Q104" s="6" t="s">
        <v>62</v>
      </c>
      <c r="R104" s="4"/>
      <c r="S104" s="4"/>
      <c r="T104" s="5" t="str">
        <f>'AVS RMAP HK Registers TABLE'!E65</f>
        <v>sel_hires_prt7</v>
      </c>
      <c r="U104" s="6" t="s">
        <v>60</v>
      </c>
      <c r="V104" s="5" t="str">
        <f t="shared" ref="V104:V105" si="63">$B$2</f>
        <v>avalon_mm_rmap_i.writedata</v>
      </c>
      <c r="W104" s="2" t="s">
        <v>63</v>
      </c>
      <c r="X104" s="3" t="str">
        <f>'AVS RMAP HK Registers TABLE'!J65</f>
        <v>15 downto 0</v>
      </c>
      <c r="Y104" s="2" t="s">
        <v>61</v>
      </c>
      <c r="Z104" s="6" t="s">
        <v>39</v>
      </c>
      <c r="AB104" t="str">
        <f t="shared" si="41"/>
        <v xml:space="preserve">    rmap_hk_registers_o.sel_hires_prt7 &lt;= avalon_mm_rmap_i.writedata(15 downto 0);</v>
      </c>
    </row>
    <row r="105" spans="1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62"/>
        <v>rmap_hk_registers_o</v>
      </c>
      <c r="Q105" s="6" t="s">
        <v>62</v>
      </c>
      <c r="R105" s="4"/>
      <c r="S105" s="4"/>
      <c r="T105" s="5" t="str">
        <f>'AVS RMAP HK Registers TABLE'!E66</f>
        <v>zero_hires_amp</v>
      </c>
      <c r="U105" s="6" t="s">
        <v>60</v>
      </c>
      <c r="V105" s="5" t="str">
        <f t="shared" si="63"/>
        <v>avalon_mm_rmap_i.writedata</v>
      </c>
      <c r="W105" s="2" t="s">
        <v>63</v>
      </c>
      <c r="X105" s="3" t="str">
        <f>'AVS RMAP HK Registers TABLE'!J66</f>
        <v>31 downto 16</v>
      </c>
      <c r="Y105" s="2" t="s">
        <v>61</v>
      </c>
      <c r="Z105" s="6" t="s">
        <v>39</v>
      </c>
      <c r="AB105" t="str">
        <f t="shared" si="41"/>
        <v xml:space="preserve">    rmap_hk_registers_o.zero_hires_amp &lt;= avalon_mm_rmap_i.writedata(31 downto 16);</v>
      </c>
    </row>
    <row r="106" spans="1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4"/>
      <c r="U106" s="2" t="s">
        <v>59</v>
      </c>
      <c r="V106" s="4"/>
      <c r="W106" s="4"/>
      <c r="X106" s="4"/>
      <c r="Y106" s="4"/>
      <c r="Z106" s="4"/>
      <c r="AB106" t="str">
        <f t="shared" si="41"/>
        <v xml:space="preserve">  when others =&gt;</v>
      </c>
    </row>
    <row r="107" spans="1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6" t="s">
        <v>70</v>
      </c>
      <c r="Q107" s="4"/>
      <c r="R107" s="4"/>
      <c r="S107" s="4"/>
      <c r="T107" s="4"/>
      <c r="U107" s="4"/>
      <c r="V107" s="4"/>
      <c r="W107" s="4"/>
      <c r="X107" s="4"/>
      <c r="Y107" s="4"/>
      <c r="Z107" s="6" t="s">
        <v>39</v>
      </c>
      <c r="AB107" t="str">
        <f t="shared" si="41"/>
        <v xml:space="preserve">    null;</v>
      </c>
    </row>
    <row r="108" spans="1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41"/>
        <v>end case;</v>
      </c>
    </row>
    <row r="109" spans="1:28" x14ac:dyDescent="0.3">
      <c r="AA109" s="15"/>
    </row>
    <row r="110" spans="1:28" x14ac:dyDescent="0.3">
      <c r="A110" s="7" t="s">
        <v>67</v>
      </c>
    </row>
    <row r="111" spans="1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47</v>
      </c>
      <c r="M111" s="4" t="s">
        <v>47</v>
      </c>
      <c r="N111" s="4"/>
      <c r="O111" s="4"/>
      <c r="P111" s="5" t="str">
        <f t="shared" ref="P111:P174" si="64">$B$3</f>
        <v>rmap_hk_registers_o</v>
      </c>
      <c r="Q111" s="6" t="s">
        <v>62</v>
      </c>
      <c r="R111" s="4"/>
      <c r="S111" s="4"/>
      <c r="T111" s="5" t="str">
        <f>'AVS RMAP HK Registers TABLE'!E3</f>
        <v>hk_ccd1_vod_e</v>
      </c>
      <c r="U111" s="6" t="s">
        <v>60</v>
      </c>
      <c r="V111" s="5" t="str">
        <f>INDEX('AVS RMAP HK Registers TABLE'!$G$2:$G$66,MATCH($T111,'AVS RMAP HK Registers TABLE'!$E$2:$E$66,0))</f>
        <v>x"FFFF"</v>
      </c>
      <c r="W111" s="4"/>
      <c r="X111" s="4"/>
      <c r="Y111" s="4"/>
      <c r="Z111" s="6" t="s">
        <v>39</v>
      </c>
      <c r="AB111" t="str">
        <f t="shared" ref="AB111:AB174" si="65">CONCATENATE(B111,C111,D111,E111,F111,G111,H111,I111,J111,K111,L111,M111,N111,O111,P111,Q111,R111,S111,T111,U111,V111,W111,X111,Y111,Z111)</f>
        <v xml:space="preserve">    rmap_hk_registers_o.hk_ccd1_vod_e &lt;= x"FFFF";</v>
      </c>
    </row>
    <row r="112" spans="1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47</v>
      </c>
      <c r="M112" s="4" t="s">
        <v>47</v>
      </c>
      <c r="N112" s="4"/>
      <c r="O112" s="4"/>
      <c r="P112" s="5" t="str">
        <f t="shared" si="64"/>
        <v>rmap_hk_registers_o</v>
      </c>
      <c r="Q112" s="6" t="s">
        <v>62</v>
      </c>
      <c r="R112" s="4"/>
      <c r="S112" s="4"/>
      <c r="T112" s="5" t="str">
        <f>'AVS RMAP HK Registers TABLE'!E4</f>
        <v>hk_ccd1_vod_f</v>
      </c>
      <c r="U112" s="6" t="s">
        <v>60</v>
      </c>
      <c r="V112" s="5" t="str">
        <f>INDEX('AVS RMAP HK Registers TABLE'!$G$2:$G$66,MATCH($T112,'AVS RMAP HK Registers TABLE'!$E$2:$E$66,0))</f>
        <v>x"FFFF"</v>
      </c>
      <c r="W112" s="4"/>
      <c r="X112" s="4"/>
      <c r="Y112" s="4"/>
      <c r="Z112" s="6" t="s">
        <v>39</v>
      </c>
      <c r="AB112" t="str">
        <f t="shared" si="65"/>
        <v xml:space="preserve">    rmap_hk_registers_o.hk_ccd1_vod_f &lt;= x"FFFF";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47</v>
      </c>
      <c r="M113" s="4" t="s">
        <v>47</v>
      </c>
      <c r="N113" s="4"/>
      <c r="O113" s="4"/>
      <c r="P113" s="5" t="str">
        <f t="shared" si="64"/>
        <v>rmap_hk_registers_o</v>
      </c>
      <c r="Q113" s="6" t="s">
        <v>62</v>
      </c>
      <c r="R113" s="4"/>
      <c r="S113" s="4"/>
      <c r="T113" s="5" t="str">
        <f>'AVS RMAP HK Registers TABLE'!E5</f>
        <v>hk_ccd1_vrd_mon</v>
      </c>
      <c r="U113" s="6" t="s">
        <v>60</v>
      </c>
      <c r="V113" s="5" t="str">
        <f>INDEX('AVS RMAP HK Registers TABLE'!$G$2:$G$66,MATCH($T113,'AVS RMAP HK Registers TABLE'!$E$2:$E$66,0))</f>
        <v>x"FFFF"</v>
      </c>
      <c r="W113" s="4"/>
      <c r="X113" s="4"/>
      <c r="Y113" s="4"/>
      <c r="Z113" s="6" t="s">
        <v>39</v>
      </c>
      <c r="AB113" t="str">
        <f t="shared" si="65"/>
        <v xml:space="preserve">    rmap_hk_registers_o.hk_ccd1_vrd_mon &lt;= x"FFFF";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47</v>
      </c>
      <c r="M114" s="4" t="s">
        <v>47</v>
      </c>
      <c r="N114" s="4"/>
      <c r="O114" s="4"/>
      <c r="P114" s="5" t="str">
        <f t="shared" si="64"/>
        <v>rmap_hk_registers_o</v>
      </c>
      <c r="Q114" s="6" t="s">
        <v>62</v>
      </c>
      <c r="R114" s="4"/>
      <c r="S114" s="4"/>
      <c r="T114" s="5" t="str">
        <f>'AVS RMAP HK Registers TABLE'!E6</f>
        <v>hk_ccd2_vod_e</v>
      </c>
      <c r="U114" s="6" t="s">
        <v>60</v>
      </c>
      <c r="V114" s="5" t="str">
        <f>INDEX('AVS RMAP HK Registers TABLE'!$G$2:$G$66,MATCH($T114,'AVS RMAP HK Registers TABLE'!$E$2:$E$66,0))</f>
        <v>x"FFFF"</v>
      </c>
      <c r="W114" s="4"/>
      <c r="X114" s="4"/>
      <c r="Y114" s="4"/>
      <c r="Z114" s="6" t="s">
        <v>39</v>
      </c>
      <c r="AB114" t="str">
        <f t="shared" si="65"/>
        <v xml:space="preserve">    rmap_hk_registers_o.hk_ccd2_vod_e &lt;= x"FFFF";</v>
      </c>
    </row>
    <row r="115" spans="2:28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47</v>
      </c>
      <c r="M115" s="4" t="s">
        <v>47</v>
      </c>
      <c r="N115" s="4"/>
      <c r="O115" s="4"/>
      <c r="P115" s="5" t="str">
        <f t="shared" si="64"/>
        <v>rmap_hk_registers_o</v>
      </c>
      <c r="Q115" s="6" t="s">
        <v>62</v>
      </c>
      <c r="R115" s="4"/>
      <c r="S115" s="4"/>
      <c r="T115" s="5" t="str">
        <f>'AVS RMAP HK Registers TABLE'!E7</f>
        <v>hk_ccd2_vod_f</v>
      </c>
      <c r="U115" s="6" t="s">
        <v>60</v>
      </c>
      <c r="V115" s="5" t="str">
        <f>INDEX('AVS RMAP HK Registers TABLE'!$G$2:$G$66,MATCH($T115,'AVS RMAP HK Registers TABLE'!$E$2:$E$66,0))</f>
        <v>x"FFFF"</v>
      </c>
      <c r="W115" s="4"/>
      <c r="X115" s="4"/>
      <c r="Y115" s="4"/>
      <c r="Z115" s="6" t="s">
        <v>39</v>
      </c>
      <c r="AB115" t="str">
        <f t="shared" si="65"/>
        <v xml:space="preserve">    rmap_hk_registers_o.hk_ccd2_vod_f &lt;= x"FFFF";</v>
      </c>
    </row>
    <row r="116" spans="2:28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47</v>
      </c>
      <c r="M116" s="4" t="s">
        <v>47</v>
      </c>
      <c r="N116" s="4"/>
      <c r="O116" s="4"/>
      <c r="P116" s="5" t="str">
        <f t="shared" si="64"/>
        <v>rmap_hk_registers_o</v>
      </c>
      <c r="Q116" s="6" t="s">
        <v>62</v>
      </c>
      <c r="R116" s="4"/>
      <c r="S116" s="4"/>
      <c r="T116" s="5" t="str">
        <f>'AVS RMAP HK Registers TABLE'!E8</f>
        <v>hk_ccd2_vrd_mon</v>
      </c>
      <c r="U116" s="6" t="s">
        <v>60</v>
      </c>
      <c r="V116" s="5" t="str">
        <f>INDEX('AVS RMAP HK Registers TABLE'!$G$2:$G$66,MATCH($T116,'AVS RMAP HK Registers TABLE'!$E$2:$E$66,0))</f>
        <v>x"FFFF"</v>
      </c>
      <c r="W116" s="4"/>
      <c r="X116" s="4"/>
      <c r="Y116" s="4"/>
      <c r="Z116" s="6" t="s">
        <v>39</v>
      </c>
      <c r="AB116" t="str">
        <f t="shared" si="65"/>
        <v xml:space="preserve">    rmap_hk_registers_o.hk_ccd2_vrd_mon &lt;= x"FFFF";</v>
      </c>
    </row>
    <row r="117" spans="2:28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47</v>
      </c>
      <c r="M117" s="4" t="s">
        <v>47</v>
      </c>
      <c r="N117" s="4"/>
      <c r="O117" s="4"/>
      <c r="P117" s="5" t="str">
        <f t="shared" si="64"/>
        <v>rmap_hk_registers_o</v>
      </c>
      <c r="Q117" s="6" t="s">
        <v>62</v>
      </c>
      <c r="R117" s="4"/>
      <c r="S117" s="4"/>
      <c r="T117" s="5" t="str">
        <f>'AVS RMAP HK Registers TABLE'!E9</f>
        <v>hk_ccd3_vod_e</v>
      </c>
      <c r="U117" s="6" t="s">
        <v>60</v>
      </c>
      <c r="V117" s="5" t="str">
        <f>INDEX('AVS RMAP HK Registers TABLE'!$G$2:$G$66,MATCH($T117,'AVS RMAP HK Registers TABLE'!$E$2:$E$66,0))</f>
        <v>x"FFFF"</v>
      </c>
      <c r="W117" s="4"/>
      <c r="X117" s="4"/>
      <c r="Y117" s="4"/>
      <c r="Z117" s="6" t="s">
        <v>39</v>
      </c>
      <c r="AB117" t="str">
        <f t="shared" si="65"/>
        <v xml:space="preserve">    rmap_hk_registers_o.hk_ccd3_vod_e &lt;= x"FFFF";</v>
      </c>
    </row>
    <row r="118" spans="2:28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47</v>
      </c>
      <c r="M118" s="4" t="s">
        <v>47</v>
      </c>
      <c r="N118" s="4"/>
      <c r="O118" s="4"/>
      <c r="P118" s="5" t="str">
        <f t="shared" si="64"/>
        <v>rmap_hk_registers_o</v>
      </c>
      <c r="Q118" s="6" t="s">
        <v>62</v>
      </c>
      <c r="R118" s="4"/>
      <c r="S118" s="4"/>
      <c r="T118" s="5" t="str">
        <f>'AVS RMAP HK Registers TABLE'!E10</f>
        <v>hk_ccd3_vod_f</v>
      </c>
      <c r="U118" s="6" t="s">
        <v>60</v>
      </c>
      <c r="V118" s="5" t="str">
        <f>INDEX('AVS RMAP HK Registers TABLE'!$G$2:$G$66,MATCH($T118,'AVS RMAP HK Registers TABLE'!$E$2:$E$66,0))</f>
        <v>x"FFFF"</v>
      </c>
      <c r="W118" s="4"/>
      <c r="X118" s="4"/>
      <c r="Y118" s="4"/>
      <c r="Z118" s="6" t="s">
        <v>39</v>
      </c>
      <c r="AB118" t="str">
        <f t="shared" si="65"/>
        <v xml:space="preserve">    rmap_hk_registers_o.hk_ccd3_vod_f &lt;= x"FFFF";</v>
      </c>
    </row>
    <row r="119" spans="2:28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47</v>
      </c>
      <c r="M119" s="4" t="s">
        <v>47</v>
      </c>
      <c r="N119" s="4"/>
      <c r="O119" s="4"/>
      <c r="P119" s="5" t="str">
        <f t="shared" si="64"/>
        <v>rmap_hk_registers_o</v>
      </c>
      <c r="Q119" s="6" t="s">
        <v>62</v>
      </c>
      <c r="R119" s="4"/>
      <c r="S119" s="4"/>
      <c r="T119" s="5" t="str">
        <f>'AVS RMAP HK Registers TABLE'!E11</f>
        <v>hk_ccd3_vrd_mon</v>
      </c>
      <c r="U119" s="6" t="s">
        <v>60</v>
      </c>
      <c r="V119" s="5" t="str">
        <f>INDEX('AVS RMAP HK Registers TABLE'!$G$2:$G$66,MATCH($T119,'AVS RMAP HK Registers TABLE'!$E$2:$E$66,0))</f>
        <v>x"FFFF"</v>
      </c>
      <c r="W119" s="4"/>
      <c r="X119" s="4"/>
      <c r="Y119" s="4"/>
      <c r="Z119" s="6" t="s">
        <v>39</v>
      </c>
      <c r="AB119" t="str">
        <f t="shared" si="65"/>
        <v xml:space="preserve">    rmap_hk_registers_o.hk_ccd3_vrd_mon &lt;= x"FFFF";</v>
      </c>
    </row>
    <row r="120" spans="2:28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47</v>
      </c>
      <c r="M120" s="4" t="s">
        <v>47</v>
      </c>
      <c r="N120" s="4"/>
      <c r="O120" s="4"/>
      <c r="P120" s="5" t="str">
        <f t="shared" si="64"/>
        <v>rmap_hk_registers_o</v>
      </c>
      <c r="Q120" s="6" t="s">
        <v>62</v>
      </c>
      <c r="R120" s="4"/>
      <c r="S120" s="4"/>
      <c r="T120" s="5" t="str">
        <f>'AVS RMAP HK Registers TABLE'!E12</f>
        <v>hk_ccd4_vod_e</v>
      </c>
      <c r="U120" s="6" t="s">
        <v>60</v>
      </c>
      <c r="V120" s="5" t="str">
        <f>INDEX('AVS RMAP HK Registers TABLE'!$G$2:$G$66,MATCH($T120,'AVS RMAP HK Registers TABLE'!$E$2:$E$66,0))</f>
        <v>x"FFFF"</v>
      </c>
      <c r="W120" s="4"/>
      <c r="X120" s="4"/>
      <c r="Y120" s="4"/>
      <c r="Z120" s="6" t="s">
        <v>39</v>
      </c>
      <c r="AB120" t="str">
        <f t="shared" si="65"/>
        <v xml:space="preserve">    rmap_hk_registers_o.hk_ccd4_vod_e &lt;= x"FFFF";</v>
      </c>
    </row>
    <row r="121" spans="2:28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47</v>
      </c>
      <c r="M121" s="4" t="s">
        <v>47</v>
      </c>
      <c r="N121" s="4"/>
      <c r="O121" s="4"/>
      <c r="P121" s="5" t="str">
        <f t="shared" si="64"/>
        <v>rmap_hk_registers_o</v>
      </c>
      <c r="Q121" s="6" t="s">
        <v>62</v>
      </c>
      <c r="R121" s="4"/>
      <c r="S121" s="4"/>
      <c r="T121" s="5" t="str">
        <f>'AVS RMAP HK Registers TABLE'!E13</f>
        <v>hk_ccd4_vod_f</v>
      </c>
      <c r="U121" s="6" t="s">
        <v>60</v>
      </c>
      <c r="V121" s="5" t="str">
        <f>INDEX('AVS RMAP HK Registers TABLE'!$G$2:$G$66,MATCH($T121,'AVS RMAP HK Registers TABLE'!$E$2:$E$66,0))</f>
        <v>x"FFFF"</v>
      </c>
      <c r="W121" s="4"/>
      <c r="X121" s="4"/>
      <c r="Y121" s="4"/>
      <c r="Z121" s="6" t="s">
        <v>39</v>
      </c>
      <c r="AB121" t="str">
        <f t="shared" si="65"/>
        <v xml:space="preserve">    rmap_hk_registers_o.hk_ccd4_vod_f &lt;= x"FFFF";</v>
      </c>
    </row>
    <row r="122" spans="2:28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47</v>
      </c>
      <c r="M122" s="4" t="s">
        <v>47</v>
      </c>
      <c r="N122" s="4"/>
      <c r="O122" s="4"/>
      <c r="P122" s="5" t="str">
        <f t="shared" si="64"/>
        <v>rmap_hk_registers_o</v>
      </c>
      <c r="Q122" s="6" t="s">
        <v>62</v>
      </c>
      <c r="R122" s="4"/>
      <c r="S122" s="4"/>
      <c r="T122" s="5" t="str">
        <f>'AVS RMAP HK Registers TABLE'!E14</f>
        <v>hk_ccd4_vrd_mon</v>
      </c>
      <c r="U122" s="6" t="s">
        <v>60</v>
      </c>
      <c r="V122" s="5" t="str">
        <f>INDEX('AVS RMAP HK Registers TABLE'!$G$2:$G$66,MATCH($T122,'AVS RMAP HK Registers TABLE'!$E$2:$E$66,0))</f>
        <v>x"FFFF"</v>
      </c>
      <c r="W122" s="4"/>
      <c r="X122" s="4"/>
      <c r="Y122" s="4"/>
      <c r="Z122" s="6" t="s">
        <v>39</v>
      </c>
      <c r="AB122" t="str">
        <f t="shared" si="65"/>
        <v xml:space="preserve">    rmap_hk_registers_o.hk_ccd4_vrd_mon &lt;= x"FFFF";</v>
      </c>
    </row>
    <row r="123" spans="2:28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47</v>
      </c>
      <c r="M123" s="4" t="s">
        <v>47</v>
      </c>
      <c r="N123" s="4"/>
      <c r="O123" s="4"/>
      <c r="P123" s="5" t="str">
        <f t="shared" si="64"/>
        <v>rmap_hk_registers_o</v>
      </c>
      <c r="Q123" s="6" t="s">
        <v>62</v>
      </c>
      <c r="R123" s="4"/>
      <c r="S123" s="4"/>
      <c r="T123" s="5" t="str">
        <f>'AVS RMAP HK Registers TABLE'!E15</f>
        <v>hk_vccd</v>
      </c>
      <c r="U123" s="6" t="s">
        <v>60</v>
      </c>
      <c r="V123" s="5" t="str">
        <f>INDEX('AVS RMAP HK Registers TABLE'!$G$2:$G$66,MATCH($T123,'AVS RMAP HK Registers TABLE'!$E$2:$E$66,0))</f>
        <v>x"FFFF"</v>
      </c>
      <c r="W123" s="4"/>
      <c r="X123" s="4"/>
      <c r="Y123" s="4"/>
      <c r="Z123" s="6" t="s">
        <v>39</v>
      </c>
      <c r="AB123" t="str">
        <f t="shared" si="65"/>
        <v xml:space="preserve">    rmap_hk_registers_o.hk_vccd &lt;= x"FFFF";</v>
      </c>
    </row>
    <row r="124" spans="2:28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47</v>
      </c>
      <c r="M124" s="4" t="s">
        <v>47</v>
      </c>
      <c r="N124" s="4"/>
      <c r="O124" s="4"/>
      <c r="P124" s="5" t="str">
        <f t="shared" si="64"/>
        <v>rmap_hk_registers_o</v>
      </c>
      <c r="Q124" s="6" t="s">
        <v>62</v>
      </c>
      <c r="R124" s="4"/>
      <c r="S124" s="4"/>
      <c r="T124" s="5" t="str">
        <f>'AVS RMAP HK Registers TABLE'!E16</f>
        <v>hk_vrclk</v>
      </c>
      <c r="U124" s="6" t="s">
        <v>60</v>
      </c>
      <c r="V124" s="5" t="str">
        <f>INDEX('AVS RMAP HK Registers TABLE'!$G$2:$G$66,MATCH($T124,'AVS RMAP HK Registers TABLE'!$E$2:$E$66,0))</f>
        <v>x"FFFF"</v>
      </c>
      <c r="W124" s="4"/>
      <c r="X124" s="4"/>
      <c r="Y124" s="4"/>
      <c r="Z124" s="6" t="s">
        <v>39</v>
      </c>
      <c r="AB124" t="str">
        <f t="shared" si="65"/>
        <v xml:space="preserve">    rmap_hk_registers_o.hk_vrclk &lt;= x"FFFF";</v>
      </c>
    </row>
    <row r="125" spans="2:28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47</v>
      </c>
      <c r="M125" s="4" t="s">
        <v>47</v>
      </c>
      <c r="N125" s="4"/>
      <c r="O125" s="4"/>
      <c r="P125" s="5" t="str">
        <f t="shared" si="64"/>
        <v>rmap_hk_registers_o</v>
      </c>
      <c r="Q125" s="6" t="s">
        <v>62</v>
      </c>
      <c r="R125" s="4"/>
      <c r="S125" s="4"/>
      <c r="T125" s="5" t="str">
        <f>'AVS RMAP HK Registers TABLE'!E17</f>
        <v>hk_viclk</v>
      </c>
      <c r="U125" s="6" t="s">
        <v>60</v>
      </c>
      <c r="V125" s="5" t="str">
        <f>INDEX('AVS RMAP HK Registers TABLE'!$G$2:$G$66,MATCH($T125,'AVS RMAP HK Registers TABLE'!$E$2:$E$66,0))</f>
        <v>x"FFFF"</v>
      </c>
      <c r="W125" s="4"/>
      <c r="X125" s="4"/>
      <c r="Y125" s="4"/>
      <c r="Z125" s="6" t="s">
        <v>39</v>
      </c>
      <c r="AB125" t="str">
        <f t="shared" si="65"/>
        <v xml:space="preserve">    rmap_hk_registers_o.hk_viclk &lt;= x"FFFF";</v>
      </c>
    </row>
    <row r="126" spans="2:28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47</v>
      </c>
      <c r="M126" s="4" t="s">
        <v>47</v>
      </c>
      <c r="N126" s="4"/>
      <c r="O126" s="4"/>
      <c r="P126" s="5" t="str">
        <f t="shared" si="64"/>
        <v>rmap_hk_registers_o</v>
      </c>
      <c r="Q126" s="6" t="s">
        <v>62</v>
      </c>
      <c r="R126" s="4"/>
      <c r="S126" s="4"/>
      <c r="T126" s="5" t="str">
        <f>'AVS RMAP HK Registers TABLE'!E18</f>
        <v>hk_vrclk_low</v>
      </c>
      <c r="U126" s="6" t="s">
        <v>60</v>
      </c>
      <c r="V126" s="5" t="str">
        <f>INDEX('AVS RMAP HK Registers TABLE'!$G$2:$G$66,MATCH($T126,'AVS RMAP HK Registers TABLE'!$E$2:$E$66,0))</f>
        <v>x"FFFF"</v>
      </c>
      <c r="W126" s="4"/>
      <c r="X126" s="4"/>
      <c r="Y126" s="4"/>
      <c r="Z126" s="6" t="s">
        <v>39</v>
      </c>
      <c r="AB126" t="str">
        <f t="shared" si="65"/>
        <v xml:space="preserve">    rmap_hk_registers_o.hk_vrclk_low &lt;= x"FFFF";</v>
      </c>
    </row>
    <row r="127" spans="2:28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47</v>
      </c>
      <c r="M127" s="4" t="s">
        <v>47</v>
      </c>
      <c r="N127" s="4"/>
      <c r="O127" s="4"/>
      <c r="P127" s="5" t="str">
        <f t="shared" si="64"/>
        <v>rmap_hk_registers_o</v>
      </c>
      <c r="Q127" s="6" t="s">
        <v>62</v>
      </c>
      <c r="R127" s="4"/>
      <c r="S127" s="4"/>
      <c r="T127" s="5" t="str">
        <f>'AVS RMAP HK Registers TABLE'!E19</f>
        <v>hk_5vb_pos</v>
      </c>
      <c r="U127" s="6" t="s">
        <v>60</v>
      </c>
      <c r="V127" s="5" t="str">
        <f>INDEX('AVS RMAP HK Registers TABLE'!$G$2:$G$66,MATCH($T127,'AVS RMAP HK Registers TABLE'!$E$2:$E$66,0))</f>
        <v>x"FFFF"</v>
      </c>
      <c r="W127" s="4"/>
      <c r="X127" s="4"/>
      <c r="Y127" s="4"/>
      <c r="Z127" s="6" t="s">
        <v>39</v>
      </c>
      <c r="AB127" t="str">
        <f t="shared" si="65"/>
        <v xml:space="preserve">    rmap_hk_registers_o.hk_5vb_pos &lt;= x"FFFF";</v>
      </c>
    </row>
    <row r="128" spans="2:28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47</v>
      </c>
      <c r="M128" s="4" t="s">
        <v>47</v>
      </c>
      <c r="N128" s="4"/>
      <c r="O128" s="4"/>
      <c r="P128" s="5" t="str">
        <f t="shared" si="64"/>
        <v>rmap_hk_registers_o</v>
      </c>
      <c r="Q128" s="6" t="s">
        <v>62</v>
      </c>
      <c r="R128" s="4"/>
      <c r="S128" s="4"/>
      <c r="T128" s="5" t="str">
        <f>'AVS RMAP HK Registers TABLE'!E20</f>
        <v>hk_5vb_neg</v>
      </c>
      <c r="U128" s="6" t="s">
        <v>60</v>
      </c>
      <c r="V128" s="5" t="str">
        <f>INDEX('AVS RMAP HK Registers TABLE'!$G$2:$G$66,MATCH($T128,'AVS RMAP HK Registers TABLE'!$E$2:$E$66,0))</f>
        <v>x"FFFF"</v>
      </c>
      <c r="W128" s="4"/>
      <c r="X128" s="4"/>
      <c r="Y128" s="4"/>
      <c r="Z128" s="6" t="s">
        <v>39</v>
      </c>
      <c r="AB128" t="str">
        <f t="shared" si="65"/>
        <v xml:space="preserve">    rmap_hk_registers_o.hk_5vb_neg &lt;= x"FFFF";</v>
      </c>
    </row>
    <row r="129" spans="2:28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47</v>
      </c>
      <c r="M129" s="4" t="s">
        <v>47</v>
      </c>
      <c r="N129" s="4"/>
      <c r="O129" s="4"/>
      <c r="P129" s="5" t="str">
        <f t="shared" si="64"/>
        <v>rmap_hk_registers_o</v>
      </c>
      <c r="Q129" s="6" t="s">
        <v>62</v>
      </c>
      <c r="R129" s="4"/>
      <c r="S129" s="4"/>
      <c r="T129" s="5" t="str">
        <f>'AVS RMAP HK Registers TABLE'!E21</f>
        <v>hk_3_3vb_pos</v>
      </c>
      <c r="U129" s="6" t="s">
        <v>60</v>
      </c>
      <c r="V129" s="5" t="str">
        <f>INDEX('AVS RMAP HK Registers TABLE'!$G$2:$G$66,MATCH($T129,'AVS RMAP HK Registers TABLE'!$E$2:$E$66,0))</f>
        <v>x"FFFF"</v>
      </c>
      <c r="W129" s="4"/>
      <c r="X129" s="4"/>
      <c r="Y129" s="4"/>
      <c r="Z129" s="6" t="s">
        <v>39</v>
      </c>
      <c r="AB129" t="str">
        <f t="shared" si="65"/>
        <v xml:space="preserve">    rmap_hk_registers_o.hk_3_3vb_pos &lt;= x"FFFF";</v>
      </c>
    </row>
    <row r="130" spans="2:28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47</v>
      </c>
      <c r="M130" s="4" t="s">
        <v>47</v>
      </c>
      <c r="N130" s="4"/>
      <c r="O130" s="4"/>
      <c r="P130" s="5" t="str">
        <f t="shared" si="64"/>
        <v>rmap_hk_registers_o</v>
      </c>
      <c r="Q130" s="6" t="s">
        <v>62</v>
      </c>
      <c r="R130" s="4"/>
      <c r="S130" s="4"/>
      <c r="T130" s="5" t="str">
        <f>'AVS RMAP HK Registers TABLE'!E22</f>
        <v>hk_2_5va_pos</v>
      </c>
      <c r="U130" s="6" t="s">
        <v>60</v>
      </c>
      <c r="V130" s="5" t="str">
        <f>INDEX('AVS RMAP HK Registers TABLE'!$G$2:$G$66,MATCH($T130,'AVS RMAP HK Registers TABLE'!$E$2:$E$66,0))</f>
        <v>x"FFFF"</v>
      </c>
      <c r="W130" s="4"/>
      <c r="X130" s="4"/>
      <c r="Y130" s="4"/>
      <c r="Z130" s="6" t="s">
        <v>39</v>
      </c>
      <c r="AB130" t="str">
        <f t="shared" si="65"/>
        <v xml:space="preserve">    rmap_hk_registers_o.hk_2_5va_pos &lt;= x"FFFF";</v>
      </c>
    </row>
    <row r="131" spans="2:28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47</v>
      </c>
      <c r="M131" s="4" t="s">
        <v>47</v>
      </c>
      <c r="N131" s="4"/>
      <c r="O131" s="4"/>
      <c r="P131" s="5" t="str">
        <f t="shared" si="64"/>
        <v>rmap_hk_registers_o</v>
      </c>
      <c r="Q131" s="6" t="s">
        <v>62</v>
      </c>
      <c r="R131" s="4"/>
      <c r="S131" s="4"/>
      <c r="T131" s="5" t="str">
        <f>'AVS RMAP HK Registers TABLE'!E23</f>
        <v>hk_3_3vd_pos</v>
      </c>
      <c r="U131" s="6" t="s">
        <v>60</v>
      </c>
      <c r="V131" s="5" t="str">
        <f>INDEX('AVS RMAP HK Registers TABLE'!$G$2:$G$66,MATCH($T131,'AVS RMAP HK Registers TABLE'!$E$2:$E$66,0))</f>
        <v>x"FFFF"</v>
      </c>
      <c r="W131" s="4"/>
      <c r="X131" s="4"/>
      <c r="Y131" s="4"/>
      <c r="Z131" s="6" t="s">
        <v>39</v>
      </c>
      <c r="AB131" t="str">
        <f t="shared" si="65"/>
        <v xml:space="preserve">    rmap_hk_registers_o.hk_3_3vd_pos &lt;= x"FFFF";</v>
      </c>
    </row>
    <row r="132" spans="2:28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47</v>
      </c>
      <c r="M132" s="4" t="s">
        <v>47</v>
      </c>
      <c r="N132" s="4"/>
      <c r="O132" s="4"/>
      <c r="P132" s="5" t="str">
        <f t="shared" si="64"/>
        <v>rmap_hk_registers_o</v>
      </c>
      <c r="Q132" s="6" t="s">
        <v>62</v>
      </c>
      <c r="R132" s="4"/>
      <c r="S132" s="4"/>
      <c r="T132" s="5" t="str">
        <f>'AVS RMAP HK Registers TABLE'!E24</f>
        <v>hk_2_5vd_pos</v>
      </c>
      <c r="U132" s="6" t="s">
        <v>60</v>
      </c>
      <c r="V132" s="5" t="str">
        <f>INDEX('AVS RMAP HK Registers TABLE'!$G$2:$G$66,MATCH($T132,'AVS RMAP HK Registers TABLE'!$E$2:$E$66,0))</f>
        <v>x"FFFF"</v>
      </c>
      <c r="W132" s="4"/>
      <c r="X132" s="4"/>
      <c r="Y132" s="4"/>
      <c r="Z132" s="6" t="s">
        <v>39</v>
      </c>
      <c r="AB132" t="str">
        <f t="shared" si="65"/>
        <v xml:space="preserve">    rmap_hk_registers_o.hk_2_5vd_pos &lt;= x"FFFF";</v>
      </c>
    </row>
    <row r="133" spans="2:28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47</v>
      </c>
      <c r="M133" s="4" t="s">
        <v>47</v>
      </c>
      <c r="N133" s="4"/>
      <c r="O133" s="4"/>
      <c r="P133" s="5" t="str">
        <f t="shared" si="64"/>
        <v>rmap_hk_registers_o</v>
      </c>
      <c r="Q133" s="6" t="s">
        <v>62</v>
      </c>
      <c r="R133" s="4"/>
      <c r="S133" s="4"/>
      <c r="T133" s="5" t="str">
        <f>'AVS RMAP HK Registers TABLE'!E25</f>
        <v>hk_1_5vd_pos</v>
      </c>
      <c r="U133" s="6" t="s">
        <v>60</v>
      </c>
      <c r="V133" s="5" t="str">
        <f>INDEX('AVS RMAP HK Registers TABLE'!$G$2:$G$66,MATCH($T133,'AVS RMAP HK Registers TABLE'!$E$2:$E$66,0))</f>
        <v>x"FFFF"</v>
      </c>
      <c r="W133" s="4"/>
      <c r="X133" s="4"/>
      <c r="Y133" s="4"/>
      <c r="Z133" s="6" t="s">
        <v>39</v>
      </c>
      <c r="AB133" t="str">
        <f t="shared" si="65"/>
        <v xml:space="preserve">    rmap_hk_registers_o.hk_1_5vd_pos &lt;= x"FFFF";</v>
      </c>
    </row>
    <row r="134" spans="2:28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47</v>
      </c>
      <c r="M134" s="4" t="s">
        <v>47</v>
      </c>
      <c r="N134" s="4"/>
      <c r="O134" s="4"/>
      <c r="P134" s="5" t="str">
        <f t="shared" si="64"/>
        <v>rmap_hk_registers_o</v>
      </c>
      <c r="Q134" s="6" t="s">
        <v>62</v>
      </c>
      <c r="R134" s="4"/>
      <c r="S134" s="4"/>
      <c r="T134" s="5" t="str">
        <f>'AVS RMAP HK Registers TABLE'!E26</f>
        <v>hk_5vref</v>
      </c>
      <c r="U134" s="6" t="s">
        <v>60</v>
      </c>
      <c r="V134" s="5" t="str">
        <f>INDEX('AVS RMAP HK Registers TABLE'!$G$2:$G$66,MATCH($T134,'AVS RMAP HK Registers TABLE'!$E$2:$E$66,0))</f>
        <v>x"FFFF"</v>
      </c>
      <c r="W134" s="4"/>
      <c r="X134" s="4"/>
      <c r="Y134" s="4"/>
      <c r="Z134" s="6" t="s">
        <v>39</v>
      </c>
      <c r="AB134" t="str">
        <f t="shared" si="65"/>
        <v xml:space="preserve">    rmap_hk_registers_o.hk_5vref &lt;= x"FFFF";</v>
      </c>
    </row>
    <row r="135" spans="2:28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47</v>
      </c>
      <c r="M135" s="4" t="s">
        <v>47</v>
      </c>
      <c r="N135" s="4"/>
      <c r="O135" s="4"/>
      <c r="P135" s="5" t="str">
        <f t="shared" si="64"/>
        <v>rmap_hk_registers_o</v>
      </c>
      <c r="Q135" s="6" t="s">
        <v>62</v>
      </c>
      <c r="R135" s="4"/>
      <c r="S135" s="4"/>
      <c r="T135" s="5" t="str">
        <f>'AVS RMAP HK Registers TABLE'!E27</f>
        <v>hk_vccd_pos_raw</v>
      </c>
      <c r="U135" s="6" t="s">
        <v>60</v>
      </c>
      <c r="V135" s="5" t="str">
        <f>INDEX('AVS RMAP HK Registers TABLE'!$G$2:$G$66,MATCH($T135,'AVS RMAP HK Registers TABLE'!$E$2:$E$66,0))</f>
        <v>x"FFFF"</v>
      </c>
      <c r="W135" s="4"/>
      <c r="X135" s="4"/>
      <c r="Y135" s="4"/>
      <c r="Z135" s="6" t="s">
        <v>39</v>
      </c>
      <c r="AB135" t="str">
        <f t="shared" si="65"/>
        <v xml:space="preserve">    rmap_hk_registers_o.hk_vccd_pos_raw &lt;= x"FFFF";</v>
      </c>
    </row>
    <row r="136" spans="2:28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47</v>
      </c>
      <c r="M136" s="4" t="s">
        <v>47</v>
      </c>
      <c r="N136" s="4"/>
      <c r="O136" s="4"/>
      <c r="P136" s="5" t="str">
        <f t="shared" si="64"/>
        <v>rmap_hk_registers_o</v>
      </c>
      <c r="Q136" s="6" t="s">
        <v>62</v>
      </c>
      <c r="R136" s="4"/>
      <c r="S136" s="4"/>
      <c r="T136" s="5" t="str">
        <f>'AVS RMAP HK Registers TABLE'!E28</f>
        <v>hk_vclk_pos_raw</v>
      </c>
      <c r="U136" s="6" t="s">
        <v>60</v>
      </c>
      <c r="V136" s="5" t="str">
        <f>INDEX('AVS RMAP HK Registers TABLE'!$G$2:$G$66,MATCH($T136,'AVS RMAP HK Registers TABLE'!$E$2:$E$66,0))</f>
        <v>x"FFFF"</v>
      </c>
      <c r="W136" s="4"/>
      <c r="X136" s="4"/>
      <c r="Y136" s="4"/>
      <c r="Z136" s="6" t="s">
        <v>39</v>
      </c>
      <c r="AB136" t="str">
        <f t="shared" si="65"/>
        <v xml:space="preserve">    rmap_hk_registers_o.hk_vclk_pos_raw &lt;= x"FFFF";</v>
      </c>
    </row>
    <row r="137" spans="2:28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47</v>
      </c>
      <c r="M137" s="4" t="s">
        <v>47</v>
      </c>
      <c r="N137" s="4"/>
      <c r="O137" s="4"/>
      <c r="P137" s="5" t="str">
        <f t="shared" si="64"/>
        <v>rmap_hk_registers_o</v>
      </c>
      <c r="Q137" s="6" t="s">
        <v>62</v>
      </c>
      <c r="R137" s="4"/>
      <c r="S137" s="4"/>
      <c r="T137" s="5" t="str">
        <f>'AVS RMAP HK Registers TABLE'!E29</f>
        <v>hk_van1_pos_raw</v>
      </c>
      <c r="U137" s="6" t="s">
        <v>60</v>
      </c>
      <c r="V137" s="5" t="str">
        <f>INDEX('AVS RMAP HK Registers TABLE'!$G$2:$G$66,MATCH($T137,'AVS RMAP HK Registers TABLE'!$E$2:$E$66,0))</f>
        <v>x"FFFF"</v>
      </c>
      <c r="W137" s="4"/>
      <c r="X137" s="4"/>
      <c r="Y137" s="4"/>
      <c r="Z137" s="6" t="s">
        <v>39</v>
      </c>
      <c r="AB137" t="str">
        <f t="shared" si="65"/>
        <v xml:space="preserve">    rmap_hk_registers_o.hk_van1_pos_raw &lt;= x"FFFF";</v>
      </c>
    </row>
    <row r="138" spans="2:28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47</v>
      </c>
      <c r="M138" s="4" t="s">
        <v>47</v>
      </c>
      <c r="N138" s="4"/>
      <c r="O138" s="4"/>
      <c r="P138" s="5" t="str">
        <f t="shared" si="64"/>
        <v>rmap_hk_registers_o</v>
      </c>
      <c r="Q138" s="6" t="s">
        <v>62</v>
      </c>
      <c r="R138" s="4"/>
      <c r="S138" s="4"/>
      <c r="T138" s="5" t="str">
        <f>'AVS RMAP HK Registers TABLE'!E30</f>
        <v>hk_van3_neg_raw</v>
      </c>
      <c r="U138" s="6" t="s">
        <v>60</v>
      </c>
      <c r="V138" s="5" t="str">
        <f>INDEX('AVS RMAP HK Registers TABLE'!$G$2:$G$66,MATCH($T138,'AVS RMAP HK Registers TABLE'!$E$2:$E$66,0))</f>
        <v>x"FFFF"</v>
      </c>
      <c r="W138" s="4"/>
      <c r="X138" s="4"/>
      <c r="Y138" s="4"/>
      <c r="Z138" s="6" t="s">
        <v>39</v>
      </c>
      <c r="AB138" t="str">
        <f t="shared" si="65"/>
        <v xml:space="preserve">    rmap_hk_registers_o.hk_van3_neg_raw &lt;= x"FFFF";</v>
      </c>
    </row>
    <row r="139" spans="2:28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47</v>
      </c>
      <c r="M139" s="4" t="s">
        <v>47</v>
      </c>
      <c r="N139" s="4"/>
      <c r="O139" s="4"/>
      <c r="P139" s="5" t="str">
        <f t="shared" si="64"/>
        <v>rmap_hk_registers_o</v>
      </c>
      <c r="Q139" s="6" t="s">
        <v>62</v>
      </c>
      <c r="R139" s="4"/>
      <c r="S139" s="4"/>
      <c r="T139" s="5" t="str">
        <f>'AVS RMAP HK Registers TABLE'!E31</f>
        <v>hk_van2_pos_raw</v>
      </c>
      <c r="U139" s="6" t="s">
        <v>60</v>
      </c>
      <c r="V139" s="5" t="str">
        <f>INDEX('AVS RMAP HK Registers TABLE'!$G$2:$G$66,MATCH($T139,'AVS RMAP HK Registers TABLE'!$E$2:$E$66,0))</f>
        <v>x"FFFF"</v>
      </c>
      <c r="W139" s="4"/>
      <c r="X139" s="4"/>
      <c r="Y139" s="4"/>
      <c r="Z139" s="6" t="s">
        <v>39</v>
      </c>
      <c r="AB139" t="str">
        <f t="shared" si="65"/>
        <v xml:space="preserve">    rmap_hk_registers_o.hk_van2_pos_raw &lt;= x"FFFF";</v>
      </c>
    </row>
    <row r="140" spans="2:28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47</v>
      </c>
      <c r="M140" s="4" t="s">
        <v>47</v>
      </c>
      <c r="N140" s="4"/>
      <c r="O140" s="4"/>
      <c r="P140" s="5" t="str">
        <f t="shared" si="64"/>
        <v>rmap_hk_registers_o</v>
      </c>
      <c r="Q140" s="6" t="s">
        <v>62</v>
      </c>
      <c r="R140" s="4"/>
      <c r="S140" s="4"/>
      <c r="T140" s="5" t="str">
        <f>'AVS RMAP HK Registers TABLE'!E32</f>
        <v>hk_vdig_fpga_raw</v>
      </c>
      <c r="U140" s="6" t="s">
        <v>60</v>
      </c>
      <c r="V140" s="5" t="str">
        <f>INDEX('AVS RMAP HK Registers TABLE'!$G$2:$G$66,MATCH($T140,'AVS RMAP HK Registers TABLE'!$E$2:$E$66,0))</f>
        <v>x"FFFF"</v>
      </c>
      <c r="W140" s="4"/>
      <c r="X140" s="4"/>
      <c r="Y140" s="4"/>
      <c r="Z140" s="6" t="s">
        <v>39</v>
      </c>
      <c r="AB140" t="str">
        <f t="shared" si="65"/>
        <v xml:space="preserve">    rmap_hk_registers_o.hk_vdig_fpga_raw &lt;= x"FFFF";</v>
      </c>
    </row>
    <row r="141" spans="2:28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47</v>
      </c>
      <c r="M141" s="4" t="s">
        <v>47</v>
      </c>
      <c r="N141" s="4"/>
      <c r="O141" s="4"/>
      <c r="P141" s="5" t="str">
        <f t="shared" si="64"/>
        <v>rmap_hk_registers_o</v>
      </c>
      <c r="Q141" s="6" t="s">
        <v>62</v>
      </c>
      <c r="R141" s="4"/>
      <c r="S141" s="4"/>
      <c r="T141" s="5" t="str">
        <f>'AVS RMAP HK Registers TABLE'!E33</f>
        <v>hk_vdig_spw_raw</v>
      </c>
      <c r="U141" s="6" t="s">
        <v>60</v>
      </c>
      <c r="V141" s="5" t="str">
        <f>INDEX('AVS RMAP HK Registers TABLE'!$G$2:$G$66,MATCH($T141,'AVS RMAP HK Registers TABLE'!$E$2:$E$66,0))</f>
        <v>x"FFFF"</v>
      </c>
      <c r="W141" s="4"/>
      <c r="X141" s="4"/>
      <c r="Y141" s="4"/>
      <c r="Z141" s="6" t="s">
        <v>39</v>
      </c>
      <c r="AB141" t="str">
        <f t="shared" si="65"/>
        <v xml:space="preserve">    rmap_hk_registers_o.hk_vdig_spw_raw &lt;= x"FFFF";</v>
      </c>
    </row>
    <row r="142" spans="2:28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47</v>
      </c>
      <c r="M142" s="4" t="s">
        <v>47</v>
      </c>
      <c r="N142" s="4"/>
      <c r="O142" s="4"/>
      <c r="P142" s="5" t="str">
        <f t="shared" si="64"/>
        <v>rmap_hk_registers_o</v>
      </c>
      <c r="Q142" s="6" t="s">
        <v>62</v>
      </c>
      <c r="R142" s="4"/>
      <c r="S142" s="4"/>
      <c r="T142" s="5" t="str">
        <f>'AVS RMAP HK Registers TABLE'!E34</f>
        <v>hk_viclk_low</v>
      </c>
      <c r="U142" s="6" t="s">
        <v>60</v>
      </c>
      <c r="V142" s="5" t="str">
        <f>INDEX('AVS RMAP HK Registers TABLE'!$G$2:$G$66,MATCH($T142,'AVS RMAP HK Registers TABLE'!$E$2:$E$66,0))</f>
        <v>x"FFFF"</v>
      </c>
      <c r="W142" s="4"/>
      <c r="X142" s="4"/>
      <c r="Y142" s="4"/>
      <c r="Z142" s="6" t="s">
        <v>39</v>
      </c>
      <c r="AB142" t="str">
        <f t="shared" si="65"/>
        <v xml:space="preserve">    rmap_hk_registers_o.hk_viclk_low &lt;= x"FFFF";</v>
      </c>
    </row>
    <row r="143" spans="2:28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47</v>
      </c>
      <c r="M143" s="4" t="s">
        <v>47</v>
      </c>
      <c r="N143" s="4"/>
      <c r="O143" s="4"/>
      <c r="P143" s="5" t="str">
        <f t="shared" si="64"/>
        <v>rmap_hk_registers_o</v>
      </c>
      <c r="Q143" s="6" t="s">
        <v>62</v>
      </c>
      <c r="R143" s="4"/>
      <c r="S143" s="4"/>
      <c r="T143" s="5" t="str">
        <f>'AVS RMAP HK Registers TABLE'!E35</f>
        <v>hk_adc_temp_a_e</v>
      </c>
      <c r="U143" s="6" t="s">
        <v>60</v>
      </c>
      <c r="V143" s="5" t="str">
        <f>INDEX('AVS RMAP HK Registers TABLE'!$G$2:$G$66,MATCH($T143,'AVS RMAP HK Registers TABLE'!$E$2:$E$66,0))</f>
        <v>x"FFFF"</v>
      </c>
      <c r="W143" s="4"/>
      <c r="X143" s="4"/>
      <c r="Y143" s="4"/>
      <c r="Z143" s="6" t="s">
        <v>39</v>
      </c>
      <c r="AB143" t="str">
        <f t="shared" si="65"/>
        <v xml:space="preserve">    rmap_hk_registers_o.hk_adc_temp_a_e &lt;= x"FFFF";</v>
      </c>
    </row>
    <row r="144" spans="2:28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47</v>
      </c>
      <c r="M144" s="4" t="s">
        <v>47</v>
      </c>
      <c r="N144" s="4"/>
      <c r="O144" s="4"/>
      <c r="P144" s="5" t="str">
        <f t="shared" si="64"/>
        <v>rmap_hk_registers_o</v>
      </c>
      <c r="Q144" s="6" t="s">
        <v>62</v>
      </c>
      <c r="R144" s="4"/>
      <c r="S144" s="4"/>
      <c r="T144" s="5" t="str">
        <f>'AVS RMAP HK Registers TABLE'!E36</f>
        <v>hk_adc_temp_a_f</v>
      </c>
      <c r="U144" s="6" t="s">
        <v>60</v>
      </c>
      <c r="V144" s="5" t="str">
        <f>INDEX('AVS RMAP HK Registers TABLE'!$G$2:$G$66,MATCH($T144,'AVS RMAP HK Registers TABLE'!$E$2:$E$66,0))</f>
        <v>x"FFFF"</v>
      </c>
      <c r="W144" s="4"/>
      <c r="X144" s="4"/>
      <c r="Y144" s="4"/>
      <c r="Z144" s="6" t="s">
        <v>39</v>
      </c>
      <c r="AB144" t="str">
        <f t="shared" si="65"/>
        <v xml:space="preserve">    rmap_hk_registers_o.hk_adc_temp_a_f &lt;= x"FFFF";</v>
      </c>
    </row>
    <row r="145" spans="2:28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47</v>
      </c>
      <c r="M145" s="4" t="s">
        <v>47</v>
      </c>
      <c r="N145" s="4"/>
      <c r="O145" s="4"/>
      <c r="P145" s="5" t="str">
        <f t="shared" si="64"/>
        <v>rmap_hk_registers_o</v>
      </c>
      <c r="Q145" s="6" t="s">
        <v>62</v>
      </c>
      <c r="R145" s="4"/>
      <c r="S145" s="4"/>
      <c r="T145" s="5" t="str">
        <f>'AVS RMAP HK Registers TABLE'!E37</f>
        <v>hk_ccd1_temp</v>
      </c>
      <c r="U145" s="6" t="s">
        <v>60</v>
      </c>
      <c r="V145" s="5" t="str">
        <f>INDEX('AVS RMAP HK Registers TABLE'!$G$2:$G$66,MATCH($T145,'AVS RMAP HK Registers TABLE'!$E$2:$E$66,0))</f>
        <v>x"FFFF"</v>
      </c>
      <c r="W145" s="4"/>
      <c r="X145" s="4"/>
      <c r="Y145" s="4"/>
      <c r="Z145" s="6" t="s">
        <v>39</v>
      </c>
      <c r="AB145" t="str">
        <f t="shared" si="65"/>
        <v xml:space="preserve">    rmap_hk_registers_o.hk_ccd1_temp &lt;= x"FFFF";</v>
      </c>
    </row>
    <row r="146" spans="2:28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47</v>
      </c>
      <c r="M146" s="4" t="s">
        <v>47</v>
      </c>
      <c r="N146" s="4"/>
      <c r="O146" s="4"/>
      <c r="P146" s="5" t="str">
        <f t="shared" si="64"/>
        <v>rmap_hk_registers_o</v>
      </c>
      <c r="Q146" s="6" t="s">
        <v>62</v>
      </c>
      <c r="R146" s="4"/>
      <c r="S146" s="4"/>
      <c r="T146" s="5" t="str">
        <f>'AVS RMAP HK Registers TABLE'!E38</f>
        <v>hk_ccd2_temp</v>
      </c>
      <c r="U146" s="6" t="s">
        <v>60</v>
      </c>
      <c r="V146" s="5" t="str">
        <f>INDEX('AVS RMAP HK Registers TABLE'!$G$2:$G$66,MATCH($T146,'AVS RMAP HK Registers TABLE'!$E$2:$E$66,0))</f>
        <v>x"FFFF"</v>
      </c>
      <c r="W146" s="4"/>
      <c r="X146" s="4"/>
      <c r="Y146" s="4"/>
      <c r="Z146" s="6" t="s">
        <v>39</v>
      </c>
      <c r="AB146" t="str">
        <f t="shared" si="65"/>
        <v xml:space="preserve">    rmap_hk_registers_o.hk_ccd2_temp &lt;= x"FFFF";</v>
      </c>
    </row>
    <row r="147" spans="2:28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47</v>
      </c>
      <c r="M147" s="4" t="s">
        <v>47</v>
      </c>
      <c r="N147" s="4"/>
      <c r="O147" s="4"/>
      <c r="P147" s="5" t="str">
        <f t="shared" si="64"/>
        <v>rmap_hk_registers_o</v>
      </c>
      <c r="Q147" s="6" t="s">
        <v>62</v>
      </c>
      <c r="R147" s="4"/>
      <c r="S147" s="4"/>
      <c r="T147" s="5" t="str">
        <f>'AVS RMAP HK Registers TABLE'!E39</f>
        <v>hk_ccd3_temp</v>
      </c>
      <c r="U147" s="6" t="s">
        <v>60</v>
      </c>
      <c r="V147" s="5" t="str">
        <f>INDEX('AVS RMAP HK Registers TABLE'!$G$2:$G$66,MATCH($T147,'AVS RMAP HK Registers TABLE'!$E$2:$E$66,0))</f>
        <v>x"FFFF"</v>
      </c>
      <c r="W147" s="4"/>
      <c r="X147" s="4"/>
      <c r="Y147" s="4"/>
      <c r="Z147" s="6" t="s">
        <v>39</v>
      </c>
      <c r="AB147" t="str">
        <f t="shared" si="65"/>
        <v xml:space="preserve">    rmap_hk_registers_o.hk_ccd3_temp &lt;= x"FFFF";</v>
      </c>
    </row>
    <row r="148" spans="2:28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47</v>
      </c>
      <c r="M148" s="4" t="s">
        <v>47</v>
      </c>
      <c r="N148" s="4"/>
      <c r="O148" s="4"/>
      <c r="P148" s="5" t="str">
        <f t="shared" si="64"/>
        <v>rmap_hk_registers_o</v>
      </c>
      <c r="Q148" s="6" t="s">
        <v>62</v>
      </c>
      <c r="R148" s="4"/>
      <c r="S148" s="4"/>
      <c r="T148" s="5" t="str">
        <f>'AVS RMAP HK Registers TABLE'!E40</f>
        <v>hk_ccd4_temp</v>
      </c>
      <c r="U148" s="6" t="s">
        <v>60</v>
      </c>
      <c r="V148" s="5" t="str">
        <f>INDEX('AVS RMAP HK Registers TABLE'!$G$2:$G$66,MATCH($T148,'AVS RMAP HK Registers TABLE'!$E$2:$E$66,0))</f>
        <v>x"FFFF"</v>
      </c>
      <c r="W148" s="4"/>
      <c r="X148" s="4"/>
      <c r="Y148" s="4"/>
      <c r="Z148" s="6" t="s">
        <v>39</v>
      </c>
      <c r="AB148" t="str">
        <f t="shared" si="65"/>
        <v xml:space="preserve">    rmap_hk_registers_o.hk_ccd4_temp &lt;= x"FFFF";</v>
      </c>
    </row>
    <row r="149" spans="2:28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47</v>
      </c>
      <c r="M149" s="4" t="s">
        <v>47</v>
      </c>
      <c r="N149" s="4"/>
      <c r="O149" s="4"/>
      <c r="P149" s="5" t="str">
        <f t="shared" si="64"/>
        <v>rmap_hk_registers_o</v>
      </c>
      <c r="Q149" s="6" t="s">
        <v>62</v>
      </c>
      <c r="R149" s="4"/>
      <c r="S149" s="4"/>
      <c r="T149" s="5" t="str">
        <f>'AVS RMAP HK Registers TABLE'!E41</f>
        <v>hk_wp605_spare</v>
      </c>
      <c r="U149" s="6" t="s">
        <v>60</v>
      </c>
      <c r="V149" s="5" t="str">
        <f>INDEX('AVS RMAP HK Registers TABLE'!$G$2:$G$66,MATCH($T149,'AVS RMAP HK Registers TABLE'!$E$2:$E$66,0))</f>
        <v>x"FFFF"</v>
      </c>
      <c r="W149" s="4"/>
      <c r="X149" s="4"/>
      <c r="Y149" s="4"/>
      <c r="Z149" s="6" t="s">
        <v>39</v>
      </c>
      <c r="AB149" t="str">
        <f t="shared" si="65"/>
        <v xml:space="preserve">    rmap_hk_registers_o.hk_wp605_spare &lt;= x"FFFF";</v>
      </c>
    </row>
    <row r="150" spans="2:28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47</v>
      </c>
      <c r="M150" s="4" t="s">
        <v>47</v>
      </c>
      <c r="N150" s="4"/>
      <c r="O150" s="4"/>
      <c r="P150" s="5" t="str">
        <f t="shared" si="64"/>
        <v>rmap_hk_registers_o</v>
      </c>
      <c r="Q150" s="6" t="s">
        <v>62</v>
      </c>
      <c r="R150" s="4"/>
      <c r="S150" s="4"/>
      <c r="T150" s="5" t="str">
        <f>'AVS RMAP HK Registers TABLE'!E42</f>
        <v>lowres_prt_a_0</v>
      </c>
      <c r="U150" s="6" t="s">
        <v>60</v>
      </c>
      <c r="V150" s="5" t="str">
        <f>INDEX('AVS RMAP HK Registers TABLE'!$G$2:$G$66,MATCH($T150,'AVS RMAP HK Registers TABLE'!$E$2:$E$66,0))</f>
        <v>x"FFFF"</v>
      </c>
      <c r="W150" s="4"/>
      <c r="X150" s="4"/>
      <c r="Y150" s="4"/>
      <c r="Z150" s="6" t="s">
        <v>39</v>
      </c>
      <c r="AB150" t="str">
        <f t="shared" si="65"/>
        <v xml:space="preserve">    rmap_hk_registers_o.lowres_prt_a_0 &lt;= x"FFFF";</v>
      </c>
    </row>
    <row r="151" spans="2:28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47</v>
      </c>
      <c r="M151" s="4" t="s">
        <v>47</v>
      </c>
      <c r="N151" s="4"/>
      <c r="O151" s="4"/>
      <c r="P151" s="5" t="str">
        <f t="shared" si="64"/>
        <v>rmap_hk_registers_o</v>
      </c>
      <c r="Q151" s="6" t="s">
        <v>62</v>
      </c>
      <c r="R151" s="4"/>
      <c r="S151" s="4"/>
      <c r="T151" s="5" t="str">
        <f>'AVS RMAP HK Registers TABLE'!E43</f>
        <v>lowres_prt_a_1</v>
      </c>
      <c r="U151" s="6" t="s">
        <v>60</v>
      </c>
      <c r="V151" s="5" t="str">
        <f>INDEX('AVS RMAP HK Registers TABLE'!$G$2:$G$66,MATCH($T151,'AVS RMAP HK Registers TABLE'!$E$2:$E$66,0))</f>
        <v>x"FFFF"</v>
      </c>
      <c r="W151" s="4"/>
      <c r="X151" s="4"/>
      <c r="Y151" s="4"/>
      <c r="Z151" s="6" t="s">
        <v>39</v>
      </c>
      <c r="AB151" t="str">
        <f t="shared" si="65"/>
        <v xml:space="preserve">    rmap_hk_registers_o.lowres_prt_a_1 &lt;= x"FFFF";</v>
      </c>
    </row>
    <row r="152" spans="2:28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47</v>
      </c>
      <c r="M152" s="4" t="s">
        <v>47</v>
      </c>
      <c r="N152" s="4"/>
      <c r="O152" s="4"/>
      <c r="P152" s="5" t="str">
        <f t="shared" si="64"/>
        <v>rmap_hk_registers_o</v>
      </c>
      <c r="Q152" s="6" t="s">
        <v>62</v>
      </c>
      <c r="R152" s="4"/>
      <c r="S152" s="4"/>
      <c r="T152" s="5" t="str">
        <f>'AVS RMAP HK Registers TABLE'!E44</f>
        <v>lowres_prt_a_2</v>
      </c>
      <c r="U152" s="6" t="s">
        <v>60</v>
      </c>
      <c r="V152" s="5" t="str">
        <f>INDEX('AVS RMAP HK Registers TABLE'!$G$2:$G$66,MATCH($T152,'AVS RMAP HK Registers TABLE'!$E$2:$E$66,0))</f>
        <v>x"FFFF"</v>
      </c>
      <c r="W152" s="4"/>
      <c r="X152" s="4"/>
      <c r="Y152" s="4"/>
      <c r="Z152" s="6" t="s">
        <v>39</v>
      </c>
      <c r="AB152" t="str">
        <f t="shared" si="65"/>
        <v xml:space="preserve">    rmap_hk_registers_o.lowres_prt_a_2 &lt;= x"FFFF";</v>
      </c>
    </row>
    <row r="153" spans="2:28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47</v>
      </c>
      <c r="M153" s="4" t="s">
        <v>47</v>
      </c>
      <c r="N153" s="4"/>
      <c r="O153" s="4"/>
      <c r="P153" s="5" t="str">
        <f t="shared" si="64"/>
        <v>rmap_hk_registers_o</v>
      </c>
      <c r="Q153" s="6" t="s">
        <v>62</v>
      </c>
      <c r="R153" s="4"/>
      <c r="S153" s="4"/>
      <c r="T153" s="5" t="str">
        <f>'AVS RMAP HK Registers TABLE'!E45</f>
        <v>lowres_prt_a_3</v>
      </c>
      <c r="U153" s="6" t="s">
        <v>60</v>
      </c>
      <c r="V153" s="5" t="str">
        <f>INDEX('AVS RMAP HK Registers TABLE'!$G$2:$G$66,MATCH($T153,'AVS RMAP HK Registers TABLE'!$E$2:$E$66,0))</f>
        <v>x"FFFF"</v>
      </c>
      <c r="W153" s="4"/>
      <c r="X153" s="4"/>
      <c r="Y153" s="4"/>
      <c r="Z153" s="6" t="s">
        <v>39</v>
      </c>
      <c r="AB153" t="str">
        <f t="shared" si="65"/>
        <v xml:space="preserve">    rmap_hk_registers_o.lowres_prt_a_3 &lt;= x"FFFF";</v>
      </c>
    </row>
    <row r="154" spans="2:28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47</v>
      </c>
      <c r="M154" s="4" t="s">
        <v>47</v>
      </c>
      <c r="N154" s="4"/>
      <c r="O154" s="4"/>
      <c r="P154" s="5" t="str">
        <f t="shared" si="64"/>
        <v>rmap_hk_registers_o</v>
      </c>
      <c r="Q154" s="6" t="s">
        <v>62</v>
      </c>
      <c r="R154" s="4"/>
      <c r="S154" s="4"/>
      <c r="T154" s="5" t="str">
        <f>'AVS RMAP HK Registers TABLE'!E46</f>
        <v>lowres_prt_a_4</v>
      </c>
      <c r="U154" s="6" t="s">
        <v>60</v>
      </c>
      <c r="V154" s="5" t="str">
        <f>INDEX('AVS RMAP HK Registers TABLE'!$G$2:$G$66,MATCH($T154,'AVS RMAP HK Registers TABLE'!$E$2:$E$66,0))</f>
        <v>x"FFFF"</v>
      </c>
      <c r="W154" s="4"/>
      <c r="X154" s="4"/>
      <c r="Y154" s="4"/>
      <c r="Z154" s="6" t="s">
        <v>39</v>
      </c>
      <c r="AB154" t="str">
        <f t="shared" si="65"/>
        <v xml:space="preserve">    rmap_hk_registers_o.lowres_prt_a_4 &lt;= x"FFFF";</v>
      </c>
    </row>
    <row r="155" spans="2:28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47</v>
      </c>
      <c r="M155" s="4" t="s">
        <v>47</v>
      </c>
      <c r="N155" s="4"/>
      <c r="O155" s="4"/>
      <c r="P155" s="5" t="str">
        <f t="shared" si="64"/>
        <v>rmap_hk_registers_o</v>
      </c>
      <c r="Q155" s="6" t="s">
        <v>62</v>
      </c>
      <c r="R155" s="4"/>
      <c r="S155" s="4"/>
      <c r="T155" s="5" t="str">
        <f>'AVS RMAP HK Registers TABLE'!E47</f>
        <v>lowres_prt_a_5</v>
      </c>
      <c r="U155" s="6" t="s">
        <v>60</v>
      </c>
      <c r="V155" s="5" t="str">
        <f>INDEX('AVS RMAP HK Registers TABLE'!$G$2:$G$66,MATCH($T155,'AVS RMAP HK Registers TABLE'!$E$2:$E$66,0))</f>
        <v>x"FFFF"</v>
      </c>
      <c r="W155" s="4"/>
      <c r="X155" s="4"/>
      <c r="Y155" s="4"/>
      <c r="Z155" s="6" t="s">
        <v>39</v>
      </c>
      <c r="AB155" t="str">
        <f t="shared" si="65"/>
        <v xml:space="preserve">    rmap_hk_registers_o.lowres_prt_a_5 &lt;= x"FFFF";</v>
      </c>
    </row>
    <row r="156" spans="2:28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47</v>
      </c>
      <c r="M156" s="4" t="s">
        <v>47</v>
      </c>
      <c r="N156" s="4"/>
      <c r="O156" s="4"/>
      <c r="P156" s="5" t="str">
        <f t="shared" si="64"/>
        <v>rmap_hk_registers_o</v>
      </c>
      <c r="Q156" s="6" t="s">
        <v>62</v>
      </c>
      <c r="R156" s="4"/>
      <c r="S156" s="4"/>
      <c r="T156" s="5" t="str">
        <f>'AVS RMAP HK Registers TABLE'!E48</f>
        <v>lowres_prt_a_6</v>
      </c>
      <c r="U156" s="6" t="s">
        <v>60</v>
      </c>
      <c r="V156" s="5" t="str">
        <f>INDEX('AVS RMAP HK Registers TABLE'!$G$2:$G$66,MATCH($T156,'AVS RMAP HK Registers TABLE'!$E$2:$E$66,0))</f>
        <v>x"FFFF"</v>
      </c>
      <c r="W156" s="4"/>
      <c r="X156" s="4"/>
      <c r="Y156" s="4"/>
      <c r="Z156" s="6" t="s">
        <v>39</v>
      </c>
      <c r="AB156" t="str">
        <f t="shared" si="65"/>
        <v xml:space="preserve">    rmap_hk_registers_o.lowres_prt_a_6 &lt;= x"FFFF";</v>
      </c>
    </row>
    <row r="157" spans="2:28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47</v>
      </c>
      <c r="M157" s="4" t="s">
        <v>47</v>
      </c>
      <c r="N157" s="4"/>
      <c r="O157" s="4"/>
      <c r="P157" s="5" t="str">
        <f t="shared" si="64"/>
        <v>rmap_hk_registers_o</v>
      </c>
      <c r="Q157" s="6" t="s">
        <v>62</v>
      </c>
      <c r="R157" s="4"/>
      <c r="S157" s="4"/>
      <c r="T157" s="5" t="str">
        <f>'AVS RMAP HK Registers TABLE'!E49</f>
        <v>lowres_prt_a_7</v>
      </c>
      <c r="U157" s="6" t="s">
        <v>60</v>
      </c>
      <c r="V157" s="5" t="str">
        <f>INDEX('AVS RMAP HK Registers TABLE'!$G$2:$G$66,MATCH($T157,'AVS RMAP HK Registers TABLE'!$E$2:$E$66,0))</f>
        <v>x"FFFF"</v>
      </c>
      <c r="W157" s="4"/>
      <c r="X157" s="4"/>
      <c r="Y157" s="4"/>
      <c r="Z157" s="6" t="s">
        <v>39</v>
      </c>
      <c r="AB157" t="str">
        <f t="shared" si="65"/>
        <v xml:space="preserve">    rmap_hk_registers_o.lowres_prt_a_7 &lt;= x"FFFF";</v>
      </c>
    </row>
    <row r="158" spans="2:28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47</v>
      </c>
      <c r="M158" s="4" t="s">
        <v>47</v>
      </c>
      <c r="N158" s="4"/>
      <c r="O158" s="4"/>
      <c r="P158" s="5" t="str">
        <f t="shared" si="64"/>
        <v>rmap_hk_registers_o</v>
      </c>
      <c r="Q158" s="6" t="s">
        <v>62</v>
      </c>
      <c r="R158" s="4"/>
      <c r="S158" s="4"/>
      <c r="T158" s="5" t="str">
        <f>'AVS RMAP HK Registers TABLE'!E50</f>
        <v>lowres_prt_a_8</v>
      </c>
      <c r="U158" s="6" t="s">
        <v>60</v>
      </c>
      <c r="V158" s="5" t="str">
        <f>INDEX('AVS RMAP HK Registers TABLE'!$G$2:$G$66,MATCH($T158,'AVS RMAP HK Registers TABLE'!$E$2:$E$66,0))</f>
        <v>x"FFFF"</v>
      </c>
      <c r="W158" s="4"/>
      <c r="X158" s="4"/>
      <c r="Y158" s="4"/>
      <c r="Z158" s="6" t="s">
        <v>39</v>
      </c>
      <c r="AB158" t="str">
        <f t="shared" si="65"/>
        <v xml:space="preserve">    rmap_hk_registers_o.lowres_prt_a_8 &lt;= x"FFFF";</v>
      </c>
    </row>
    <row r="159" spans="2:28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47</v>
      </c>
      <c r="M159" s="4" t="s">
        <v>47</v>
      </c>
      <c r="N159" s="4"/>
      <c r="O159" s="4"/>
      <c r="P159" s="5" t="str">
        <f t="shared" si="64"/>
        <v>rmap_hk_registers_o</v>
      </c>
      <c r="Q159" s="6" t="s">
        <v>62</v>
      </c>
      <c r="R159" s="4"/>
      <c r="S159" s="4"/>
      <c r="T159" s="5" t="str">
        <f>'AVS RMAP HK Registers TABLE'!E51</f>
        <v>lowres_prt_a_9</v>
      </c>
      <c r="U159" s="6" t="s">
        <v>60</v>
      </c>
      <c r="V159" s="5" t="str">
        <f>INDEX('AVS RMAP HK Registers TABLE'!$G$2:$G$66,MATCH($T159,'AVS RMAP HK Registers TABLE'!$E$2:$E$66,0))</f>
        <v>x"FFFF"</v>
      </c>
      <c r="W159" s="4"/>
      <c r="X159" s="4"/>
      <c r="Y159" s="4"/>
      <c r="Z159" s="6" t="s">
        <v>39</v>
      </c>
      <c r="AB159" t="str">
        <f t="shared" si="65"/>
        <v xml:space="preserve">    rmap_hk_registers_o.lowres_prt_a_9 &lt;= x"FFFF";</v>
      </c>
    </row>
    <row r="160" spans="2:28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47</v>
      </c>
      <c r="M160" s="4" t="s">
        <v>47</v>
      </c>
      <c r="N160" s="4"/>
      <c r="O160" s="4"/>
      <c r="P160" s="5" t="str">
        <f t="shared" si="64"/>
        <v>rmap_hk_registers_o</v>
      </c>
      <c r="Q160" s="6" t="s">
        <v>62</v>
      </c>
      <c r="R160" s="4"/>
      <c r="S160" s="4"/>
      <c r="T160" s="5" t="str">
        <f>'AVS RMAP HK Registers TABLE'!E52</f>
        <v>lowres_prt_a_10</v>
      </c>
      <c r="U160" s="6" t="s">
        <v>60</v>
      </c>
      <c r="V160" s="5" t="str">
        <f>INDEX('AVS RMAP HK Registers TABLE'!$G$2:$G$66,MATCH($T160,'AVS RMAP HK Registers TABLE'!$E$2:$E$66,0))</f>
        <v>x"FFFF"</v>
      </c>
      <c r="W160" s="4"/>
      <c r="X160" s="4"/>
      <c r="Y160" s="4"/>
      <c r="Z160" s="6" t="s">
        <v>39</v>
      </c>
      <c r="AB160" t="str">
        <f t="shared" si="65"/>
        <v xml:space="preserve">    rmap_hk_registers_o.lowres_prt_a_10 &lt;= x"FFFF";</v>
      </c>
    </row>
    <row r="161" spans="2:28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47</v>
      </c>
      <c r="M161" s="4" t="s">
        <v>47</v>
      </c>
      <c r="N161" s="4"/>
      <c r="O161" s="4"/>
      <c r="P161" s="5" t="str">
        <f t="shared" si="64"/>
        <v>rmap_hk_registers_o</v>
      </c>
      <c r="Q161" s="6" t="s">
        <v>62</v>
      </c>
      <c r="R161" s="4"/>
      <c r="S161" s="4"/>
      <c r="T161" s="5" t="str">
        <f>'AVS RMAP HK Registers TABLE'!E53</f>
        <v>lowres_prt_a_11</v>
      </c>
      <c r="U161" s="6" t="s">
        <v>60</v>
      </c>
      <c r="V161" s="5" t="str">
        <f>INDEX('AVS RMAP HK Registers TABLE'!$G$2:$G$66,MATCH($T161,'AVS RMAP HK Registers TABLE'!$E$2:$E$66,0))</f>
        <v>x"FFFF"</v>
      </c>
      <c r="W161" s="4"/>
      <c r="X161" s="4"/>
      <c r="Y161" s="4"/>
      <c r="Z161" s="6" t="s">
        <v>39</v>
      </c>
      <c r="AB161" t="str">
        <f t="shared" si="65"/>
        <v xml:space="preserve">    rmap_hk_registers_o.lowres_prt_a_11 &lt;= x"FFFF";</v>
      </c>
    </row>
    <row r="162" spans="2:28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47</v>
      </c>
      <c r="M162" s="4" t="s">
        <v>47</v>
      </c>
      <c r="N162" s="4"/>
      <c r="O162" s="4"/>
      <c r="P162" s="5" t="str">
        <f t="shared" si="64"/>
        <v>rmap_hk_registers_o</v>
      </c>
      <c r="Q162" s="6" t="s">
        <v>62</v>
      </c>
      <c r="R162" s="4"/>
      <c r="S162" s="4"/>
      <c r="T162" s="5" t="str">
        <f>'AVS RMAP HK Registers TABLE'!E54</f>
        <v>lowres_prt_a_12</v>
      </c>
      <c r="U162" s="6" t="s">
        <v>60</v>
      </c>
      <c r="V162" s="5" t="str">
        <f>INDEX('AVS RMAP HK Registers TABLE'!$G$2:$G$66,MATCH($T162,'AVS RMAP HK Registers TABLE'!$E$2:$E$66,0))</f>
        <v>x"FFFF"</v>
      </c>
      <c r="W162" s="4"/>
      <c r="X162" s="4"/>
      <c r="Y162" s="4"/>
      <c r="Z162" s="6" t="s">
        <v>39</v>
      </c>
      <c r="AB162" t="str">
        <f t="shared" si="65"/>
        <v xml:space="preserve">    rmap_hk_registers_o.lowres_prt_a_12 &lt;= x"FFFF";</v>
      </c>
    </row>
    <row r="163" spans="2:28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47</v>
      </c>
      <c r="M163" s="4" t="s">
        <v>47</v>
      </c>
      <c r="N163" s="4"/>
      <c r="O163" s="4"/>
      <c r="P163" s="5" t="str">
        <f t="shared" si="64"/>
        <v>rmap_hk_registers_o</v>
      </c>
      <c r="Q163" s="6" t="s">
        <v>62</v>
      </c>
      <c r="R163" s="4"/>
      <c r="S163" s="4"/>
      <c r="T163" s="5" t="str">
        <f>'AVS RMAP HK Registers TABLE'!E55</f>
        <v>lowres_prt_a_13</v>
      </c>
      <c r="U163" s="6" t="s">
        <v>60</v>
      </c>
      <c r="V163" s="5" t="str">
        <f>INDEX('AVS RMAP HK Registers TABLE'!$G$2:$G$66,MATCH($T163,'AVS RMAP HK Registers TABLE'!$E$2:$E$66,0))</f>
        <v>x"FFFF"</v>
      </c>
      <c r="W163" s="4"/>
      <c r="X163" s="4"/>
      <c r="Y163" s="4"/>
      <c r="Z163" s="6" t="s">
        <v>39</v>
      </c>
      <c r="AB163" t="str">
        <f t="shared" si="65"/>
        <v xml:space="preserve">    rmap_hk_registers_o.lowres_prt_a_13 &lt;= x"FFFF";</v>
      </c>
    </row>
    <row r="164" spans="2:28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47</v>
      </c>
      <c r="M164" s="4" t="s">
        <v>47</v>
      </c>
      <c r="N164" s="4"/>
      <c r="O164" s="4"/>
      <c r="P164" s="5" t="str">
        <f t="shared" si="64"/>
        <v>rmap_hk_registers_o</v>
      </c>
      <c r="Q164" s="6" t="s">
        <v>62</v>
      </c>
      <c r="R164" s="4"/>
      <c r="S164" s="4"/>
      <c r="T164" s="5" t="str">
        <f>'AVS RMAP HK Registers TABLE'!E56</f>
        <v>lowres_prt_a_14</v>
      </c>
      <c r="U164" s="6" t="s">
        <v>60</v>
      </c>
      <c r="V164" s="5" t="str">
        <f>INDEX('AVS RMAP HK Registers TABLE'!$G$2:$G$66,MATCH($T164,'AVS RMAP HK Registers TABLE'!$E$2:$E$66,0))</f>
        <v>x"FFFF"</v>
      </c>
      <c r="W164" s="4"/>
      <c r="X164" s="4"/>
      <c r="Y164" s="4"/>
      <c r="Z164" s="6" t="s">
        <v>39</v>
      </c>
      <c r="AB164" t="str">
        <f t="shared" si="65"/>
        <v xml:space="preserve">    rmap_hk_registers_o.lowres_prt_a_14 &lt;= x"FFFF";</v>
      </c>
    </row>
    <row r="165" spans="2:28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47</v>
      </c>
      <c r="M165" s="4" t="s">
        <v>47</v>
      </c>
      <c r="N165" s="4"/>
      <c r="O165" s="4"/>
      <c r="P165" s="5" t="str">
        <f t="shared" si="64"/>
        <v>rmap_hk_registers_o</v>
      </c>
      <c r="Q165" s="6" t="s">
        <v>62</v>
      </c>
      <c r="R165" s="4"/>
      <c r="S165" s="4"/>
      <c r="T165" s="5" t="str">
        <f>'AVS RMAP HK Registers TABLE'!E57</f>
        <v>lowres_prt_a_15</v>
      </c>
      <c r="U165" s="6" t="s">
        <v>60</v>
      </c>
      <c r="V165" s="5" t="str">
        <f>INDEX('AVS RMAP HK Registers TABLE'!$G$2:$G$66,MATCH($T165,'AVS RMAP HK Registers TABLE'!$E$2:$E$66,0))</f>
        <v>x"FFFF"</v>
      </c>
      <c r="W165" s="4"/>
      <c r="X165" s="4"/>
      <c r="Y165" s="4"/>
      <c r="Z165" s="6" t="s">
        <v>39</v>
      </c>
      <c r="AB165" t="str">
        <f t="shared" si="65"/>
        <v xml:space="preserve">    rmap_hk_registers_o.lowres_prt_a_15 &lt;= x"FFFF";</v>
      </c>
    </row>
    <row r="166" spans="2:28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47</v>
      </c>
      <c r="M166" s="4" t="s">
        <v>47</v>
      </c>
      <c r="N166" s="4"/>
      <c r="O166" s="4"/>
      <c r="P166" s="5" t="str">
        <f t="shared" si="64"/>
        <v>rmap_hk_registers_o</v>
      </c>
      <c r="Q166" s="6" t="s">
        <v>62</v>
      </c>
      <c r="R166" s="4"/>
      <c r="S166" s="4"/>
      <c r="T166" s="5" t="str">
        <f>'AVS RMAP HK Registers TABLE'!E58</f>
        <v>sel_hires_prt0</v>
      </c>
      <c r="U166" s="6" t="s">
        <v>60</v>
      </c>
      <c r="V166" s="5" t="str">
        <f>INDEX('AVS RMAP HK Registers TABLE'!$G$2:$G$66,MATCH($T166,'AVS RMAP HK Registers TABLE'!$E$2:$E$66,0))</f>
        <v>x"FFFF"</v>
      </c>
      <c r="W166" s="4"/>
      <c r="X166" s="4"/>
      <c r="Y166" s="4"/>
      <c r="Z166" s="6" t="s">
        <v>39</v>
      </c>
      <c r="AB166" t="str">
        <f t="shared" si="65"/>
        <v xml:space="preserve">    rmap_hk_registers_o.sel_hires_prt0 &lt;= x"FFFF";</v>
      </c>
    </row>
    <row r="167" spans="2:28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47</v>
      </c>
      <c r="M167" s="4" t="s">
        <v>47</v>
      </c>
      <c r="N167" s="4"/>
      <c r="O167" s="4"/>
      <c r="P167" s="5" t="str">
        <f t="shared" si="64"/>
        <v>rmap_hk_registers_o</v>
      </c>
      <c r="Q167" s="6" t="s">
        <v>62</v>
      </c>
      <c r="R167" s="4"/>
      <c r="S167" s="4"/>
      <c r="T167" s="5" t="str">
        <f>'AVS RMAP HK Registers TABLE'!E59</f>
        <v>sel_hires_prt1</v>
      </c>
      <c r="U167" s="6" t="s">
        <v>60</v>
      </c>
      <c r="V167" s="5" t="str">
        <f>INDEX('AVS RMAP HK Registers TABLE'!$G$2:$G$66,MATCH($T167,'AVS RMAP HK Registers TABLE'!$E$2:$E$66,0))</f>
        <v>x"FFFF"</v>
      </c>
      <c r="W167" s="4"/>
      <c r="X167" s="4"/>
      <c r="Y167" s="4"/>
      <c r="Z167" s="6" t="s">
        <v>39</v>
      </c>
      <c r="AB167" t="str">
        <f t="shared" si="65"/>
        <v xml:space="preserve">    rmap_hk_registers_o.sel_hires_prt1 &lt;= x"FFFF";</v>
      </c>
    </row>
    <row r="168" spans="2:28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47</v>
      </c>
      <c r="M168" s="4" t="s">
        <v>47</v>
      </c>
      <c r="N168" s="4"/>
      <c r="O168" s="4"/>
      <c r="P168" s="5" t="str">
        <f t="shared" si="64"/>
        <v>rmap_hk_registers_o</v>
      </c>
      <c r="Q168" s="6" t="s">
        <v>62</v>
      </c>
      <c r="R168" s="4"/>
      <c r="S168" s="4"/>
      <c r="T168" s="5" t="str">
        <f>'AVS RMAP HK Registers TABLE'!E60</f>
        <v>sel_hires_prt2</v>
      </c>
      <c r="U168" s="6" t="s">
        <v>60</v>
      </c>
      <c r="V168" s="5" t="str">
        <f>INDEX('AVS RMAP HK Registers TABLE'!$G$2:$G$66,MATCH($T168,'AVS RMAP HK Registers TABLE'!$E$2:$E$66,0))</f>
        <v>x"FFFF"</v>
      </c>
      <c r="W168" s="4"/>
      <c r="X168" s="4"/>
      <c r="Y168" s="4"/>
      <c r="Z168" s="6" t="s">
        <v>39</v>
      </c>
      <c r="AB168" t="str">
        <f t="shared" si="65"/>
        <v xml:space="preserve">    rmap_hk_registers_o.sel_hires_prt2 &lt;= x"FFFF";</v>
      </c>
    </row>
    <row r="169" spans="2:28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47</v>
      </c>
      <c r="M169" s="4" t="s">
        <v>47</v>
      </c>
      <c r="N169" s="4"/>
      <c r="O169" s="4"/>
      <c r="P169" s="5" t="str">
        <f t="shared" si="64"/>
        <v>rmap_hk_registers_o</v>
      </c>
      <c r="Q169" s="6" t="s">
        <v>62</v>
      </c>
      <c r="R169" s="4"/>
      <c r="S169" s="4"/>
      <c r="T169" s="5" t="str">
        <f>'AVS RMAP HK Registers TABLE'!E61</f>
        <v>sel_hires_prt3</v>
      </c>
      <c r="U169" s="6" t="s">
        <v>60</v>
      </c>
      <c r="V169" s="5" t="str">
        <f>INDEX('AVS RMAP HK Registers TABLE'!$G$2:$G$66,MATCH($T169,'AVS RMAP HK Registers TABLE'!$E$2:$E$66,0))</f>
        <v>x"FFFF"</v>
      </c>
      <c r="W169" s="4"/>
      <c r="X169" s="4"/>
      <c r="Y169" s="4"/>
      <c r="Z169" s="6" t="s">
        <v>39</v>
      </c>
      <c r="AB169" t="str">
        <f t="shared" si="65"/>
        <v xml:space="preserve">    rmap_hk_registers_o.sel_hires_prt3 &lt;= x"FFFF";</v>
      </c>
    </row>
    <row r="170" spans="2:28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47</v>
      </c>
      <c r="M170" s="4" t="s">
        <v>47</v>
      </c>
      <c r="N170" s="4"/>
      <c r="O170" s="4"/>
      <c r="P170" s="5" t="str">
        <f t="shared" si="64"/>
        <v>rmap_hk_registers_o</v>
      </c>
      <c r="Q170" s="6" t="s">
        <v>62</v>
      </c>
      <c r="R170" s="4"/>
      <c r="S170" s="4"/>
      <c r="T170" s="5" t="str">
        <f>'AVS RMAP HK Registers TABLE'!E62</f>
        <v>sel_hires_prt4</v>
      </c>
      <c r="U170" s="6" t="s">
        <v>60</v>
      </c>
      <c r="V170" s="5" t="str">
        <f>INDEX('AVS RMAP HK Registers TABLE'!$G$2:$G$66,MATCH($T170,'AVS RMAP HK Registers TABLE'!$E$2:$E$66,0))</f>
        <v>x"FFFF"</v>
      </c>
      <c r="W170" s="4"/>
      <c r="X170" s="4"/>
      <c r="Y170" s="4"/>
      <c r="Z170" s="6" t="s">
        <v>39</v>
      </c>
      <c r="AB170" t="str">
        <f t="shared" si="65"/>
        <v xml:space="preserve">    rmap_hk_registers_o.sel_hires_prt4 &lt;= x"FFFF";</v>
      </c>
    </row>
    <row r="171" spans="2:28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47</v>
      </c>
      <c r="M171" s="4" t="s">
        <v>47</v>
      </c>
      <c r="N171" s="4"/>
      <c r="O171" s="4"/>
      <c r="P171" s="5" t="str">
        <f t="shared" si="64"/>
        <v>rmap_hk_registers_o</v>
      </c>
      <c r="Q171" s="6" t="s">
        <v>62</v>
      </c>
      <c r="R171" s="4"/>
      <c r="S171" s="4"/>
      <c r="T171" s="5" t="str">
        <f>'AVS RMAP HK Registers TABLE'!E63</f>
        <v>sel_hires_prt5</v>
      </c>
      <c r="U171" s="6" t="s">
        <v>60</v>
      </c>
      <c r="V171" s="5" t="str">
        <f>INDEX('AVS RMAP HK Registers TABLE'!$G$2:$G$66,MATCH($T171,'AVS RMAP HK Registers TABLE'!$E$2:$E$66,0))</f>
        <v>x"FFFF"</v>
      </c>
      <c r="W171" s="4"/>
      <c r="X171" s="4"/>
      <c r="Y171" s="4"/>
      <c r="Z171" s="6" t="s">
        <v>39</v>
      </c>
      <c r="AB171" t="str">
        <f t="shared" si="65"/>
        <v xml:space="preserve">    rmap_hk_registers_o.sel_hires_prt5 &lt;= x"FFFF";</v>
      </c>
    </row>
    <row r="172" spans="2:28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47</v>
      </c>
      <c r="M172" s="4" t="s">
        <v>47</v>
      </c>
      <c r="N172" s="4"/>
      <c r="O172" s="4"/>
      <c r="P172" s="5" t="str">
        <f t="shared" si="64"/>
        <v>rmap_hk_registers_o</v>
      </c>
      <c r="Q172" s="6" t="s">
        <v>62</v>
      </c>
      <c r="R172" s="4"/>
      <c r="S172" s="4"/>
      <c r="T172" s="5" t="str">
        <f>'AVS RMAP HK Registers TABLE'!E64</f>
        <v>sel_hires_prt6</v>
      </c>
      <c r="U172" s="6" t="s">
        <v>60</v>
      </c>
      <c r="V172" s="5" t="str">
        <f>INDEX('AVS RMAP HK Registers TABLE'!$G$2:$G$66,MATCH($T172,'AVS RMAP HK Registers TABLE'!$E$2:$E$66,0))</f>
        <v>x"FFFF"</v>
      </c>
      <c r="W172" s="4"/>
      <c r="X172" s="4"/>
      <c r="Y172" s="4"/>
      <c r="Z172" s="6" t="s">
        <v>39</v>
      </c>
      <c r="AB172" t="str">
        <f t="shared" si="65"/>
        <v xml:space="preserve">    rmap_hk_registers_o.sel_hires_prt6 &lt;= x"FFFF";</v>
      </c>
    </row>
    <row r="173" spans="2:28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47</v>
      </c>
      <c r="M173" s="4" t="s">
        <v>47</v>
      </c>
      <c r="N173" s="4"/>
      <c r="O173" s="4"/>
      <c r="P173" s="5" t="str">
        <f t="shared" si="64"/>
        <v>rmap_hk_registers_o</v>
      </c>
      <c r="Q173" s="6" t="s">
        <v>62</v>
      </c>
      <c r="R173" s="4"/>
      <c r="S173" s="4"/>
      <c r="T173" s="5" t="str">
        <f>'AVS RMAP HK Registers TABLE'!E65</f>
        <v>sel_hires_prt7</v>
      </c>
      <c r="U173" s="6" t="s">
        <v>60</v>
      </c>
      <c r="V173" s="5" t="str">
        <f>INDEX('AVS RMAP HK Registers TABLE'!$G$2:$G$66,MATCH($T173,'AVS RMAP HK Registers TABLE'!$E$2:$E$66,0))</f>
        <v>x"FFFF"</v>
      </c>
      <c r="W173" s="4"/>
      <c r="X173" s="4"/>
      <c r="Y173" s="4"/>
      <c r="Z173" s="6" t="s">
        <v>39</v>
      </c>
      <c r="AB173" t="str">
        <f t="shared" si="65"/>
        <v xml:space="preserve">    rmap_hk_registers_o.sel_hires_prt7 &lt;= x"FFFF";</v>
      </c>
    </row>
    <row r="174" spans="2:28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47</v>
      </c>
      <c r="M174" s="4" t="s">
        <v>47</v>
      </c>
      <c r="N174" s="4"/>
      <c r="O174" s="4"/>
      <c r="P174" s="5" t="str">
        <f t="shared" si="64"/>
        <v>rmap_hk_registers_o</v>
      </c>
      <c r="Q174" s="6" t="s">
        <v>62</v>
      </c>
      <c r="R174" s="4"/>
      <c r="S174" s="4"/>
      <c r="T174" s="5" t="str">
        <f>'AVS RMAP HK Registers TABLE'!E66</f>
        <v>zero_hires_amp</v>
      </c>
      <c r="U174" s="6" t="s">
        <v>60</v>
      </c>
      <c r="V174" s="5" t="str">
        <f>INDEX('AVS RMAP HK Registers TABLE'!$G$2:$G$66,MATCH($T174,'AVS RMAP HK Registers TABLE'!$E$2:$E$66,0))</f>
        <v>x"FFFF"</v>
      </c>
      <c r="W174" s="4"/>
      <c r="X174" s="4"/>
      <c r="Y174" s="4"/>
      <c r="Z174" s="6" t="s">
        <v>39</v>
      </c>
      <c r="AB174" t="str">
        <f t="shared" si="65"/>
        <v xml:space="preserve">  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AVS RMAP HK Rregisters</vt:lpstr>
      <vt:lpstr>AVS RMAP HK Registers TABLE</vt:lpstr>
      <vt:lpstr>NIOS defines</vt:lpstr>
      <vt:lpstr>HK Register VHDL Types</vt:lpstr>
      <vt:lpstr>HK Register VHDL RMAP RD Case</vt:lpstr>
      <vt:lpstr>HK 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2019-01-25T11:55:06Z</dcterms:modified>
</cp:coreProperties>
</file>