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8800" windowHeight="11625" firstSheet="2" activeTab="6"/>
  </bookViews>
  <sheets>
    <sheet name="AVS COMM Registers Named" sheetId="1" r:id="rId1"/>
    <sheet name="AVS COMM Registers" sheetId="17" r:id="rId2"/>
    <sheet name="AVS COMM Registers TABLE" sheetId="13" r:id="rId3"/>
    <sheet name="Register VHDL Types" sheetId="14" r:id="rId4"/>
    <sheet name="Register VHDL Types TABLE" sheetId="18" r:id="rId5"/>
    <sheet name="Register VHDL RMAP RD Case" sheetId="15" r:id="rId6"/>
    <sheet name="Register VHDL RMAP WR Case" sheetId="1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1" i="16" l="1"/>
  <c r="T15" i="16"/>
  <c r="V71" i="16"/>
  <c r="R71" i="16"/>
  <c r="P71" i="16"/>
  <c r="X15" i="16"/>
  <c r="AB67" i="16"/>
  <c r="AB66" i="16"/>
  <c r="AB65" i="16"/>
  <c r="AB64" i="16"/>
  <c r="AB63" i="16"/>
  <c r="AB59" i="16"/>
  <c r="AB46" i="16"/>
  <c r="AB44" i="16"/>
  <c r="AB31" i="16"/>
  <c r="AB29" i="16"/>
  <c r="AB27" i="16"/>
  <c r="AB22" i="16"/>
  <c r="F132" i="14"/>
  <c r="F148" i="14"/>
  <c r="F150" i="14"/>
  <c r="F149" i="14"/>
  <c r="AB71" i="16" l="1"/>
  <c r="C61" i="18" l="1"/>
  <c r="D61" i="18" s="1"/>
  <c r="C60" i="18"/>
  <c r="D60" i="18" s="1"/>
  <c r="C59" i="18"/>
  <c r="D59" i="18" s="1"/>
  <c r="C58" i="18"/>
  <c r="D58" i="18" s="1"/>
  <c r="C57" i="18"/>
  <c r="D57" i="18" s="1"/>
  <c r="C56" i="18"/>
  <c r="D56" i="18" s="1"/>
  <c r="B56" i="18" s="1"/>
  <c r="C55" i="18"/>
  <c r="D55" i="18" s="1"/>
  <c r="B55" i="18" s="1"/>
  <c r="C54" i="18"/>
  <c r="D54" i="18" s="1"/>
  <c r="C53" i="18"/>
  <c r="D53" i="18" s="1"/>
  <c r="C52" i="18"/>
  <c r="D52" i="18" s="1"/>
  <c r="C51" i="18"/>
  <c r="D51" i="18" s="1"/>
  <c r="C50" i="18"/>
  <c r="D50" i="18" s="1"/>
  <c r="C49" i="18"/>
  <c r="D49" i="18" s="1"/>
  <c r="C48" i="18"/>
  <c r="D48" i="18" s="1"/>
  <c r="C47" i="18"/>
  <c r="D47" i="18" s="1"/>
  <c r="C46" i="18"/>
  <c r="D46" i="18" s="1"/>
  <c r="C45" i="18"/>
  <c r="D45" i="18" s="1"/>
  <c r="C44" i="18"/>
  <c r="D44" i="18" s="1"/>
  <c r="B44" i="18" s="1"/>
  <c r="C43" i="18"/>
  <c r="D43" i="18" s="1"/>
  <c r="B43" i="18" s="1"/>
  <c r="C42" i="18"/>
  <c r="D42" i="18" s="1"/>
  <c r="C41" i="18"/>
  <c r="D41" i="18" s="1"/>
  <c r="C40" i="18"/>
  <c r="D40" i="18" s="1"/>
  <c r="B40" i="18" s="1"/>
  <c r="C39" i="18"/>
  <c r="D39" i="18" s="1"/>
  <c r="C38" i="18"/>
  <c r="D38" i="18" s="1"/>
  <c r="C37" i="18"/>
  <c r="D37" i="18" s="1"/>
  <c r="C36" i="18"/>
  <c r="D36" i="18" s="1"/>
  <c r="C35" i="18"/>
  <c r="D35" i="18" s="1"/>
  <c r="C34" i="18"/>
  <c r="D34" i="18" s="1"/>
  <c r="C33" i="18"/>
  <c r="D33" i="18" s="1"/>
  <c r="C32" i="18"/>
  <c r="D32" i="18" s="1"/>
  <c r="C31" i="18"/>
  <c r="D31" i="18" s="1"/>
  <c r="C30" i="18"/>
  <c r="D30" i="18" s="1"/>
  <c r="C29" i="18"/>
  <c r="D29" i="18" s="1"/>
  <c r="C28" i="18"/>
  <c r="D28" i="18" s="1"/>
  <c r="C27" i="18"/>
  <c r="D27" i="18" s="1"/>
  <c r="C26" i="18"/>
  <c r="D26" i="18" s="1"/>
  <c r="C25" i="18"/>
  <c r="D25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B19" i="18" s="1"/>
  <c r="C18" i="18"/>
  <c r="D18" i="18" s="1"/>
  <c r="C17" i="18"/>
  <c r="D17" i="18" s="1"/>
  <c r="C16" i="18"/>
  <c r="D16" i="18" s="1"/>
  <c r="B16" i="18" s="1"/>
  <c r="C15" i="18"/>
  <c r="D15" i="18" s="1"/>
  <c r="B15" i="18" s="1"/>
  <c r="C14" i="18"/>
  <c r="D14" i="18" s="1"/>
  <c r="C13" i="18"/>
  <c r="D13" i="18" s="1"/>
  <c r="R15" i="16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C5" i="18"/>
  <c r="D5" i="18" s="1"/>
  <c r="B5" i="18" s="1"/>
  <c r="C4" i="18"/>
  <c r="D4" i="18" s="1"/>
  <c r="C3" i="18"/>
  <c r="D3" i="18" s="1"/>
  <c r="B156" i="14"/>
  <c r="B155" i="14"/>
  <c r="B154" i="14"/>
  <c r="B153" i="14"/>
  <c r="B152" i="14"/>
  <c r="B151" i="14"/>
  <c r="B150" i="14"/>
  <c r="B149" i="14"/>
  <c r="B148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28" i="14"/>
  <c r="B127" i="14"/>
  <c r="B123" i="14"/>
  <c r="B122" i="14"/>
  <c r="B118" i="14"/>
  <c r="B117" i="14"/>
  <c r="B116" i="14"/>
  <c r="B115" i="14"/>
  <c r="B111" i="14"/>
  <c r="B108" i="14"/>
  <c r="B107" i="14"/>
  <c r="B104" i="14"/>
  <c r="B103" i="14"/>
  <c r="B99" i="14"/>
  <c r="B98" i="14"/>
  <c r="B94" i="14"/>
  <c r="B93" i="14"/>
  <c r="B89" i="14"/>
  <c r="B88" i="14"/>
  <c r="B84" i="14"/>
  <c r="B80" i="14"/>
  <c r="B79" i="14"/>
  <c r="B75" i="14"/>
  <c r="B74" i="14"/>
  <c r="B70" i="14"/>
  <c r="B66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5" i="14"/>
  <c r="B44" i="14"/>
  <c r="B40" i="14"/>
  <c r="B39" i="14"/>
  <c r="B35" i="14"/>
  <c r="B34" i="14"/>
  <c r="B33" i="14"/>
  <c r="B32" i="14"/>
  <c r="B28" i="14"/>
  <c r="B27" i="14"/>
  <c r="B23" i="14"/>
  <c r="B19" i="14"/>
  <c r="B18" i="14"/>
  <c r="B17" i="14"/>
  <c r="B16" i="14"/>
  <c r="B15" i="14"/>
  <c r="B14" i="14"/>
  <c r="B13" i="14"/>
  <c r="B9" i="14"/>
  <c r="B8" i="14"/>
  <c r="B7" i="14"/>
  <c r="C78" i="14"/>
  <c r="F78" i="14"/>
  <c r="F126" i="14"/>
  <c r="F121" i="14"/>
  <c r="F114" i="14"/>
  <c r="F110" i="14"/>
  <c r="F106" i="14"/>
  <c r="F102" i="14"/>
  <c r="F97" i="14"/>
  <c r="F92" i="14"/>
  <c r="F87" i="14"/>
  <c r="F83" i="14"/>
  <c r="F73" i="14"/>
  <c r="F69" i="14"/>
  <c r="F65" i="14"/>
  <c r="F48" i="14"/>
  <c r="F43" i="14"/>
  <c r="F38" i="14"/>
  <c r="F31" i="14"/>
  <c r="F26" i="14"/>
  <c r="F22" i="14"/>
  <c r="F12" i="14"/>
  <c r="F6" i="14"/>
  <c r="B6" i="14"/>
  <c r="B12" i="14"/>
  <c r="B22" i="14"/>
  <c r="B26" i="14"/>
  <c r="B31" i="14"/>
  <c r="B38" i="14"/>
  <c r="B43" i="14"/>
  <c r="B48" i="14"/>
  <c r="B65" i="14"/>
  <c r="B69" i="14"/>
  <c r="B73" i="14"/>
  <c r="B78" i="14"/>
  <c r="B83" i="14"/>
  <c r="B87" i="14"/>
  <c r="B92" i="14"/>
  <c r="B97" i="14"/>
  <c r="B102" i="14"/>
  <c r="B106" i="14"/>
  <c r="B110" i="14"/>
  <c r="B114" i="14"/>
  <c r="B121" i="14"/>
  <c r="B126" i="14"/>
  <c r="C101" i="17"/>
  <c r="C3" i="17"/>
  <c r="C3" i="1"/>
  <c r="C10" i="1" s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E3" i="13"/>
  <c r="B41" i="18" l="1"/>
  <c r="B42" i="18"/>
  <c r="B57" i="18"/>
  <c r="B45" i="18"/>
  <c r="B52" i="18"/>
  <c r="B22" i="18"/>
  <c r="B23" i="18"/>
  <c r="B3" i="18"/>
  <c r="B17" i="18"/>
  <c r="B46" i="18"/>
  <c r="B53" i="18"/>
  <c r="B60" i="18"/>
  <c r="B51" i="18"/>
  <c r="B4" i="18"/>
  <c r="B18" i="18"/>
  <c r="B54" i="18"/>
  <c r="B61" i="18"/>
  <c r="AB113" i="15"/>
  <c r="AB112" i="15"/>
  <c r="AB111" i="15"/>
  <c r="AB105" i="15"/>
  <c r="P112" i="15"/>
  <c r="AB8" i="16"/>
  <c r="AB7" i="16"/>
  <c r="AB6" i="16"/>
  <c r="AB5" i="16"/>
  <c r="AB4" i="16"/>
  <c r="T68" i="16"/>
  <c r="V68" i="16" s="1"/>
  <c r="T93" i="16"/>
  <c r="N26" i="16"/>
  <c r="AB26" i="16" s="1"/>
  <c r="N28" i="16"/>
  <c r="AB28" i="16" s="1"/>
  <c r="N30" i="16"/>
  <c r="AB30" i="16" s="1"/>
  <c r="N21" i="16"/>
  <c r="AB21" i="16" s="1"/>
  <c r="N43" i="16"/>
  <c r="AB43" i="16" s="1"/>
  <c r="N45" i="16"/>
  <c r="AB45" i="16" s="1"/>
  <c r="AB2" i="16"/>
  <c r="N32" i="16"/>
  <c r="AB32" i="16" s="1"/>
  <c r="N23" i="16"/>
  <c r="AB23" i="16" s="1"/>
  <c r="M9" i="16"/>
  <c r="AB9" i="16" s="1"/>
  <c r="V62" i="16"/>
  <c r="V61" i="16"/>
  <c r="V57" i="16"/>
  <c r="V56" i="16"/>
  <c r="V55" i="16"/>
  <c r="V54" i="16"/>
  <c r="V52" i="16"/>
  <c r="V50" i="16"/>
  <c r="V48" i="16"/>
  <c r="V42" i="16"/>
  <c r="V41" i="16"/>
  <c r="V39" i="16"/>
  <c r="V37" i="16"/>
  <c r="V36" i="16"/>
  <c r="V34" i="16"/>
  <c r="V33" i="16"/>
  <c r="V25" i="16"/>
  <c r="V24" i="16"/>
  <c r="V20" i="16"/>
  <c r="V19" i="16"/>
  <c r="V18" i="16"/>
  <c r="V17" i="16"/>
  <c r="V15" i="16"/>
  <c r="V13" i="16"/>
  <c r="V12" i="16"/>
  <c r="V11" i="16"/>
  <c r="X62" i="16"/>
  <c r="X61" i="16"/>
  <c r="X57" i="16"/>
  <c r="X56" i="16"/>
  <c r="X55" i="16"/>
  <c r="X54" i="16"/>
  <c r="X52" i="16"/>
  <c r="X50" i="16"/>
  <c r="X48" i="16"/>
  <c r="X42" i="16"/>
  <c r="X41" i="16"/>
  <c r="N40" i="16"/>
  <c r="AB40" i="16" s="1"/>
  <c r="X39" i="16"/>
  <c r="N38" i="16"/>
  <c r="AB38" i="16" s="1"/>
  <c r="X37" i="16"/>
  <c r="X36" i="16"/>
  <c r="N35" i="16"/>
  <c r="AB35" i="16" s="1"/>
  <c r="X34" i="16"/>
  <c r="X33" i="16"/>
  <c r="X25" i="16"/>
  <c r="X24" i="16"/>
  <c r="X20" i="16"/>
  <c r="X19" i="16"/>
  <c r="X18" i="16"/>
  <c r="X17" i="16"/>
  <c r="N16" i="16"/>
  <c r="AB16" i="16" s="1"/>
  <c r="N14" i="16"/>
  <c r="AB14" i="16" s="1"/>
  <c r="X13" i="16"/>
  <c r="X12" i="16"/>
  <c r="T11" i="16"/>
  <c r="X11" i="16"/>
  <c r="N10" i="16"/>
  <c r="AB10" i="16" s="1"/>
  <c r="M10" i="15"/>
  <c r="AB10" i="15" s="1"/>
  <c r="U98" i="15"/>
  <c r="H27" i="13"/>
  <c r="E3" i="16"/>
  <c r="AB3" i="16" s="1"/>
  <c r="N81" i="15"/>
  <c r="AB81" i="15" s="1"/>
  <c r="N78" i="15"/>
  <c r="AB78" i="15" s="1"/>
  <c r="N74" i="15"/>
  <c r="AB74" i="15" s="1"/>
  <c r="N71" i="15"/>
  <c r="AB71" i="15" s="1"/>
  <c r="N68" i="15"/>
  <c r="AB68" i="15" s="1"/>
  <c r="N65" i="15"/>
  <c r="AB65" i="15" s="1"/>
  <c r="N63" i="15"/>
  <c r="AB63" i="15" s="1"/>
  <c r="N61" i="15"/>
  <c r="AB61" i="15" s="1"/>
  <c r="N44" i="15"/>
  <c r="AB44" i="15" s="1"/>
  <c r="N40" i="15"/>
  <c r="AB40" i="15" s="1"/>
  <c r="N36" i="15"/>
  <c r="AB36" i="15" s="1"/>
  <c r="N30" i="15"/>
  <c r="AB30" i="15" s="1"/>
  <c r="N25" i="15"/>
  <c r="AB25" i="15" s="1"/>
  <c r="N11" i="15"/>
  <c r="AB11" i="15" s="1"/>
  <c r="U100" i="15"/>
  <c r="U103" i="15"/>
  <c r="U105" i="15"/>
  <c r="U108" i="15"/>
  <c r="U110" i="15"/>
  <c r="U95" i="15"/>
  <c r="U92" i="15"/>
  <c r="U89" i="15"/>
  <c r="U86" i="15"/>
  <c r="U77" i="15"/>
  <c r="U73" i="15"/>
  <c r="U60" i="15"/>
  <c r="U52" i="15"/>
  <c r="U43" i="15"/>
  <c r="U39" i="15"/>
  <c r="U35" i="15"/>
  <c r="U29" i="15"/>
  <c r="U24" i="15"/>
  <c r="U19" i="15"/>
  <c r="U15" i="15"/>
  <c r="P102" i="15"/>
  <c r="R102" i="15"/>
  <c r="P103" i="15"/>
  <c r="AB103" i="15" s="1"/>
  <c r="R103" i="15"/>
  <c r="P104" i="15"/>
  <c r="R104" i="15"/>
  <c r="P105" i="15"/>
  <c r="R105" i="15"/>
  <c r="P107" i="15"/>
  <c r="R107" i="15"/>
  <c r="P108" i="15"/>
  <c r="AB108" i="15" s="1"/>
  <c r="R108" i="15"/>
  <c r="P109" i="15"/>
  <c r="R109" i="15"/>
  <c r="Y109" i="15"/>
  <c r="P110" i="15"/>
  <c r="AB110" i="15" s="1"/>
  <c r="R110" i="15"/>
  <c r="R23" i="15"/>
  <c r="R24" i="15"/>
  <c r="R26" i="15"/>
  <c r="R27" i="15"/>
  <c r="R28" i="15"/>
  <c r="R29" i="15"/>
  <c r="R31" i="15"/>
  <c r="R32" i="15"/>
  <c r="R33" i="15"/>
  <c r="R34" i="15"/>
  <c r="R35" i="15"/>
  <c r="R37" i="15"/>
  <c r="R38" i="15"/>
  <c r="R39" i="15"/>
  <c r="R41" i="15"/>
  <c r="R42" i="15"/>
  <c r="R43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2" i="15"/>
  <c r="R64" i="15"/>
  <c r="R66" i="15"/>
  <c r="R67" i="15"/>
  <c r="R69" i="15"/>
  <c r="R70" i="15"/>
  <c r="R72" i="15"/>
  <c r="R73" i="15"/>
  <c r="R75" i="15"/>
  <c r="R76" i="15"/>
  <c r="R77" i="15"/>
  <c r="R79" i="15"/>
  <c r="R80" i="15"/>
  <c r="R82" i="15"/>
  <c r="R83" i="15"/>
  <c r="R85" i="15"/>
  <c r="R86" i="15"/>
  <c r="R88" i="15"/>
  <c r="R89" i="15"/>
  <c r="R91" i="15"/>
  <c r="R92" i="15"/>
  <c r="R94" i="15"/>
  <c r="R95" i="15"/>
  <c r="R96" i="15"/>
  <c r="R97" i="15"/>
  <c r="R98" i="15"/>
  <c r="R99" i="15"/>
  <c r="R100" i="15"/>
  <c r="AB100" i="15" s="1"/>
  <c r="R13" i="15"/>
  <c r="R14" i="15"/>
  <c r="R15" i="15"/>
  <c r="R16" i="15"/>
  <c r="R17" i="15"/>
  <c r="R18" i="15"/>
  <c r="R19" i="15"/>
  <c r="R20" i="15"/>
  <c r="R21" i="15"/>
  <c r="R22" i="15"/>
  <c r="Y45" i="15"/>
  <c r="Y12" i="15"/>
  <c r="P22" i="15"/>
  <c r="P23" i="15"/>
  <c r="P24" i="15"/>
  <c r="P26" i="15"/>
  <c r="P27" i="15"/>
  <c r="P28" i="15"/>
  <c r="P29" i="15"/>
  <c r="P31" i="15"/>
  <c r="P32" i="15"/>
  <c r="P33" i="15"/>
  <c r="P34" i="15"/>
  <c r="P35" i="15"/>
  <c r="P37" i="15"/>
  <c r="P38" i="15"/>
  <c r="P39" i="15"/>
  <c r="P41" i="15"/>
  <c r="P42" i="15"/>
  <c r="P43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2" i="15"/>
  <c r="P64" i="15"/>
  <c r="P66" i="15"/>
  <c r="P67" i="15"/>
  <c r="P69" i="15"/>
  <c r="P70" i="15"/>
  <c r="P72" i="15"/>
  <c r="P73" i="15"/>
  <c r="P75" i="15"/>
  <c r="P76" i="15"/>
  <c r="P77" i="15"/>
  <c r="P79" i="15"/>
  <c r="P80" i="15"/>
  <c r="P82" i="15"/>
  <c r="P83" i="15"/>
  <c r="P85" i="15"/>
  <c r="P86" i="15"/>
  <c r="P88" i="15"/>
  <c r="P89" i="15"/>
  <c r="P91" i="15"/>
  <c r="P92" i="15"/>
  <c r="P94" i="15"/>
  <c r="P95" i="15"/>
  <c r="P96" i="15"/>
  <c r="P97" i="15"/>
  <c r="P98" i="15"/>
  <c r="P99" i="15"/>
  <c r="P100" i="15"/>
  <c r="R12" i="15"/>
  <c r="P21" i="15"/>
  <c r="P20" i="15"/>
  <c r="P19" i="15"/>
  <c r="P18" i="15"/>
  <c r="P17" i="15"/>
  <c r="P16" i="15"/>
  <c r="P15" i="15"/>
  <c r="P14" i="15"/>
  <c r="P13" i="15"/>
  <c r="P12" i="15"/>
  <c r="K76" i="13"/>
  <c r="J76" i="13"/>
  <c r="G76" i="13"/>
  <c r="I82" i="13"/>
  <c r="H82" i="13"/>
  <c r="I80" i="13"/>
  <c r="H80" i="13"/>
  <c r="I78" i="13"/>
  <c r="H78" i="13"/>
  <c r="I76" i="13"/>
  <c r="H76" i="13"/>
  <c r="I74" i="13"/>
  <c r="H74" i="13"/>
  <c r="I72" i="13"/>
  <c r="H72" i="13"/>
  <c r="I69" i="13"/>
  <c r="J69" i="13" s="1"/>
  <c r="H69" i="13"/>
  <c r="I67" i="13"/>
  <c r="H67" i="13"/>
  <c r="I65" i="13"/>
  <c r="J65" i="13" s="1"/>
  <c r="H65" i="13"/>
  <c r="I63" i="13"/>
  <c r="H63" i="13"/>
  <c r="I57" i="13"/>
  <c r="H57" i="13"/>
  <c r="I54" i="13"/>
  <c r="H54" i="13"/>
  <c r="I46" i="13"/>
  <c r="J46" i="13" s="1"/>
  <c r="H46" i="13"/>
  <c r="I38" i="13"/>
  <c r="H38" i="13"/>
  <c r="K38" i="13"/>
  <c r="G38" i="13"/>
  <c r="I30" i="13"/>
  <c r="H30" i="13"/>
  <c r="I24" i="13"/>
  <c r="H24" i="13"/>
  <c r="I19" i="13"/>
  <c r="J19" i="13" s="1"/>
  <c r="H19" i="13"/>
  <c r="I15" i="13"/>
  <c r="H15" i="13"/>
  <c r="I10" i="13"/>
  <c r="H10" i="13"/>
  <c r="K10" i="13"/>
  <c r="J10" i="13"/>
  <c r="G10" i="13"/>
  <c r="K82" i="13"/>
  <c r="G82" i="13"/>
  <c r="K80" i="13"/>
  <c r="G80" i="13"/>
  <c r="K78" i="13"/>
  <c r="G78" i="13"/>
  <c r="K74" i="13"/>
  <c r="G74" i="13"/>
  <c r="K72" i="13"/>
  <c r="J72" i="13"/>
  <c r="G72" i="13"/>
  <c r="K69" i="13"/>
  <c r="G69" i="13"/>
  <c r="K67" i="13"/>
  <c r="G67" i="13"/>
  <c r="K65" i="13"/>
  <c r="G65" i="13"/>
  <c r="K63" i="13"/>
  <c r="G63" i="13"/>
  <c r="K57" i="13"/>
  <c r="J57" i="13"/>
  <c r="G57" i="13"/>
  <c r="K54" i="13"/>
  <c r="G54" i="13"/>
  <c r="K46" i="13"/>
  <c r="G46" i="13"/>
  <c r="K30" i="13"/>
  <c r="G30" i="13"/>
  <c r="K27" i="13"/>
  <c r="I27" i="13"/>
  <c r="J27" i="13" s="1"/>
  <c r="G27" i="13"/>
  <c r="K24" i="13"/>
  <c r="G24" i="13"/>
  <c r="K19" i="13"/>
  <c r="G19" i="13"/>
  <c r="K15" i="13"/>
  <c r="G15" i="13"/>
  <c r="K6" i="13"/>
  <c r="J6" i="13"/>
  <c r="I6" i="13"/>
  <c r="G6" i="13" s="1"/>
  <c r="H6" i="13"/>
  <c r="E2" i="15"/>
  <c r="AB2" i="15" s="1"/>
  <c r="P147" i="14"/>
  <c r="P146" i="14"/>
  <c r="P131" i="14"/>
  <c r="P130" i="14"/>
  <c r="P125" i="14"/>
  <c r="P120" i="14"/>
  <c r="P113" i="14"/>
  <c r="P109" i="14"/>
  <c r="P105" i="14"/>
  <c r="P101" i="14"/>
  <c r="P96" i="14"/>
  <c r="P91" i="14"/>
  <c r="P86" i="14"/>
  <c r="P82" i="14"/>
  <c r="P77" i="14"/>
  <c r="P72" i="14"/>
  <c r="P68" i="14"/>
  <c r="P64" i="14"/>
  <c r="P47" i="14"/>
  <c r="P42" i="14"/>
  <c r="P37" i="14"/>
  <c r="P30" i="14"/>
  <c r="P25" i="14"/>
  <c r="P21" i="14"/>
  <c r="P11" i="14"/>
  <c r="F157" i="14"/>
  <c r="P157" i="14" s="1"/>
  <c r="D48" i="13"/>
  <c r="F71" i="14" s="1"/>
  <c r="P71" i="14" s="1"/>
  <c r="E31" i="13"/>
  <c r="I66" i="13"/>
  <c r="I64" i="13"/>
  <c r="I62" i="13"/>
  <c r="I61" i="13"/>
  <c r="I60" i="13"/>
  <c r="I59" i="13"/>
  <c r="I58" i="13"/>
  <c r="I56" i="13"/>
  <c r="I55" i="13"/>
  <c r="I53" i="13"/>
  <c r="I52" i="13"/>
  <c r="I51" i="13"/>
  <c r="I50" i="13"/>
  <c r="I49" i="13"/>
  <c r="I48" i="13"/>
  <c r="I47" i="13"/>
  <c r="I29" i="13"/>
  <c r="I28" i="13"/>
  <c r="I17" i="13"/>
  <c r="I16" i="13"/>
  <c r="H3" i="13"/>
  <c r="H4" i="13"/>
  <c r="H5" i="13"/>
  <c r="H7" i="13"/>
  <c r="H8" i="13"/>
  <c r="H9" i="13"/>
  <c r="H11" i="13"/>
  <c r="H12" i="13"/>
  <c r="H13" i="13"/>
  <c r="H14" i="13"/>
  <c r="H16" i="13"/>
  <c r="H17" i="13"/>
  <c r="H18" i="13"/>
  <c r="H20" i="13"/>
  <c r="H21" i="13"/>
  <c r="H22" i="13"/>
  <c r="H23" i="13"/>
  <c r="H25" i="13"/>
  <c r="H26" i="13"/>
  <c r="H28" i="13"/>
  <c r="H29" i="13"/>
  <c r="H31" i="13"/>
  <c r="H32" i="13"/>
  <c r="H33" i="13"/>
  <c r="H34" i="13"/>
  <c r="H35" i="13"/>
  <c r="H36" i="13"/>
  <c r="H37" i="13"/>
  <c r="H39" i="13"/>
  <c r="H40" i="13"/>
  <c r="H41" i="13"/>
  <c r="H42" i="13"/>
  <c r="H43" i="13"/>
  <c r="H44" i="13"/>
  <c r="H45" i="13"/>
  <c r="H47" i="13"/>
  <c r="H48" i="13"/>
  <c r="H49" i="13"/>
  <c r="H50" i="13"/>
  <c r="H51" i="13"/>
  <c r="H52" i="13"/>
  <c r="H53" i="13"/>
  <c r="H55" i="13"/>
  <c r="H56" i="13"/>
  <c r="H58" i="13"/>
  <c r="H59" i="13"/>
  <c r="H60" i="13"/>
  <c r="H61" i="13"/>
  <c r="H62" i="13"/>
  <c r="H64" i="13"/>
  <c r="H66" i="13"/>
  <c r="H68" i="13"/>
  <c r="H70" i="13"/>
  <c r="H71" i="13"/>
  <c r="H73" i="13"/>
  <c r="H75" i="13"/>
  <c r="H77" i="13"/>
  <c r="H79" i="13"/>
  <c r="H81" i="13"/>
  <c r="B3" i="13"/>
  <c r="B16" i="13"/>
  <c r="B20" i="13"/>
  <c r="B25" i="13"/>
  <c r="B28" i="13"/>
  <c r="B31" i="13"/>
  <c r="B47" i="13"/>
  <c r="B48" i="13"/>
  <c r="B49" i="13"/>
  <c r="B51" i="13"/>
  <c r="B53" i="13"/>
  <c r="B55" i="13"/>
  <c r="B58" i="13"/>
  <c r="B60" i="13"/>
  <c r="B62" i="13"/>
  <c r="D79" i="13"/>
  <c r="F144" i="14" s="1"/>
  <c r="D75" i="13"/>
  <c r="D68" i="13"/>
  <c r="F119" i="14" s="1"/>
  <c r="P119" i="14" s="1"/>
  <c r="D66" i="13"/>
  <c r="F112" i="14" s="1"/>
  <c r="P112" i="14" s="1"/>
  <c r="D64" i="13"/>
  <c r="F141" i="14" s="1"/>
  <c r="D62" i="13"/>
  <c r="F140" i="14" s="1"/>
  <c r="D60" i="13"/>
  <c r="D58" i="13"/>
  <c r="F154" i="14" s="1"/>
  <c r="D55" i="13"/>
  <c r="F90" i="14" s="1"/>
  <c r="P90" i="14" s="1"/>
  <c r="D53" i="13"/>
  <c r="F138" i="14" s="1"/>
  <c r="D51" i="13"/>
  <c r="F81" i="14" s="1"/>
  <c r="P81" i="14" s="1"/>
  <c r="D49" i="13"/>
  <c r="F136" i="14" s="1"/>
  <c r="D47" i="13"/>
  <c r="F67" i="14" s="1"/>
  <c r="P67" i="14" s="1"/>
  <c r="D31" i="13"/>
  <c r="F63" i="14" s="1"/>
  <c r="P63" i="14" s="1"/>
  <c r="D28" i="13"/>
  <c r="D25" i="13"/>
  <c r="D20" i="13"/>
  <c r="F134" i="14" s="1"/>
  <c r="D16" i="13"/>
  <c r="H133" i="14" s="1"/>
  <c r="D3" i="13"/>
  <c r="L3" i="13"/>
  <c r="L4" i="13"/>
  <c r="L5" i="13"/>
  <c r="L7" i="13"/>
  <c r="L8" i="13"/>
  <c r="L9" i="13"/>
  <c r="L11" i="13"/>
  <c r="L12" i="13"/>
  <c r="L13" i="13"/>
  <c r="L14" i="13"/>
  <c r="L16" i="13"/>
  <c r="L17" i="13"/>
  <c r="L18" i="13"/>
  <c r="L20" i="13"/>
  <c r="L21" i="13"/>
  <c r="L22" i="13"/>
  <c r="L23" i="13"/>
  <c r="L25" i="13"/>
  <c r="L26" i="13"/>
  <c r="L28" i="13"/>
  <c r="L29" i="13"/>
  <c r="L31" i="13"/>
  <c r="L32" i="13"/>
  <c r="L33" i="13"/>
  <c r="L34" i="13"/>
  <c r="L35" i="13"/>
  <c r="L36" i="13"/>
  <c r="L37" i="13"/>
  <c r="L39" i="13"/>
  <c r="L40" i="13"/>
  <c r="L41" i="13"/>
  <c r="L42" i="13"/>
  <c r="L43" i="13"/>
  <c r="L44" i="13"/>
  <c r="L45" i="13"/>
  <c r="L47" i="13"/>
  <c r="L48" i="13"/>
  <c r="L49" i="13"/>
  <c r="L50" i="13"/>
  <c r="L51" i="13"/>
  <c r="L52" i="13"/>
  <c r="L53" i="13"/>
  <c r="L55" i="13"/>
  <c r="L56" i="13"/>
  <c r="L58" i="13"/>
  <c r="L59" i="13"/>
  <c r="L60" i="13"/>
  <c r="L61" i="13"/>
  <c r="L62" i="13"/>
  <c r="L64" i="13"/>
  <c r="L66" i="13"/>
  <c r="L68" i="13"/>
  <c r="L70" i="13"/>
  <c r="L71" i="13"/>
  <c r="L73" i="13"/>
  <c r="L75" i="13"/>
  <c r="L77" i="13"/>
  <c r="L79" i="13"/>
  <c r="L81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F16" i="13"/>
  <c r="G16" i="13" s="1"/>
  <c r="F17" i="13"/>
  <c r="G17" i="13" s="1"/>
  <c r="F18" i="13"/>
  <c r="G18" i="13" s="1"/>
  <c r="F20" i="13"/>
  <c r="G20" i="13" s="1"/>
  <c r="F21" i="13"/>
  <c r="G21" i="13" s="1"/>
  <c r="F22" i="13"/>
  <c r="G22" i="13" s="1"/>
  <c r="F23" i="13"/>
  <c r="G23" i="13" s="1"/>
  <c r="F25" i="13"/>
  <c r="G25" i="13" s="1"/>
  <c r="F26" i="13"/>
  <c r="G26" i="13" s="1"/>
  <c r="F28" i="13"/>
  <c r="G28" i="13" s="1"/>
  <c r="F29" i="13"/>
  <c r="G29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5" i="13"/>
  <c r="G55" i="13" s="1"/>
  <c r="F56" i="13"/>
  <c r="G56" i="13" s="1"/>
  <c r="F58" i="13"/>
  <c r="G58" i="13" s="1"/>
  <c r="F59" i="13"/>
  <c r="G59" i="13" s="1"/>
  <c r="F60" i="13"/>
  <c r="G60" i="13" s="1"/>
  <c r="F61" i="13"/>
  <c r="G61" i="13" s="1"/>
  <c r="F62" i="13"/>
  <c r="G62" i="13" s="1"/>
  <c r="F64" i="13"/>
  <c r="G64" i="13" s="1"/>
  <c r="F66" i="13"/>
  <c r="G66" i="13" s="1"/>
  <c r="F68" i="13"/>
  <c r="G68" i="13" s="1"/>
  <c r="F70" i="13"/>
  <c r="G70" i="13" s="1"/>
  <c r="F71" i="13"/>
  <c r="G71" i="13" s="1"/>
  <c r="F73" i="13"/>
  <c r="G73" i="13" s="1"/>
  <c r="F75" i="13"/>
  <c r="G75" i="13" s="1"/>
  <c r="F77" i="13"/>
  <c r="G77" i="13" s="1"/>
  <c r="F79" i="13"/>
  <c r="G79" i="13" s="1"/>
  <c r="F81" i="13"/>
  <c r="G81" i="13" s="1"/>
  <c r="E81" i="13"/>
  <c r="E61" i="18" s="1"/>
  <c r="AB24" i="15" l="1"/>
  <c r="AB73" i="15"/>
  <c r="AB52" i="15"/>
  <c r="AB92" i="15"/>
  <c r="AB39" i="15"/>
  <c r="T62" i="16"/>
  <c r="AB19" i="15"/>
  <c r="AB15" i="15"/>
  <c r="AB95" i="15"/>
  <c r="AB89" i="15"/>
  <c r="AB77" i="15"/>
  <c r="AB35" i="15"/>
  <c r="AB98" i="15"/>
  <c r="AB86" i="15"/>
  <c r="AB29" i="15"/>
  <c r="AB43" i="15"/>
  <c r="AB60" i="15"/>
  <c r="J78" i="13"/>
  <c r="J74" i="13"/>
  <c r="J54" i="13"/>
  <c r="J38" i="13"/>
  <c r="J15" i="13"/>
  <c r="J82" i="13"/>
  <c r="J80" i="13"/>
  <c r="J67" i="13"/>
  <c r="J63" i="13"/>
  <c r="J30" i="13"/>
  <c r="J24" i="13"/>
  <c r="F153" i="14"/>
  <c r="F29" i="14"/>
  <c r="P29" i="14" s="1"/>
  <c r="F104" i="14"/>
  <c r="P104" i="14" s="1"/>
  <c r="F142" i="14"/>
  <c r="F129" i="14"/>
  <c r="P129" i="14" s="1"/>
  <c r="F137" i="14"/>
  <c r="H132" i="14"/>
  <c r="F46" i="14"/>
  <c r="P46" i="14" s="1"/>
  <c r="F135" i="14"/>
  <c r="F155" i="14"/>
  <c r="F100" i="14"/>
  <c r="P100" i="14" s="1"/>
  <c r="H148" i="14"/>
  <c r="F143" i="14"/>
  <c r="F124" i="14"/>
  <c r="P124" i="14" s="1"/>
  <c r="E24" i="18"/>
  <c r="F49" i="14"/>
  <c r="E3" i="18"/>
  <c r="F7" i="14"/>
  <c r="F36" i="14"/>
  <c r="P36" i="14" s="1"/>
  <c r="F85" i="14"/>
  <c r="P85" i="14" s="1"/>
  <c r="F108" i="14"/>
  <c r="P108" i="14" s="1"/>
  <c r="F139" i="14"/>
  <c r="F156" i="14"/>
  <c r="F133" i="14"/>
  <c r="P133" i="14" s="1"/>
  <c r="F41" i="14"/>
  <c r="P41" i="14" s="1"/>
  <c r="F95" i="14"/>
  <c r="P95" i="14" s="1"/>
  <c r="F151" i="14"/>
  <c r="F128" i="14"/>
  <c r="F76" i="14"/>
  <c r="P76" i="14" s="1"/>
  <c r="F152" i="14"/>
  <c r="P22" i="14"/>
  <c r="F24" i="14"/>
  <c r="P24" i="14" s="1"/>
  <c r="P87" i="14"/>
  <c r="P48" i="14"/>
  <c r="P65" i="14"/>
  <c r="P69" i="14"/>
  <c r="P121" i="14"/>
  <c r="P78" i="14"/>
  <c r="P110" i="14"/>
  <c r="P114" i="14"/>
  <c r="H142" i="14"/>
  <c r="H156" i="14"/>
  <c r="H151" i="14"/>
  <c r="H137" i="14"/>
  <c r="H143" i="14"/>
  <c r="H152" i="14"/>
  <c r="H153" i="14"/>
  <c r="H139" i="14"/>
  <c r="C82" i="13"/>
  <c r="C78" i="13"/>
  <c r="C74" i="13"/>
  <c r="C71" i="13"/>
  <c r="C70" i="13"/>
  <c r="C62" i="13"/>
  <c r="C61" i="13"/>
  <c r="C60" i="13"/>
  <c r="C58" i="13"/>
  <c r="C57" i="13"/>
  <c r="C55" i="13"/>
  <c r="C53" i="13"/>
  <c r="C52" i="13"/>
  <c r="C51" i="13"/>
  <c r="C50" i="13"/>
  <c r="K81" i="13"/>
  <c r="J81" i="13"/>
  <c r="J79" i="13"/>
  <c r="J77" i="13"/>
  <c r="J75" i="13"/>
  <c r="J71" i="13"/>
  <c r="J70" i="13"/>
  <c r="J68" i="13"/>
  <c r="J66" i="13"/>
  <c r="J64" i="13"/>
  <c r="J62" i="13"/>
  <c r="J61" i="13"/>
  <c r="J59" i="13"/>
  <c r="J58" i="13"/>
  <c r="J56" i="13"/>
  <c r="J55" i="13"/>
  <c r="J52" i="13"/>
  <c r="J51" i="13"/>
  <c r="J50" i="13"/>
  <c r="E66" i="13"/>
  <c r="E64" i="13"/>
  <c r="E61" i="13"/>
  <c r="Y83" i="15" s="1"/>
  <c r="E62" i="13"/>
  <c r="E60" i="13"/>
  <c r="Y82" i="15" s="1"/>
  <c r="E59" i="13"/>
  <c r="Y80" i="15" s="1"/>
  <c r="E58" i="13"/>
  <c r="Y79" i="15" s="1"/>
  <c r="E56" i="13"/>
  <c r="E53" i="13"/>
  <c r="E51" i="13"/>
  <c r="E50" i="13"/>
  <c r="E49" i="13"/>
  <c r="E48" i="13"/>
  <c r="Y64" i="15" s="1"/>
  <c r="E47" i="13"/>
  <c r="Y62" i="15" s="1"/>
  <c r="E29" i="13"/>
  <c r="E28" i="13"/>
  <c r="E17" i="13"/>
  <c r="Y27" i="15" s="1"/>
  <c r="E16" i="13"/>
  <c r="E79" i="13"/>
  <c r="E77" i="13"/>
  <c r="Y104" i="15" s="1"/>
  <c r="E75" i="13"/>
  <c r="Y102" i="15" s="1"/>
  <c r="E73" i="13"/>
  <c r="E71" i="13"/>
  <c r="E70" i="13"/>
  <c r="E68" i="13"/>
  <c r="E55" i="13"/>
  <c r="E52" i="13"/>
  <c r="E45" i="13"/>
  <c r="Y59" i="15" s="1"/>
  <c r="E44" i="13"/>
  <c r="Y58" i="15" s="1"/>
  <c r="E43" i="13"/>
  <c r="Y57" i="15" s="1"/>
  <c r="E42" i="13"/>
  <c r="Y56" i="15" s="1"/>
  <c r="E41" i="13"/>
  <c r="Y55" i="15" s="1"/>
  <c r="E40" i="13"/>
  <c r="Y54" i="15" s="1"/>
  <c r="E39" i="13"/>
  <c r="Y53" i="15" s="1"/>
  <c r="E37" i="13"/>
  <c r="Y51" i="15" s="1"/>
  <c r="E36" i="13"/>
  <c r="Y50" i="15" s="1"/>
  <c r="E35" i="13"/>
  <c r="Y49" i="15" s="1"/>
  <c r="E34" i="13"/>
  <c r="Y48" i="15" s="1"/>
  <c r="E33" i="13"/>
  <c r="Y47" i="15" s="1"/>
  <c r="E32" i="13"/>
  <c r="Y46" i="15" s="1"/>
  <c r="E26" i="13"/>
  <c r="Y38" i="15" s="1"/>
  <c r="E25" i="13"/>
  <c r="Y37" i="15" s="1"/>
  <c r="E23" i="13"/>
  <c r="E22" i="13"/>
  <c r="E21" i="13"/>
  <c r="E20" i="13"/>
  <c r="E18" i="13"/>
  <c r="Y28" i="15" s="1"/>
  <c r="E14" i="13"/>
  <c r="Y23" i="15" s="1"/>
  <c r="E13" i="13"/>
  <c r="Y22" i="15" s="1"/>
  <c r="E12" i="13"/>
  <c r="Y21" i="15" s="1"/>
  <c r="E11" i="13"/>
  <c r="Y20" i="15" s="1"/>
  <c r="E9" i="13"/>
  <c r="Y18" i="15" s="1"/>
  <c r="E8" i="13"/>
  <c r="Y17" i="15" s="1"/>
  <c r="E7" i="13"/>
  <c r="Y16" i="15" s="1"/>
  <c r="E5" i="13"/>
  <c r="E4" i="13"/>
  <c r="C49" i="13"/>
  <c r="C48" i="13"/>
  <c r="C47" i="13"/>
  <c r="C46" i="13"/>
  <c r="C44" i="13"/>
  <c r="C43" i="13"/>
  <c r="C42" i="13"/>
  <c r="C41" i="13"/>
  <c r="C40" i="13"/>
  <c r="C39" i="13"/>
  <c r="C37" i="13"/>
  <c r="C36" i="13"/>
  <c r="C35" i="13"/>
  <c r="C34" i="13"/>
  <c r="C33" i="13"/>
  <c r="C32" i="13"/>
  <c r="C31" i="13"/>
  <c r="C30" i="13"/>
  <c r="C28" i="13"/>
  <c r="C27" i="13"/>
  <c r="C25" i="13"/>
  <c r="C24" i="13"/>
  <c r="C22" i="13"/>
  <c r="C21" i="13"/>
  <c r="C20" i="13"/>
  <c r="C19" i="13"/>
  <c r="C17" i="13"/>
  <c r="C16" i="13"/>
  <c r="C15" i="13"/>
  <c r="C13" i="13"/>
  <c r="C12" i="13"/>
  <c r="C11" i="13"/>
  <c r="C9" i="13"/>
  <c r="C8" i="13"/>
  <c r="C7" i="13"/>
  <c r="C5" i="13"/>
  <c r="C4" i="13"/>
  <c r="P7" i="14" l="1"/>
  <c r="C7" i="14"/>
  <c r="C6" i="14" s="1"/>
  <c r="P128" i="14"/>
  <c r="C128" i="14"/>
  <c r="P49" i="14"/>
  <c r="C49" i="14"/>
  <c r="C48" i="14" s="1"/>
  <c r="P137" i="14"/>
  <c r="H149" i="14"/>
  <c r="P149" i="14" s="1"/>
  <c r="P153" i="14"/>
  <c r="H135" i="14"/>
  <c r="P135" i="14" s="1"/>
  <c r="T61" i="16"/>
  <c r="T92" i="16"/>
  <c r="V92" i="16" s="1"/>
  <c r="Y107" i="15"/>
  <c r="T54" i="16"/>
  <c r="T88" i="16"/>
  <c r="Y94" i="15"/>
  <c r="K70" i="13"/>
  <c r="T55" i="16"/>
  <c r="T89" i="16"/>
  <c r="V89" i="16" s="1"/>
  <c r="Y96" i="15"/>
  <c r="T56" i="16"/>
  <c r="Y97" i="15"/>
  <c r="T90" i="16"/>
  <c r="V90" i="16" s="1"/>
  <c r="T57" i="16"/>
  <c r="Y99" i="15"/>
  <c r="T91" i="16"/>
  <c r="V91" i="16" s="1"/>
  <c r="T52" i="16"/>
  <c r="Y91" i="15"/>
  <c r="T87" i="16"/>
  <c r="T86" i="16"/>
  <c r="Y88" i="15"/>
  <c r="T50" i="16"/>
  <c r="T85" i="16"/>
  <c r="Y85" i="15"/>
  <c r="T48" i="16"/>
  <c r="T83" i="16"/>
  <c r="V83" i="16" s="1"/>
  <c r="T41" i="16"/>
  <c r="Y75" i="15"/>
  <c r="Y76" i="15"/>
  <c r="T84" i="16"/>
  <c r="V84" i="16" s="1"/>
  <c r="T42" i="16"/>
  <c r="T39" i="16"/>
  <c r="T82" i="16"/>
  <c r="V82" i="16" s="1"/>
  <c r="Y72" i="15"/>
  <c r="Y69" i="15"/>
  <c r="T80" i="16"/>
  <c r="V80" i="16" s="1"/>
  <c r="T36" i="16"/>
  <c r="Y70" i="15"/>
  <c r="T81" i="16"/>
  <c r="V81" i="16" s="1"/>
  <c r="T37" i="16"/>
  <c r="T78" i="16"/>
  <c r="V78" i="16" s="1"/>
  <c r="Y66" i="15"/>
  <c r="T33" i="16"/>
  <c r="T79" i="16"/>
  <c r="T34" i="16"/>
  <c r="Y67" i="15"/>
  <c r="T76" i="16"/>
  <c r="V76" i="16" s="1"/>
  <c r="T24" i="16"/>
  <c r="Y41" i="15"/>
  <c r="T25" i="16"/>
  <c r="T77" i="16"/>
  <c r="Y42" i="15"/>
  <c r="Y31" i="15"/>
  <c r="T72" i="16"/>
  <c r="V72" i="16" s="1"/>
  <c r="T17" i="16"/>
  <c r="T73" i="16"/>
  <c r="V73" i="16" s="1"/>
  <c r="T18" i="16"/>
  <c r="Y32" i="15"/>
  <c r="T19" i="16"/>
  <c r="T74" i="16"/>
  <c r="V74" i="16" s="1"/>
  <c r="Y33" i="15"/>
  <c r="T20" i="16"/>
  <c r="Y34" i="15"/>
  <c r="T75" i="16"/>
  <c r="Y26" i="15"/>
  <c r="T12" i="16"/>
  <c r="Y13" i="15"/>
  <c r="T69" i="16"/>
  <c r="V69" i="16" s="1"/>
  <c r="T13" i="16"/>
  <c r="Y14" i="15"/>
  <c r="T70" i="16"/>
  <c r="V70" i="16" s="1"/>
  <c r="V86" i="16"/>
  <c r="V88" i="16"/>
  <c r="V87" i="16"/>
  <c r="V77" i="16"/>
  <c r="V75" i="16"/>
  <c r="V85" i="16"/>
  <c r="V93" i="16"/>
  <c r="V79" i="16"/>
  <c r="H144" i="14"/>
  <c r="P144" i="14" s="1"/>
  <c r="P126" i="14"/>
  <c r="N84" i="15"/>
  <c r="AB84" i="15" s="1"/>
  <c r="N47" i="16"/>
  <c r="AB47" i="16" s="1"/>
  <c r="P43" i="14"/>
  <c r="P132" i="14"/>
  <c r="P68" i="16"/>
  <c r="AB68" i="16" s="1"/>
  <c r="P11" i="16"/>
  <c r="H150" i="14"/>
  <c r="P150" i="14" s="1"/>
  <c r="P102" i="14"/>
  <c r="H140" i="14"/>
  <c r="P140" i="14" s="1"/>
  <c r="P26" i="14"/>
  <c r="P152" i="14"/>
  <c r="P156" i="14"/>
  <c r="P31" i="14"/>
  <c r="F20" i="14"/>
  <c r="P20" i="14" s="1"/>
  <c r="R68" i="16"/>
  <c r="P12" i="14"/>
  <c r="P148" i="14"/>
  <c r="H141" i="14"/>
  <c r="P141" i="14" s="1"/>
  <c r="P38" i="14"/>
  <c r="H134" i="14"/>
  <c r="P134" i="14" s="1"/>
  <c r="P151" i="14"/>
  <c r="P106" i="14"/>
  <c r="H155" i="14"/>
  <c r="P155" i="14" s="1"/>
  <c r="H138" i="14"/>
  <c r="P138" i="14" s="1"/>
  <c r="P6" i="14"/>
  <c r="P97" i="14"/>
  <c r="P142" i="14"/>
  <c r="R69" i="16"/>
  <c r="P83" i="14"/>
  <c r="E8" i="18"/>
  <c r="F15" i="14"/>
  <c r="E25" i="18"/>
  <c r="F50" i="14"/>
  <c r="E33" i="18"/>
  <c r="F58" i="14"/>
  <c r="K77" i="13"/>
  <c r="E59" i="18"/>
  <c r="F123" i="14"/>
  <c r="F89" i="14"/>
  <c r="C89" i="14" s="1"/>
  <c r="E46" i="18"/>
  <c r="F103" i="14"/>
  <c r="C103" i="14" s="1"/>
  <c r="C102" i="14" s="1"/>
  <c r="E51" i="18"/>
  <c r="E9" i="18"/>
  <c r="F16" i="14"/>
  <c r="E30" i="18"/>
  <c r="F55" i="14"/>
  <c r="K52" i="13"/>
  <c r="F80" i="14"/>
  <c r="C80" i="14" s="1"/>
  <c r="E43" i="18"/>
  <c r="K79" i="13"/>
  <c r="F127" i="14"/>
  <c r="E60" i="18"/>
  <c r="F45" i="14"/>
  <c r="C45" i="14" s="1"/>
  <c r="E23" i="18"/>
  <c r="E41" i="18"/>
  <c r="F75" i="14"/>
  <c r="C75" i="14" s="1"/>
  <c r="K58" i="13"/>
  <c r="F93" i="14"/>
  <c r="C93" i="14" s="1"/>
  <c r="C92" i="14" s="1"/>
  <c r="E47" i="18"/>
  <c r="K61" i="13"/>
  <c r="F99" i="14"/>
  <c r="C99" i="14" s="1"/>
  <c r="E50" i="18"/>
  <c r="P143" i="14"/>
  <c r="P73" i="14"/>
  <c r="F19" i="14"/>
  <c r="E12" i="18"/>
  <c r="E37" i="18"/>
  <c r="F62" i="14"/>
  <c r="F44" i="14"/>
  <c r="C44" i="14" s="1"/>
  <c r="C43" i="14" s="1"/>
  <c r="E22" i="18"/>
  <c r="E5" i="18"/>
  <c r="P70" i="16" s="1"/>
  <c r="F9" i="14"/>
  <c r="F35" i="14"/>
  <c r="E19" i="18"/>
  <c r="E34" i="18"/>
  <c r="F59" i="14"/>
  <c r="K71" i="13"/>
  <c r="F117" i="14"/>
  <c r="E56" i="18"/>
  <c r="E10" i="18"/>
  <c r="F17" i="14"/>
  <c r="E20" i="18"/>
  <c r="F39" i="14"/>
  <c r="F60" i="14"/>
  <c r="E35" i="18"/>
  <c r="K73" i="13"/>
  <c r="E57" i="18"/>
  <c r="F118" i="14"/>
  <c r="E38" i="18"/>
  <c r="F66" i="14"/>
  <c r="C66" i="14" s="1"/>
  <c r="C65" i="14" s="1"/>
  <c r="K59" i="13"/>
  <c r="F94" i="14"/>
  <c r="C94" i="14" s="1"/>
  <c r="E48" i="18"/>
  <c r="K64" i="13"/>
  <c r="E52" i="18"/>
  <c r="F107" i="14"/>
  <c r="C107" i="14" s="1"/>
  <c r="C106" i="14" s="1"/>
  <c r="H154" i="14"/>
  <c r="P154" i="14" s="1"/>
  <c r="H136" i="14"/>
  <c r="P136" i="14" s="1"/>
  <c r="F8" i="14"/>
  <c r="E4" i="18"/>
  <c r="F34" i="14"/>
  <c r="E18" i="18"/>
  <c r="E29" i="18"/>
  <c r="F54" i="14"/>
  <c r="E55" i="18"/>
  <c r="F116" i="14"/>
  <c r="E40" i="18"/>
  <c r="F74" i="14"/>
  <c r="C74" i="14" s="1"/>
  <c r="C73" i="14" s="1"/>
  <c r="F23" i="14"/>
  <c r="E15" i="18"/>
  <c r="F51" i="14"/>
  <c r="E26" i="18"/>
  <c r="E6" i="18"/>
  <c r="F13" i="14"/>
  <c r="E16" i="18"/>
  <c r="F32" i="14"/>
  <c r="F52" i="14"/>
  <c r="E27" i="18"/>
  <c r="F56" i="14"/>
  <c r="E31" i="18"/>
  <c r="K55" i="13"/>
  <c r="E45" i="18"/>
  <c r="F88" i="14"/>
  <c r="C88" i="14" s="1"/>
  <c r="C87" i="14" s="1"/>
  <c r="E13" i="18"/>
  <c r="F27" i="14"/>
  <c r="C27" i="14" s="1"/>
  <c r="C26" i="14" s="1"/>
  <c r="K51" i="13"/>
  <c r="F79" i="14"/>
  <c r="C79" i="14" s="1"/>
  <c r="E42" i="18"/>
  <c r="F14" i="14"/>
  <c r="E7" i="18"/>
  <c r="F18" i="14"/>
  <c r="E11" i="18"/>
  <c r="E17" i="18"/>
  <c r="F33" i="14"/>
  <c r="E21" i="18"/>
  <c r="F40" i="14"/>
  <c r="F53" i="14"/>
  <c r="E28" i="18"/>
  <c r="E32" i="18"/>
  <c r="F57" i="14"/>
  <c r="F61" i="14"/>
  <c r="E36" i="18"/>
  <c r="K68" i="13"/>
  <c r="E54" i="18"/>
  <c r="F115" i="14"/>
  <c r="K75" i="13"/>
  <c r="E58" i="18"/>
  <c r="F122" i="14"/>
  <c r="E14" i="18"/>
  <c r="F28" i="14"/>
  <c r="C28" i="14" s="1"/>
  <c r="F70" i="14"/>
  <c r="C70" i="14" s="1"/>
  <c r="C69" i="14" s="1"/>
  <c r="E39" i="18"/>
  <c r="K53" i="13"/>
  <c r="F84" i="14"/>
  <c r="C84" i="14" s="1"/>
  <c r="C83" i="14" s="1"/>
  <c r="E44" i="18"/>
  <c r="K60" i="13"/>
  <c r="E49" i="18"/>
  <c r="F98" i="14"/>
  <c r="C98" i="14" s="1"/>
  <c r="C97" i="14" s="1"/>
  <c r="K66" i="13"/>
  <c r="E53" i="18"/>
  <c r="F111" i="14"/>
  <c r="C111" i="14" s="1"/>
  <c r="C110" i="14" s="1"/>
  <c r="P139" i="14"/>
  <c r="P92" i="14"/>
  <c r="K50" i="13"/>
  <c r="J53" i="13"/>
  <c r="K56" i="13"/>
  <c r="J60" i="13"/>
  <c r="K62" i="13"/>
  <c r="J73" i="13"/>
  <c r="C10" i="17"/>
  <c r="C17" i="17" s="1"/>
  <c r="C24" i="17" s="1"/>
  <c r="C31" i="17" s="1"/>
  <c r="C38" i="17" s="1"/>
  <c r="C45" i="17" s="1"/>
  <c r="C52" i="17" s="1"/>
  <c r="C59" i="17" s="1"/>
  <c r="C66" i="17" s="1"/>
  <c r="C73" i="17" s="1"/>
  <c r="C80" i="17" s="1"/>
  <c r="C87" i="17" s="1"/>
  <c r="C94" i="17" s="1"/>
  <c r="C108" i="17" s="1"/>
  <c r="P115" i="14" l="1"/>
  <c r="C115" i="14"/>
  <c r="C114" i="14" s="1"/>
  <c r="P53" i="14"/>
  <c r="C53" i="14"/>
  <c r="P14" i="14"/>
  <c r="C14" i="14"/>
  <c r="P17" i="14"/>
  <c r="C17" i="14"/>
  <c r="P35" i="14"/>
  <c r="C35" i="14"/>
  <c r="P19" i="14"/>
  <c r="C19" i="14"/>
  <c r="P127" i="14"/>
  <c r="C127" i="14"/>
  <c r="C126" i="14" s="1"/>
  <c r="P58" i="14"/>
  <c r="C58" i="14"/>
  <c r="P40" i="14"/>
  <c r="C40" i="14"/>
  <c r="P54" i="14"/>
  <c r="C54" i="14"/>
  <c r="P118" i="14"/>
  <c r="C118" i="14"/>
  <c r="P9" i="14"/>
  <c r="C9" i="14"/>
  <c r="P56" i="14"/>
  <c r="C56" i="14"/>
  <c r="P51" i="14"/>
  <c r="C51" i="14"/>
  <c r="P50" i="14"/>
  <c r="C50" i="14"/>
  <c r="P117" i="14"/>
  <c r="C117" i="14"/>
  <c r="P23" i="14"/>
  <c r="C23" i="14"/>
  <c r="C22" i="14" s="1"/>
  <c r="P34" i="14"/>
  <c r="C34" i="14"/>
  <c r="P15" i="14"/>
  <c r="C15" i="14"/>
  <c r="P57" i="14"/>
  <c r="C57" i="14"/>
  <c r="P32" i="14"/>
  <c r="C32" i="14"/>
  <c r="C31" i="14" s="1"/>
  <c r="P59" i="14"/>
  <c r="C59" i="14"/>
  <c r="P62" i="14"/>
  <c r="C62" i="14"/>
  <c r="P18" i="14"/>
  <c r="C18" i="14"/>
  <c r="P8" i="14"/>
  <c r="C8" i="14"/>
  <c r="P39" i="14"/>
  <c r="C39" i="14"/>
  <c r="C38" i="14" s="1"/>
  <c r="P33" i="14"/>
  <c r="C33" i="14"/>
  <c r="P61" i="14"/>
  <c r="C61" i="14"/>
  <c r="P52" i="14"/>
  <c r="C52" i="14"/>
  <c r="P122" i="14"/>
  <c r="C122" i="14"/>
  <c r="C121" i="14" s="1"/>
  <c r="P60" i="14"/>
  <c r="C60" i="14"/>
  <c r="P55" i="14"/>
  <c r="C55" i="14"/>
  <c r="P123" i="14"/>
  <c r="C123" i="14"/>
  <c r="P13" i="14"/>
  <c r="C13" i="14"/>
  <c r="C12" i="14" s="1"/>
  <c r="P116" i="14"/>
  <c r="C116" i="14"/>
  <c r="P16" i="14"/>
  <c r="C16" i="14"/>
  <c r="P19" i="16"/>
  <c r="AB19" i="16" s="1"/>
  <c r="P12" i="16"/>
  <c r="AB12" i="16" s="1"/>
  <c r="P69" i="16"/>
  <c r="AB69" i="16" s="1"/>
  <c r="P74" i="16"/>
  <c r="P13" i="16"/>
  <c r="R70" i="16"/>
  <c r="AB70" i="16" s="1"/>
  <c r="P92" i="16"/>
  <c r="P86" i="16"/>
  <c r="P77" i="16"/>
  <c r="P81" i="16"/>
  <c r="P85" i="16"/>
  <c r="P52" i="16"/>
  <c r="P48" i="16"/>
  <c r="P54" i="16"/>
  <c r="P36" i="16"/>
  <c r="P87" i="16"/>
  <c r="P17" i="16"/>
  <c r="P25" i="16"/>
  <c r="P50" i="16"/>
  <c r="P24" i="16"/>
  <c r="P72" i="16"/>
  <c r="P39" i="16"/>
  <c r="P57" i="16"/>
  <c r="P89" i="16"/>
  <c r="P82" i="16"/>
  <c r="P93" i="16"/>
  <c r="P62" i="16"/>
  <c r="P90" i="16"/>
  <c r="P78" i="16"/>
  <c r="P20" i="16"/>
  <c r="P42" i="16"/>
  <c r="P37" i="16"/>
  <c r="P91" i="16"/>
  <c r="P56" i="16"/>
  <c r="P88" i="16"/>
  <c r="P18" i="16"/>
  <c r="P33" i="16"/>
  <c r="P41" i="16"/>
  <c r="P61" i="16"/>
  <c r="P76" i="16"/>
  <c r="P80" i="16"/>
  <c r="P34" i="16"/>
  <c r="P73" i="16"/>
  <c r="P75" i="16"/>
  <c r="P84" i="16"/>
  <c r="P79" i="16"/>
  <c r="P83" i="16"/>
  <c r="P55" i="16"/>
  <c r="C115" i="17"/>
  <c r="B64" i="13"/>
  <c r="C64" i="13" s="1"/>
  <c r="R12" i="16"/>
  <c r="R11" i="16"/>
  <c r="AB11" i="16" s="1"/>
  <c r="R13" i="16"/>
  <c r="W14" i="15"/>
  <c r="W12" i="15"/>
  <c r="W26" i="15"/>
  <c r="W13" i="15"/>
  <c r="W46" i="15"/>
  <c r="W64" i="15"/>
  <c r="W56" i="15"/>
  <c r="W51" i="15"/>
  <c r="W37" i="15"/>
  <c r="R19" i="16"/>
  <c r="W23" i="15"/>
  <c r="W91" i="15"/>
  <c r="W47" i="15"/>
  <c r="W55" i="15"/>
  <c r="W48" i="15"/>
  <c r="W49" i="15"/>
  <c r="W17" i="15"/>
  <c r="W45" i="15"/>
  <c r="J111" i="14"/>
  <c r="P111" i="14" s="1"/>
  <c r="J93" i="14"/>
  <c r="P93" i="14" s="1"/>
  <c r="J107" i="14"/>
  <c r="P107" i="14" s="1"/>
  <c r="J94" i="14"/>
  <c r="P94" i="14" s="1"/>
  <c r="W102" i="15"/>
  <c r="J99" i="14"/>
  <c r="P99" i="14" s="1"/>
  <c r="W21" i="15"/>
  <c r="J103" i="14"/>
  <c r="P103" i="14" s="1"/>
  <c r="J79" i="14"/>
  <c r="P79" i="14" s="1"/>
  <c r="J88" i="14"/>
  <c r="P88" i="14" s="1"/>
  <c r="W58" i="15"/>
  <c r="W38" i="15"/>
  <c r="W80" i="15"/>
  <c r="J75" i="14"/>
  <c r="P75" i="14" s="1"/>
  <c r="J80" i="14"/>
  <c r="P80" i="14" s="1"/>
  <c r="J89" i="14"/>
  <c r="P89" i="14" s="1"/>
  <c r="J98" i="14"/>
  <c r="P98" i="14" s="1"/>
  <c r="J84" i="14"/>
  <c r="P84" i="14" s="1"/>
  <c r="W59" i="15"/>
  <c r="W62" i="15"/>
  <c r="AB7" i="15"/>
  <c r="AB4" i="15"/>
  <c r="K12" i="13"/>
  <c r="K13" i="13"/>
  <c r="K17" i="13"/>
  <c r="J28" i="14" s="1"/>
  <c r="P28" i="14" s="1"/>
  <c r="K18" i="13"/>
  <c r="K22" i="13"/>
  <c r="K32" i="13"/>
  <c r="K37" i="13"/>
  <c r="K40" i="13"/>
  <c r="K42" i="13"/>
  <c r="K45" i="13"/>
  <c r="K47" i="13"/>
  <c r="J66" i="14" s="1"/>
  <c r="P66" i="14" s="1"/>
  <c r="K48" i="13"/>
  <c r="J70" i="14" s="1"/>
  <c r="P70" i="14" s="1"/>
  <c r="K49" i="13"/>
  <c r="J74" i="14" s="1"/>
  <c r="P74" i="14" s="1"/>
  <c r="K3" i="13"/>
  <c r="AB91" i="16" l="1"/>
  <c r="AB77" i="16"/>
  <c r="AB37" i="16"/>
  <c r="AB83" i="16"/>
  <c r="AB57" i="16"/>
  <c r="AB54" i="16"/>
  <c r="AB84" i="16"/>
  <c r="AB72" i="16"/>
  <c r="AB13" i="16"/>
  <c r="AB25" i="16"/>
  <c r="AB80" i="16"/>
  <c r="AB61" i="16"/>
  <c r="AB18" i="16"/>
  <c r="AB90" i="16"/>
  <c r="AB74" i="16"/>
  <c r="AB92" i="16"/>
  <c r="AB50" i="16"/>
  <c r="AB85" i="16"/>
  <c r="W33" i="15"/>
  <c r="R74" i="16"/>
  <c r="C122" i="17"/>
  <c r="B66" i="13"/>
  <c r="C66" i="13" s="1"/>
  <c r="N87" i="15"/>
  <c r="AB87" i="15" s="1"/>
  <c r="N49" i="16"/>
  <c r="AB49" i="16" s="1"/>
  <c r="W31" i="15"/>
  <c r="R17" i="16"/>
  <c r="AB17" i="16" s="1"/>
  <c r="R72" i="16"/>
  <c r="R87" i="16"/>
  <c r="AB87" i="16" s="1"/>
  <c r="R52" i="16"/>
  <c r="AB52" i="16" s="1"/>
  <c r="R55" i="16"/>
  <c r="AB55" i="16" s="1"/>
  <c r="R89" i="16"/>
  <c r="AB89" i="16" s="1"/>
  <c r="W109" i="15"/>
  <c r="R62" i="16"/>
  <c r="AB62" i="16" s="1"/>
  <c r="R93" i="16"/>
  <c r="AB93" i="16" s="1"/>
  <c r="W94" i="15"/>
  <c r="R54" i="16"/>
  <c r="R88" i="16"/>
  <c r="AB88" i="16" s="1"/>
  <c r="W72" i="15"/>
  <c r="R39" i="16"/>
  <c r="AB39" i="16" s="1"/>
  <c r="R82" i="16"/>
  <c r="AB82" i="16" s="1"/>
  <c r="W32" i="15"/>
  <c r="R73" i="16"/>
  <c r="AB73" i="16" s="1"/>
  <c r="R18" i="16"/>
  <c r="W85" i="15"/>
  <c r="R85" i="16"/>
  <c r="R48" i="16"/>
  <c r="AB48" i="16" s="1"/>
  <c r="W66" i="15"/>
  <c r="R33" i="16"/>
  <c r="AB33" i="16" s="1"/>
  <c r="R78" i="16"/>
  <c r="AB78" i="16" s="1"/>
  <c r="W99" i="15"/>
  <c r="R57" i="16"/>
  <c r="R91" i="16"/>
  <c r="R76" i="16"/>
  <c r="AB76" i="16" s="1"/>
  <c r="R24" i="16"/>
  <c r="AB24" i="16" s="1"/>
  <c r="W42" i="15"/>
  <c r="R77" i="16"/>
  <c r="R25" i="16"/>
  <c r="R81" i="16"/>
  <c r="AB81" i="16" s="1"/>
  <c r="R37" i="16"/>
  <c r="R90" i="16"/>
  <c r="R56" i="16"/>
  <c r="AB56" i="16" s="1"/>
  <c r="W88" i="15"/>
  <c r="R86" i="16"/>
  <c r="AB86" i="16" s="1"/>
  <c r="R50" i="16"/>
  <c r="W69" i="15"/>
  <c r="R80" i="16"/>
  <c r="R36" i="16"/>
  <c r="AB36" i="16" s="1"/>
  <c r="R84" i="16"/>
  <c r="R42" i="16"/>
  <c r="AB42" i="16" s="1"/>
  <c r="W75" i="15"/>
  <c r="R41" i="16"/>
  <c r="AB41" i="16" s="1"/>
  <c r="R83" i="16"/>
  <c r="R34" i="16"/>
  <c r="AB34" i="16" s="1"/>
  <c r="R79" i="16"/>
  <c r="AB79" i="16" s="1"/>
  <c r="W107" i="15"/>
  <c r="R92" i="16"/>
  <c r="R61" i="16"/>
  <c r="R75" i="16"/>
  <c r="AB75" i="16" s="1"/>
  <c r="R20" i="16"/>
  <c r="AB20" i="16" s="1"/>
  <c r="W53" i="15"/>
  <c r="W50" i="15"/>
  <c r="W41" i="15"/>
  <c r="W97" i="15"/>
  <c r="W70" i="15"/>
  <c r="W96" i="15"/>
  <c r="W54" i="15"/>
  <c r="W18" i="15"/>
  <c r="W28" i="15"/>
  <c r="W20" i="15"/>
  <c r="W22" i="15"/>
  <c r="W82" i="15"/>
  <c r="W104" i="15"/>
  <c r="W67" i="15"/>
  <c r="W34" i="15"/>
  <c r="W57" i="15"/>
  <c r="W79" i="15"/>
  <c r="W83" i="15"/>
  <c r="W27" i="15"/>
  <c r="W16" i="15"/>
  <c r="W76" i="15"/>
  <c r="E3" i="15"/>
  <c r="U28" i="15" s="1"/>
  <c r="F145" i="14"/>
  <c r="J44" i="13"/>
  <c r="J39" i="13"/>
  <c r="J36" i="13"/>
  <c r="J34" i="13"/>
  <c r="J33" i="13"/>
  <c r="J31" i="13"/>
  <c r="J29" i="13"/>
  <c r="J28" i="13"/>
  <c r="J26" i="13"/>
  <c r="J23" i="13"/>
  <c r="J21" i="13"/>
  <c r="J16" i="13"/>
  <c r="J14" i="13"/>
  <c r="J13" i="13"/>
  <c r="J11" i="13"/>
  <c r="J9" i="13"/>
  <c r="J8" i="13"/>
  <c r="J7" i="13"/>
  <c r="J5" i="13"/>
  <c r="J4" i="13"/>
  <c r="J3" i="13"/>
  <c r="C3" i="13"/>
  <c r="AB28" i="15" l="1"/>
  <c r="P145" i="14"/>
  <c r="B32" i="18"/>
  <c r="U54" i="15" s="1"/>
  <c r="AB54" i="15" s="1"/>
  <c r="B27" i="18"/>
  <c r="U48" i="15" s="1"/>
  <c r="AB48" i="15" s="1"/>
  <c r="B38" i="18"/>
  <c r="U62" i="15" s="1"/>
  <c r="AB62" i="15" s="1"/>
  <c r="B36" i="18"/>
  <c r="U58" i="15" s="1"/>
  <c r="AB58" i="15" s="1"/>
  <c r="B7" i="18"/>
  <c r="U17" i="15" s="1"/>
  <c r="AB17" i="15" s="1"/>
  <c r="B39" i="18"/>
  <c r="U64" i="15" s="1"/>
  <c r="AB64" i="15" s="1"/>
  <c r="B50" i="18"/>
  <c r="U83" i="15" s="1"/>
  <c r="AB83" i="15" s="1"/>
  <c r="B35" i="18"/>
  <c r="U57" i="15" s="1"/>
  <c r="AB57" i="15" s="1"/>
  <c r="B47" i="18"/>
  <c r="U79" i="15" s="1"/>
  <c r="AB79" i="15" s="1"/>
  <c r="B8" i="18"/>
  <c r="U18" i="15" s="1"/>
  <c r="AB18" i="15" s="1"/>
  <c r="B34" i="18"/>
  <c r="U56" i="15" s="1"/>
  <c r="AB56" i="15" s="1"/>
  <c r="B49" i="18"/>
  <c r="U82" i="15" s="1"/>
  <c r="AB82" i="15" s="1"/>
  <c r="B10" i="18"/>
  <c r="U21" i="15" s="1"/>
  <c r="AB21" i="15" s="1"/>
  <c r="B30" i="18"/>
  <c r="U51" i="15" s="1"/>
  <c r="AB51" i="15" s="1"/>
  <c r="B13" i="18"/>
  <c r="B24" i="18"/>
  <c r="U45" i="15" s="1"/>
  <c r="AB45" i="15" s="1"/>
  <c r="B29" i="18"/>
  <c r="U50" i="15" s="1"/>
  <c r="AB50" i="15" s="1"/>
  <c r="B48" i="18"/>
  <c r="U80" i="15" s="1"/>
  <c r="AB80" i="15" s="1"/>
  <c r="B59" i="18"/>
  <c r="U104" i="15" s="1"/>
  <c r="AB104" i="15" s="1"/>
  <c r="B9" i="18"/>
  <c r="U20" i="15" s="1"/>
  <c r="AB20" i="15" s="1"/>
  <c r="B25" i="18"/>
  <c r="U46" i="15" s="1"/>
  <c r="AB46" i="15" s="1"/>
  <c r="B31" i="18"/>
  <c r="U53" i="15" s="1"/>
  <c r="AB53" i="15" s="1"/>
  <c r="B33" i="18"/>
  <c r="U55" i="15" s="1"/>
  <c r="AB55" i="15" s="1"/>
  <c r="B14" i="18"/>
  <c r="U27" i="15" s="1"/>
  <c r="AB27" i="15" s="1"/>
  <c r="B37" i="18"/>
  <c r="U59" i="15" s="1"/>
  <c r="AB59" i="15" s="1"/>
  <c r="B12" i="18"/>
  <c r="U23" i="15" s="1"/>
  <c r="AB23" i="15" s="1"/>
  <c r="B11" i="18"/>
  <c r="U22" i="15" s="1"/>
  <c r="AB22" i="15" s="1"/>
  <c r="B6" i="18"/>
  <c r="U16" i="15" s="1"/>
  <c r="AB16" i="15" s="1"/>
  <c r="B21" i="18"/>
  <c r="U38" i="15" s="1"/>
  <c r="AB38" i="15" s="1"/>
  <c r="B58" i="18"/>
  <c r="U102" i="15" s="1"/>
  <c r="AB102" i="15" s="1"/>
  <c r="B28" i="18"/>
  <c r="U49" i="15" s="1"/>
  <c r="AB49" i="15" s="1"/>
  <c r="B20" i="18"/>
  <c r="U37" i="15" s="1"/>
  <c r="AB37" i="15" s="1"/>
  <c r="B26" i="18"/>
  <c r="U47" i="15" s="1"/>
  <c r="AB47" i="15" s="1"/>
  <c r="N90" i="15"/>
  <c r="AB90" i="15" s="1"/>
  <c r="N51" i="16"/>
  <c r="AB51" i="16" s="1"/>
  <c r="C129" i="17"/>
  <c r="B68" i="13"/>
  <c r="C68" i="13" s="1"/>
  <c r="AB3" i="15"/>
  <c r="U70" i="15"/>
  <c r="AB70" i="15" s="1"/>
  <c r="U96" i="15"/>
  <c r="AB96" i="15" s="1"/>
  <c r="U85" i="15"/>
  <c r="AB85" i="15" s="1"/>
  <c r="U42" i="15"/>
  <c r="AB42" i="15" s="1"/>
  <c r="U34" i="15"/>
  <c r="AB34" i="15" s="1"/>
  <c r="U88" i="15"/>
  <c r="AB88" i="15" s="1"/>
  <c r="U107" i="15"/>
  <c r="AB107" i="15" s="1"/>
  <c r="U76" i="15"/>
  <c r="AB76" i="15" s="1"/>
  <c r="U12" i="15"/>
  <c r="AB12" i="15" s="1"/>
  <c r="U67" i="15"/>
  <c r="AB67" i="15" s="1"/>
  <c r="U13" i="15"/>
  <c r="AB13" i="15" s="1"/>
  <c r="U94" i="15"/>
  <c r="AB94" i="15" s="1"/>
  <c r="U109" i="15"/>
  <c r="AB109" i="15" s="1"/>
  <c r="U72" i="15"/>
  <c r="AB72" i="15" s="1"/>
  <c r="U14" i="15"/>
  <c r="AB14" i="15" s="1"/>
  <c r="U69" i="15"/>
  <c r="AB69" i="15" s="1"/>
  <c r="U99" i="15"/>
  <c r="AB99" i="15" s="1"/>
  <c r="U32" i="15"/>
  <c r="AB32" i="15" s="1"/>
  <c r="U33" i="15"/>
  <c r="AB33" i="15" s="1"/>
  <c r="U66" i="15"/>
  <c r="AB66" i="15" s="1"/>
  <c r="U97" i="15"/>
  <c r="AB97" i="15" s="1"/>
  <c r="U41" i="15"/>
  <c r="AB41" i="15" s="1"/>
  <c r="U91" i="15"/>
  <c r="AB91" i="15" s="1"/>
  <c r="U31" i="15"/>
  <c r="AB31" i="15" s="1"/>
  <c r="U75" i="15"/>
  <c r="AB75" i="15" s="1"/>
  <c r="J49" i="13"/>
  <c r="J48" i="13"/>
  <c r="J47" i="13"/>
  <c r="K44" i="13"/>
  <c r="J43" i="13"/>
  <c r="J45" i="13"/>
  <c r="J42" i="13"/>
  <c r="K39" i="13"/>
  <c r="K34" i="13"/>
  <c r="K33" i="13"/>
  <c r="J25" i="13"/>
  <c r="K25" i="13"/>
  <c r="K26" i="13"/>
  <c r="K28" i="13"/>
  <c r="J44" i="14" s="1"/>
  <c r="P44" i="14" s="1"/>
  <c r="K21" i="13"/>
  <c r="J20" i="13"/>
  <c r="J18" i="13"/>
  <c r="K14" i="13"/>
  <c r="J17" i="13"/>
  <c r="J12" i="13"/>
  <c r="K11" i="13"/>
  <c r="K7" i="13"/>
  <c r="K5" i="13"/>
  <c r="K4" i="13"/>
  <c r="K9" i="13"/>
  <c r="K16" i="13"/>
  <c r="J27" i="14" s="1"/>
  <c r="P27" i="14" s="1"/>
  <c r="K31" i="13"/>
  <c r="J35" i="13"/>
  <c r="J41" i="13"/>
  <c r="K8" i="13"/>
  <c r="K36" i="13"/>
  <c r="J32" i="13"/>
  <c r="K20" i="13"/>
  <c r="J22" i="13"/>
  <c r="J40" i="13"/>
  <c r="K43" i="13"/>
  <c r="K23" i="13"/>
  <c r="K29" i="13"/>
  <c r="J45" i="14" s="1"/>
  <c r="P45" i="14" s="1"/>
  <c r="K35" i="13"/>
  <c r="J37" i="13"/>
  <c r="K41" i="13"/>
  <c r="F10" i="14"/>
  <c r="P10" i="14" s="1"/>
  <c r="P15" i="16" l="1"/>
  <c r="AB15" i="16" s="1"/>
  <c r="U26" i="15"/>
  <c r="AB26" i="15" s="1"/>
  <c r="N53" i="16"/>
  <c r="AB53" i="16" s="1"/>
  <c r="N93" i="15"/>
  <c r="AB93" i="15" s="1"/>
  <c r="C136" i="17"/>
  <c r="B79" i="13" s="1"/>
  <c r="C79" i="13" s="1"/>
  <c r="B75" i="13"/>
  <c r="C75" i="13" s="1"/>
  <c r="N58" i="16" l="1"/>
  <c r="AB58" i="16" s="1"/>
  <c r="N101" i="15"/>
  <c r="AB101" i="15" s="1"/>
  <c r="N60" i="16"/>
  <c r="AB60" i="16" s="1"/>
  <c r="N106" i="15"/>
  <c r="AB106" i="15" s="1"/>
</calcChain>
</file>

<file path=xl/sharedStrings.xml><?xml version="1.0" encoding="utf-8"?>
<sst xmlns="http://schemas.openxmlformats.org/spreadsheetml/2006/main" count="5270" uniqueCount="259">
  <si>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</si>
  <si>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</si>
  <si>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</si>
  <si>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</si>
  <si>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</si>
  <si>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</si>
  <si>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</si>
  <si>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</si>
  <si>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</si>
  <si>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</si>
  <si>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</si>
  <si>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</si>
  <si>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</si>
  <si>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</si>
  <si>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</si>
  <si>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</si>
  <si>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</si>
  <si>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</si>
  <si>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</si>
  <si>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</si>
  <si>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</si>
  <si>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</si>
  <si>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</si>
  <si>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</si>
  <si>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</si>
  <si>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</si>
  <si>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</si>
  <si>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</si>
  <si>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</si>
  <si>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</si>
  <si>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</si>
  <si>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</si>
  <si>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</si>
  <si>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</si>
  <si>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</si>
  <si>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</si>
  <si>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</si>
  <si>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</si>
  <si>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</si>
  <si>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</si>
  <si>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</si>
  <si>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</si>
  <si>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</si>
  <si>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</si>
  <si>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</si>
  <si>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</si>
  <si>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</si>
  <si>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</si>
  <si>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</si>
  <si>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</si>
  <si>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</si>
  <si>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</si>
  <si>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</si>
  <si>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</si>
  <si>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</si>
  <si>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</si>
  <si>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</si>
  <si>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</si>
  <si>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</si>
  <si>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</si>
  <si>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</si>
  <si>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</si>
  <si>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</si>
  <si>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</si>
  <si>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</si>
  <si>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</si>
  <si>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</si>
  <si>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</si>
  <si>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</si>
  <si>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</si>
  <si>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</si>
  <si>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</si>
  <si>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</si>
  <si>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</si>
  <si>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</si>
  <si>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</si>
  <si>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</si>
  <si>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</si>
  <si>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</si>
  <si>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</si>
  <si>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autostart</t>
  </si>
  <si>
    <t>started</t>
  </si>
  <si>
    <t>connecting</t>
  </si>
  <si>
    <t>running</t>
  </si>
  <si>
    <t>SpaceWire Link Config / Status</t>
  </si>
  <si>
    <t>start</t>
  </si>
  <si>
    <t>disconnect</t>
  </si>
  <si>
    <t>error disconnect</t>
  </si>
  <si>
    <t>error parity</t>
  </si>
  <si>
    <t>error escape</t>
  </si>
  <si>
    <t>error credit</t>
  </si>
  <si>
    <t>SpaceWire TimeCode</t>
  </si>
  <si>
    <t>TC control</t>
  </si>
  <si>
    <t>TC time</t>
  </si>
  <si>
    <t>TC clear</t>
  </si>
  <si>
    <t>clear</t>
  </si>
  <si>
    <t>FEE Buffers Windowing Config</t>
  </si>
  <si>
    <t>masking</t>
  </si>
  <si>
    <t>stop</t>
  </si>
  <si>
    <t>IRQ control</t>
  </si>
  <si>
    <t>left buffer empty enable</t>
  </si>
  <si>
    <t>right buffer empty enable</t>
  </si>
  <si>
    <t>IRQ flags</t>
  </si>
  <si>
    <t>buffer empty flag</t>
  </si>
  <si>
    <t>Buffer Status</t>
  </si>
  <si>
    <t>left buffer empty</t>
  </si>
  <si>
    <t>right buffer empty</t>
  </si>
  <si>
    <t>IRQ flags clear</t>
  </si>
  <si>
    <t>buffer empty flag clear</t>
  </si>
  <si>
    <t>comm irq enable</t>
  </si>
  <si>
    <t>RMAP Codec Config</t>
  </si>
  <si>
    <t>Key</t>
  </si>
  <si>
    <t>logical address</t>
  </si>
  <si>
    <t>RMAP Codec Status</t>
  </si>
  <si>
    <t>command received</t>
  </si>
  <si>
    <t>write authorized</t>
  </si>
  <si>
    <t>read requested</t>
  </si>
  <si>
    <t>write requested</t>
  </si>
  <si>
    <t>read authorized</t>
  </si>
  <si>
    <t>reply sended</t>
  </si>
  <si>
    <t>discarded package</t>
  </si>
  <si>
    <t>error early eop</t>
  </si>
  <si>
    <t>error eep</t>
  </si>
  <si>
    <t>error header CRC</t>
  </si>
  <si>
    <t>error unused packet type</t>
  </si>
  <si>
    <t>error invalid command code</t>
  </si>
  <si>
    <t>error too much data</t>
  </si>
  <si>
    <t>error invalid data crc</t>
  </si>
  <si>
    <t>rmap write command enable</t>
  </si>
  <si>
    <t>rmap write command flag</t>
  </si>
  <si>
    <t>rmap write command flag clear</t>
  </si>
  <si>
    <t>RMAP last write address</t>
  </si>
  <si>
    <t>RMAP last read address</t>
  </si>
  <si>
    <t>last write address</t>
  </si>
  <si>
    <t>last read address</t>
  </si>
  <si>
    <t>data packet config 1</t>
  </si>
  <si>
    <t>ccd x size</t>
  </si>
  <si>
    <t>ccd y size</t>
  </si>
  <si>
    <t>data packet config 2</t>
  </si>
  <si>
    <t>data y size</t>
  </si>
  <si>
    <t>overscan y size</t>
  </si>
  <si>
    <t>data packet config 3</t>
  </si>
  <si>
    <t>fee mode</t>
  </si>
  <si>
    <t>ccd number</t>
  </si>
  <si>
    <t>packet length</t>
  </si>
  <si>
    <t>data packet config 4</t>
  </si>
  <si>
    <t>data packet header 1</t>
  </si>
  <si>
    <t>length</t>
  </si>
  <si>
    <t>type</t>
  </si>
  <si>
    <t>frame counter</t>
  </si>
  <si>
    <t>sequence counter</t>
  </si>
  <si>
    <t>data packet header 2</t>
  </si>
  <si>
    <t>data packet pixel delay 1</t>
  </si>
  <si>
    <t>data packet pixel delay 2</t>
  </si>
  <si>
    <t>data packet pixel delay 3</t>
  </si>
  <si>
    <t>line delay</t>
  </si>
  <si>
    <t>col delay</t>
  </si>
  <si>
    <t>adc delay</t>
  </si>
  <si>
    <t>0x00</t>
  </si>
  <si>
    <t>0xD1</t>
  </si>
  <si>
    <t>0x51</t>
  </si>
  <si>
    <t>0x0000</t>
  </si>
  <si>
    <t>Field</t>
  </si>
  <si>
    <t>Reg Type</t>
  </si>
  <si>
    <t>Reg Name</t>
  </si>
  <si>
    <t>spw_link_config_status_reg</t>
  </si>
  <si>
    <t>spw_timecode_reg</t>
  </si>
  <si>
    <t>fee_windowing_buffers_config_reg</t>
  </si>
  <si>
    <t>fee_windowing_buffers_status_reg</t>
  </si>
  <si>
    <t>rmap_codec_config_reg</t>
  </si>
  <si>
    <t>rmap_codec_status_reg</t>
  </si>
  <si>
    <t>rmap_last_write_addr_reg</t>
  </si>
  <si>
    <t>rmap_last_read_addr_reg</t>
  </si>
  <si>
    <t>data_packet_config_1_reg</t>
  </si>
  <si>
    <t>data_packet_config_2_reg</t>
  </si>
  <si>
    <t>data_packet_config_3_reg</t>
  </si>
  <si>
    <t>data_packet_config_4_reg</t>
  </si>
  <si>
    <t>data_packet_header_1_reg</t>
  </si>
  <si>
    <t>data_packet_header_2_reg</t>
  </si>
  <si>
    <t>data_packet_pixel_delay_1_reg</t>
  </si>
  <si>
    <t>data_packet_pixel_delay_2_reg</t>
  </si>
  <si>
    <t>data_packet_pixel_delay_3_reg</t>
  </si>
  <si>
    <t>comm_irq_control_reg</t>
  </si>
  <si>
    <t>comm_irq_flags_reg</t>
  </si>
  <si>
    <t>comm_irq_flags_clear_reg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</si>
  <si>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</si>
  <si>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</si>
  <si>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</si>
  <si>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</si>
  <si>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</si>
  <si>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</si>
  <si>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</si>
  <si>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</si>
  <si>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spw_lnkcfg_start</t>
  </si>
  <si>
    <t>spw_lnkcfg_disconnect</t>
  </si>
  <si>
    <t>timecode_clear</t>
  </si>
  <si>
    <t>timecode_control</t>
  </si>
  <si>
    <t>timecode_time</t>
  </si>
  <si>
    <t>fee_machine_start</t>
  </si>
  <si>
    <t>fee_machine_stop</t>
  </si>
  <si>
    <t>fee_machine_clear</t>
  </si>
  <si>
    <t>fee_masking_en</t>
  </si>
  <si>
    <t>windowing_left_buffer_empty</t>
  </si>
  <si>
    <t>windowing_right_buffer_empty</t>
  </si>
  <si>
    <t>rmap_err_invalid_data_crc</t>
  </si>
  <si>
    <t>rmap_err_too_much_data</t>
  </si>
  <si>
    <t>rmap_err_invalid_command_code</t>
  </si>
  <si>
    <t>rmap_err_unused_packet_type</t>
  </si>
  <si>
    <t>rmap_err_header_CRC</t>
  </si>
  <si>
    <t>rmap_err_eep</t>
  </si>
  <si>
    <t>rmap_err_early_eop</t>
  </si>
  <si>
    <t>rmap_stat_discarded_package</t>
  </si>
  <si>
    <t>rmap_stat_reply_sended</t>
  </si>
  <si>
    <t>rmap_stat_read_authorized</t>
  </si>
  <si>
    <t>rmap_stat_read_requested</t>
  </si>
  <si>
    <t>rmap_stat_write_authorized</t>
  </si>
  <si>
    <t>rmap_stat_write_requested</t>
  </si>
  <si>
    <t>rmap_stat_command_received</t>
  </si>
  <si>
    <t>rmap_target_key</t>
  </si>
  <si>
    <t>rmap_target_logical_addr</t>
  </si>
  <si>
    <t>rmap_last_write_addr</t>
  </si>
  <si>
    <t>rmap_last_read_addr</t>
  </si>
  <si>
    <t>data_pkt_ccd_y_size</t>
  </si>
  <si>
    <t>data_pkt_ccd_x_size</t>
  </si>
  <si>
    <t>data_pkt_overscan_y_size</t>
  </si>
  <si>
    <t>data_pkt_data_y_size</t>
  </si>
  <si>
    <t>data_pkt_packet_length</t>
  </si>
  <si>
    <t>data_pkt_ccd_number</t>
  </si>
  <si>
    <t>data_pkt_fee_mode</t>
  </si>
  <si>
    <t>data_pkt_header_type</t>
  </si>
  <si>
    <t>data_pkt_header_length</t>
  </si>
  <si>
    <t>data_pkt_header_sequence_counter</t>
  </si>
  <si>
    <t>data_pkt_header_frame_counter</t>
  </si>
  <si>
    <t>data_pkt_line_delay</t>
  </si>
  <si>
    <t>data_pkt_column_delay</t>
  </si>
  <si>
    <t>data_pkt_adc_delay</t>
  </si>
  <si>
    <t>comm_global_irq_en</t>
  </si>
  <si>
    <t>comm_left_buffer_empty_en</t>
  </si>
  <si>
    <t>comm_right_buffer_empty_en</t>
  </si>
  <si>
    <t>comm_rmap_write_command_en</t>
  </si>
  <si>
    <t>comm_buffer_empty_flag</t>
  </si>
  <si>
    <t>comm_buffer_empty_flag_clear</t>
  </si>
  <si>
    <t>comm_rmap_write_command_flag</t>
  </si>
  <si>
    <t>comm_rmap_write_command_flag_clear</t>
  </si>
  <si>
    <t>Write Suffix</t>
  </si>
  <si>
    <t>Read Suffix</t>
  </si>
  <si>
    <t>Type Prefix</t>
  </si>
  <si>
    <t>t_comm_</t>
  </si>
  <si>
    <t>wr_reg</t>
  </si>
  <si>
    <t>rd_reg</t>
  </si>
  <si>
    <t>t_windowing_write_registers</t>
  </si>
  <si>
    <t>t_windowing_read_registers</t>
  </si>
  <si>
    <t>spacewire_write_registers_i</t>
  </si>
  <si>
    <t>spacewire_read_registers_i</t>
  </si>
  <si>
    <t>read_address_i</t>
  </si>
  <si>
    <t>avalon_mm_spacewire_o.readdata</t>
  </si>
  <si>
    <t>write_address_i</t>
  </si>
  <si>
    <t>spacewire_write_registers_o</t>
  </si>
  <si>
    <t>avalon_mm_spacewire_i.writedata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</si>
</sst>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H140"/>
  <sheetViews>
    <sheetView workbookViewId="0">
      <selection activeCell="AC18" sqref="AC18"/>
    </sheetView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38" t="s">
        <v>84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x14ac:dyDescent="0.25">
      <c r="B3" s="10" t="s">
        <v>73</v>
      </c>
      <c r="C3" s="37" t="str">
        <f>CONCATENATE("0x",DEC2HEX(0,2))</f>
        <v>0x00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29" t="s">
        <v>39</v>
      </c>
      <c r="D5" s="29" t="s">
        <v>39</v>
      </c>
      <c r="E5" s="29" t="s">
        <v>39</v>
      </c>
      <c r="F5" s="29" t="s">
        <v>39</v>
      </c>
      <c r="G5" s="29" t="s">
        <v>39</v>
      </c>
      <c r="H5" s="29" t="s">
        <v>39</v>
      </c>
      <c r="I5" s="29" t="s">
        <v>39</v>
      </c>
      <c r="J5" s="17" t="s">
        <v>39</v>
      </c>
      <c r="K5" s="30" t="s">
        <v>39</v>
      </c>
      <c r="L5" s="29" t="s">
        <v>39</v>
      </c>
      <c r="M5" s="29" t="s">
        <v>39</v>
      </c>
      <c r="N5" s="29" t="s">
        <v>39</v>
      </c>
      <c r="O5" s="29" t="s">
        <v>39</v>
      </c>
      <c r="P5" s="29" t="s">
        <v>39</v>
      </c>
      <c r="Q5" s="29" t="s">
        <v>39</v>
      </c>
      <c r="R5" s="17" t="s">
        <v>39</v>
      </c>
      <c r="S5" s="30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17" t="s">
        <v>39</v>
      </c>
      <c r="AA5" s="30" t="s">
        <v>39</v>
      </c>
      <c r="AB5" s="29" t="s">
        <v>39</v>
      </c>
      <c r="AC5" s="29" t="s">
        <v>39</v>
      </c>
      <c r="AD5" s="29" t="s">
        <v>39</v>
      </c>
      <c r="AE5" s="29" t="s">
        <v>39</v>
      </c>
      <c r="AF5" s="29" t="s">
        <v>38</v>
      </c>
      <c r="AG5" s="29" t="s">
        <v>38</v>
      </c>
      <c r="AH5" s="29" t="s">
        <v>38</v>
      </c>
    </row>
    <row r="6" spans="1:34" x14ac:dyDescent="0.25">
      <c r="B6" s="10" t="s">
        <v>10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18">
        <v>0</v>
      </c>
      <c r="K6" s="31">
        <v>0</v>
      </c>
      <c r="L6" s="28">
        <v>0</v>
      </c>
      <c r="M6" s="28">
        <v>0</v>
      </c>
      <c r="N6" s="28">
        <v>0</v>
      </c>
      <c r="O6" s="28" t="s">
        <v>37</v>
      </c>
      <c r="P6" s="28" t="s">
        <v>37</v>
      </c>
      <c r="Q6" s="28" t="s">
        <v>37</v>
      </c>
      <c r="R6" s="18" t="s">
        <v>37</v>
      </c>
      <c r="S6" s="31">
        <v>0</v>
      </c>
      <c r="T6" s="28">
        <v>0</v>
      </c>
      <c r="U6" s="28">
        <v>0</v>
      </c>
      <c r="V6" s="28">
        <v>0</v>
      </c>
      <c r="W6" s="28">
        <v>0</v>
      </c>
      <c r="X6" s="28" t="s">
        <v>37</v>
      </c>
      <c r="Y6" s="28" t="s">
        <v>37</v>
      </c>
      <c r="Z6" s="18" t="s">
        <v>37</v>
      </c>
      <c r="AA6" s="31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1:34" ht="15" customHeight="1" x14ac:dyDescent="0.25">
      <c r="B7" s="10" t="s">
        <v>9</v>
      </c>
      <c r="C7" s="20" t="s">
        <v>37</v>
      </c>
      <c r="D7" s="20" t="s">
        <v>37</v>
      </c>
      <c r="E7" s="20" t="s">
        <v>37</v>
      </c>
      <c r="F7" s="20" t="s">
        <v>37</v>
      </c>
      <c r="G7" s="20" t="s">
        <v>37</v>
      </c>
      <c r="H7" s="20" t="s">
        <v>37</v>
      </c>
      <c r="I7" s="20" t="s">
        <v>37</v>
      </c>
      <c r="J7" s="21" t="s">
        <v>37</v>
      </c>
      <c r="K7" s="27" t="s">
        <v>37</v>
      </c>
      <c r="L7" s="20" t="s">
        <v>37</v>
      </c>
      <c r="M7" s="20" t="s">
        <v>37</v>
      </c>
      <c r="N7" s="20" t="s">
        <v>37</v>
      </c>
      <c r="O7" s="20" t="s">
        <v>90</v>
      </c>
      <c r="P7" s="20" t="s">
        <v>89</v>
      </c>
      <c r="Q7" s="20" t="s">
        <v>88</v>
      </c>
      <c r="R7" s="17" t="s">
        <v>87</v>
      </c>
      <c r="S7" s="27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81</v>
      </c>
      <c r="Y7" s="20" t="s">
        <v>82</v>
      </c>
      <c r="Z7" s="17" t="s">
        <v>83</v>
      </c>
      <c r="AA7" s="27" t="s">
        <v>37</v>
      </c>
      <c r="AB7" s="20" t="s">
        <v>37</v>
      </c>
      <c r="AC7" s="20" t="s">
        <v>37</v>
      </c>
      <c r="AD7" s="20" t="s">
        <v>37</v>
      </c>
      <c r="AE7" s="29" t="s">
        <v>37</v>
      </c>
      <c r="AF7" s="29" t="s">
        <v>80</v>
      </c>
      <c r="AG7" s="29" t="s">
        <v>85</v>
      </c>
      <c r="AH7" s="29" t="s">
        <v>86</v>
      </c>
    </row>
    <row r="9" spans="1:34" x14ac:dyDescent="0.25">
      <c r="B9" s="10" t="s">
        <v>36</v>
      </c>
      <c r="C9" s="38" t="s">
        <v>91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x14ac:dyDescent="0.25">
      <c r="B10" s="10" t="s">
        <v>73</v>
      </c>
      <c r="C10" s="37" t="str">
        <f>CONCATENATE("0x",DEC2HEX(HEX2DEC(RIGHT(C3,2))+1,2))</f>
        <v>0x01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29" t="s">
        <v>39</v>
      </c>
      <c r="D12" s="29" t="s">
        <v>39</v>
      </c>
      <c r="E12" s="29" t="s">
        <v>39</v>
      </c>
      <c r="F12" s="29" t="s">
        <v>39</v>
      </c>
      <c r="G12" s="29" t="s">
        <v>39</v>
      </c>
      <c r="H12" s="29" t="s">
        <v>39</v>
      </c>
      <c r="I12" s="29" t="s">
        <v>39</v>
      </c>
      <c r="J12" s="17" t="s">
        <v>39</v>
      </c>
      <c r="K12" s="30" t="s">
        <v>39</v>
      </c>
      <c r="L12" s="29" t="s">
        <v>39</v>
      </c>
      <c r="M12" s="29" t="s">
        <v>39</v>
      </c>
      <c r="N12" s="29" t="s">
        <v>39</v>
      </c>
      <c r="O12" s="29" t="s">
        <v>39</v>
      </c>
      <c r="P12" s="29" t="s">
        <v>39</v>
      </c>
      <c r="Q12" s="29" t="s">
        <v>39</v>
      </c>
      <c r="R12" s="17" t="s">
        <v>39</v>
      </c>
      <c r="S12" s="30" t="s">
        <v>39</v>
      </c>
      <c r="T12" s="29" t="s">
        <v>39</v>
      </c>
      <c r="U12" s="29" t="s">
        <v>39</v>
      </c>
      <c r="V12" s="29" t="s">
        <v>39</v>
      </c>
      <c r="W12" s="29" t="s">
        <v>39</v>
      </c>
      <c r="X12" s="29" t="s">
        <v>39</v>
      </c>
      <c r="Y12" s="29" t="s">
        <v>39</v>
      </c>
      <c r="Z12" s="17" t="s">
        <v>38</v>
      </c>
      <c r="AA12" s="39" t="s">
        <v>39</v>
      </c>
      <c r="AB12" s="40"/>
      <c r="AC12" s="41" t="s">
        <v>39</v>
      </c>
      <c r="AD12" s="42"/>
      <c r="AE12" s="42"/>
      <c r="AF12" s="42"/>
      <c r="AG12" s="42"/>
      <c r="AH12" s="40"/>
    </row>
    <row r="13" spans="1:34" x14ac:dyDescent="0.25">
      <c r="B13" s="10" t="s">
        <v>10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8">
        <v>0</v>
      </c>
      <c r="K13" s="31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18">
        <v>0</v>
      </c>
      <c r="S13" s="31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18">
        <v>0</v>
      </c>
      <c r="AA13" s="44" t="s">
        <v>37</v>
      </c>
      <c r="AB13" s="46"/>
      <c r="AC13" s="47" t="s">
        <v>37</v>
      </c>
      <c r="AD13" s="45"/>
      <c r="AE13" s="45"/>
      <c r="AF13" s="45"/>
      <c r="AG13" s="45"/>
      <c r="AH13" s="46"/>
    </row>
    <row r="14" spans="1:34" ht="15" customHeight="1" x14ac:dyDescent="0.25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7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7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94</v>
      </c>
      <c r="AA14" s="39" t="s">
        <v>92</v>
      </c>
      <c r="AB14" s="40"/>
      <c r="AC14" s="34" t="s">
        <v>93</v>
      </c>
      <c r="AD14" s="35"/>
      <c r="AE14" s="35"/>
      <c r="AF14" s="35"/>
      <c r="AG14" s="35"/>
      <c r="AH14" s="36"/>
    </row>
    <row r="16" spans="1:34" x14ac:dyDescent="0.25">
      <c r="B16" s="10" t="s">
        <v>36</v>
      </c>
      <c r="C16" s="38" t="s">
        <v>96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2:34" x14ac:dyDescent="0.25">
      <c r="B17" s="10" t="s">
        <v>73</v>
      </c>
      <c r="C17" s="37" t="str">
        <f>CONCATENATE("0x",DEC2HEX(HEX2DEC(RIGHT(C10,2))+1,2))</f>
        <v>0x02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57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29" t="s">
        <v>39</v>
      </c>
      <c r="D19" s="29" t="s">
        <v>39</v>
      </c>
      <c r="E19" s="29" t="s">
        <v>39</v>
      </c>
      <c r="F19" s="29" t="s">
        <v>39</v>
      </c>
      <c r="G19" s="29" t="s">
        <v>39</v>
      </c>
      <c r="H19" s="29" t="s">
        <v>39</v>
      </c>
      <c r="I19" s="29" t="s">
        <v>39</v>
      </c>
      <c r="J19" s="17" t="s">
        <v>39</v>
      </c>
      <c r="K19" s="30" t="s">
        <v>39</v>
      </c>
      <c r="L19" s="29" t="s">
        <v>39</v>
      </c>
      <c r="M19" s="29" t="s">
        <v>39</v>
      </c>
      <c r="N19" s="29" t="s">
        <v>39</v>
      </c>
      <c r="O19" s="29" t="s">
        <v>39</v>
      </c>
      <c r="P19" s="29" t="s">
        <v>39</v>
      </c>
      <c r="Q19" s="29" t="s">
        <v>39</v>
      </c>
      <c r="R19" s="17" t="s">
        <v>39</v>
      </c>
      <c r="S19" s="30" t="s">
        <v>39</v>
      </c>
      <c r="T19" s="29" t="s">
        <v>39</v>
      </c>
      <c r="U19" s="29" t="s">
        <v>39</v>
      </c>
      <c r="V19" s="29" t="s">
        <v>39</v>
      </c>
      <c r="W19" s="29" t="s">
        <v>39</v>
      </c>
      <c r="X19" s="29" t="s">
        <v>39</v>
      </c>
      <c r="Y19" s="29" t="s">
        <v>39</v>
      </c>
      <c r="Z19" s="17" t="s">
        <v>39</v>
      </c>
      <c r="AA19" s="30" t="s">
        <v>39</v>
      </c>
      <c r="AB19" s="29" t="s">
        <v>39</v>
      </c>
      <c r="AC19" s="29" t="s">
        <v>39</v>
      </c>
      <c r="AD19" s="29" t="s">
        <v>39</v>
      </c>
      <c r="AE19" s="29" t="s">
        <v>38</v>
      </c>
      <c r="AF19" s="29" t="s">
        <v>38</v>
      </c>
      <c r="AG19" s="29" t="s">
        <v>38</v>
      </c>
      <c r="AH19" s="29" t="s">
        <v>38</v>
      </c>
    </row>
    <row r="20" spans="2:34" x14ac:dyDescent="0.25">
      <c r="B20" s="10" t="s">
        <v>10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18">
        <v>0</v>
      </c>
      <c r="K20" s="31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18">
        <v>0</v>
      </c>
      <c r="S20" s="31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18">
        <v>0</v>
      </c>
      <c r="AA20" s="31">
        <v>0</v>
      </c>
      <c r="AB20" s="28">
        <v>0</v>
      </c>
      <c r="AC20" s="28">
        <v>0</v>
      </c>
      <c r="AD20" s="28">
        <v>0</v>
      </c>
      <c r="AE20" s="28">
        <v>1</v>
      </c>
      <c r="AF20" s="28">
        <v>0</v>
      </c>
      <c r="AG20" s="28">
        <v>0</v>
      </c>
      <c r="AH20" s="28">
        <v>0</v>
      </c>
    </row>
    <row r="21" spans="2:34" ht="15" customHeight="1" x14ac:dyDescent="0.25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7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7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7" t="s">
        <v>37</v>
      </c>
      <c r="AB21" s="20" t="s">
        <v>37</v>
      </c>
      <c r="AC21" s="20" t="s">
        <v>37</v>
      </c>
      <c r="AD21" s="20" t="s">
        <v>37</v>
      </c>
      <c r="AE21" s="20" t="s">
        <v>97</v>
      </c>
      <c r="AF21" s="20" t="s">
        <v>85</v>
      </c>
      <c r="AG21" s="20" t="s">
        <v>98</v>
      </c>
      <c r="AH21" s="29" t="s">
        <v>95</v>
      </c>
    </row>
    <row r="23" spans="2:34" x14ac:dyDescent="0.25">
      <c r="B23" s="10" t="s">
        <v>36</v>
      </c>
      <c r="C23" s="38" t="s">
        <v>104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2:34" x14ac:dyDescent="0.25">
      <c r="B24" s="10" t="s">
        <v>73</v>
      </c>
      <c r="C24" s="37" t="str">
        <f>CONCATENATE("0x",DEC2HEX(HEX2DEC(RIGHT(C17,2))+1,2))</f>
        <v>0x03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29" t="s">
        <v>39</v>
      </c>
      <c r="D26" s="29" t="s">
        <v>39</v>
      </c>
      <c r="E26" s="29" t="s">
        <v>39</v>
      </c>
      <c r="F26" s="29" t="s">
        <v>39</v>
      </c>
      <c r="G26" s="29" t="s">
        <v>39</v>
      </c>
      <c r="H26" s="29" t="s">
        <v>39</v>
      </c>
      <c r="I26" s="29" t="s">
        <v>39</v>
      </c>
      <c r="J26" s="17" t="s">
        <v>39</v>
      </c>
      <c r="K26" s="30" t="s">
        <v>39</v>
      </c>
      <c r="L26" s="29" t="s">
        <v>39</v>
      </c>
      <c r="M26" s="29" t="s">
        <v>39</v>
      </c>
      <c r="N26" s="29" t="s">
        <v>39</v>
      </c>
      <c r="O26" s="29" t="s">
        <v>39</v>
      </c>
      <c r="P26" s="29" t="s">
        <v>39</v>
      </c>
      <c r="Q26" s="29" t="s">
        <v>39</v>
      </c>
      <c r="R26" s="17" t="s">
        <v>39</v>
      </c>
      <c r="S26" s="30" t="s">
        <v>39</v>
      </c>
      <c r="T26" s="29" t="s">
        <v>39</v>
      </c>
      <c r="U26" s="29" t="s">
        <v>39</v>
      </c>
      <c r="V26" s="29" t="s">
        <v>39</v>
      </c>
      <c r="W26" s="29" t="s">
        <v>39</v>
      </c>
      <c r="X26" s="29" t="s">
        <v>39</v>
      </c>
      <c r="Y26" s="29" t="s">
        <v>39</v>
      </c>
      <c r="Z26" s="17" t="s">
        <v>39</v>
      </c>
      <c r="AA26" s="30" t="s">
        <v>39</v>
      </c>
      <c r="AB26" s="29" t="s">
        <v>39</v>
      </c>
      <c r="AC26" s="29" t="s">
        <v>39</v>
      </c>
      <c r="AD26" s="29" t="s">
        <v>39</v>
      </c>
      <c r="AE26" s="29" t="s">
        <v>39</v>
      </c>
      <c r="AF26" s="29" t="s">
        <v>39</v>
      </c>
      <c r="AG26" s="29" t="s">
        <v>39</v>
      </c>
      <c r="AH26" s="29" t="s">
        <v>39</v>
      </c>
    </row>
    <row r="27" spans="2:34" x14ac:dyDescent="0.25">
      <c r="B27" s="10" t="s">
        <v>10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18">
        <v>0</v>
      </c>
      <c r="K27" s="31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18">
        <v>0</v>
      </c>
      <c r="S27" s="31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18">
        <v>0</v>
      </c>
      <c r="AA27" s="31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 t="s">
        <v>37</v>
      </c>
      <c r="AH27" s="28" t="s">
        <v>37</v>
      </c>
    </row>
    <row r="28" spans="2:34" ht="15" customHeight="1" x14ac:dyDescent="0.25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7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7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7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105</v>
      </c>
      <c r="AH28" s="29" t="s">
        <v>106</v>
      </c>
    </row>
    <row r="30" spans="2:34" x14ac:dyDescent="0.25">
      <c r="B30" s="10" t="s">
        <v>36</v>
      </c>
      <c r="C30" s="38" t="s">
        <v>110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</row>
    <row r="31" spans="2:34" x14ac:dyDescent="0.25">
      <c r="B31" s="10" t="s">
        <v>73</v>
      </c>
      <c r="C31" s="37" t="str">
        <f>CONCATENATE("0x",DEC2HEX(HEX2DEC(RIGHT(C24,2))+1,2))</f>
        <v>0x04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29" t="s">
        <v>39</v>
      </c>
      <c r="D33" s="29" t="s">
        <v>39</v>
      </c>
      <c r="E33" s="29" t="s">
        <v>39</v>
      </c>
      <c r="F33" s="29" t="s">
        <v>39</v>
      </c>
      <c r="G33" s="29" t="s">
        <v>39</v>
      </c>
      <c r="H33" s="29" t="s">
        <v>39</v>
      </c>
      <c r="I33" s="29" t="s">
        <v>39</v>
      </c>
      <c r="J33" s="17" t="s">
        <v>39</v>
      </c>
      <c r="K33" s="30" t="s">
        <v>39</v>
      </c>
      <c r="L33" s="29" t="s">
        <v>39</v>
      </c>
      <c r="M33" s="29" t="s">
        <v>39</v>
      </c>
      <c r="N33" s="29" t="s">
        <v>39</v>
      </c>
      <c r="O33" s="29" t="s">
        <v>39</v>
      </c>
      <c r="P33" s="29" t="s">
        <v>39</v>
      </c>
      <c r="Q33" s="29" t="s">
        <v>39</v>
      </c>
      <c r="R33" s="17" t="s">
        <v>39</v>
      </c>
      <c r="S33" s="39" t="s">
        <v>38</v>
      </c>
      <c r="T33" s="42"/>
      <c r="U33" s="42"/>
      <c r="V33" s="42"/>
      <c r="W33" s="42"/>
      <c r="X33" s="42"/>
      <c r="Y33" s="42"/>
      <c r="Z33" s="43"/>
      <c r="AA33" s="39" t="s">
        <v>38</v>
      </c>
      <c r="AB33" s="42"/>
      <c r="AC33" s="42"/>
      <c r="AD33" s="42"/>
      <c r="AE33" s="42"/>
      <c r="AF33" s="42"/>
      <c r="AG33" s="42"/>
      <c r="AH33" s="40"/>
    </row>
    <row r="34" spans="2:34" x14ac:dyDescent="0.25">
      <c r="B34" s="10" t="s">
        <v>10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18">
        <v>0</v>
      </c>
      <c r="K34" s="31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18">
        <v>0</v>
      </c>
      <c r="S34" s="44" t="s">
        <v>159</v>
      </c>
      <c r="T34" s="45"/>
      <c r="U34" s="45"/>
      <c r="V34" s="45"/>
      <c r="W34" s="45"/>
      <c r="X34" s="45"/>
      <c r="Y34" s="45"/>
      <c r="Z34" s="48"/>
      <c r="AA34" s="44" t="s">
        <v>160</v>
      </c>
      <c r="AB34" s="45"/>
      <c r="AC34" s="45"/>
      <c r="AD34" s="45"/>
      <c r="AE34" s="45"/>
      <c r="AF34" s="45"/>
      <c r="AG34" s="45"/>
      <c r="AH34" s="46"/>
    </row>
    <row r="35" spans="2:34" ht="15" customHeight="1" x14ac:dyDescent="0.25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7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0" t="s">
        <v>111</v>
      </c>
      <c r="T35" s="35"/>
      <c r="U35" s="35"/>
      <c r="V35" s="35"/>
      <c r="W35" s="35"/>
      <c r="X35" s="35"/>
      <c r="Y35" s="35"/>
      <c r="Z35" s="49"/>
      <c r="AA35" s="50" t="s">
        <v>112</v>
      </c>
      <c r="AB35" s="35"/>
      <c r="AC35" s="35"/>
      <c r="AD35" s="35"/>
      <c r="AE35" s="35"/>
      <c r="AF35" s="35"/>
      <c r="AG35" s="35"/>
      <c r="AH35" s="36"/>
    </row>
    <row r="37" spans="2:34" x14ac:dyDescent="0.25">
      <c r="B37" s="10" t="s">
        <v>36</v>
      </c>
      <c r="C37" s="38" t="s">
        <v>113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spans="2:34" x14ac:dyDescent="0.25">
      <c r="B38" s="10" t="s">
        <v>73</v>
      </c>
      <c r="C38" s="37" t="str">
        <f>CONCATENATE("0x",DEC2HEX(HEX2DEC(RIGHT(C31,2))+1,2))</f>
        <v>0x05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29" t="s">
        <v>39</v>
      </c>
      <c r="D40" s="29" t="s">
        <v>39</v>
      </c>
      <c r="E40" s="29" t="s">
        <v>39</v>
      </c>
      <c r="F40" s="29" t="s">
        <v>39</v>
      </c>
      <c r="G40" s="29" t="s">
        <v>39</v>
      </c>
      <c r="H40" s="29" t="s">
        <v>39</v>
      </c>
      <c r="I40" s="29" t="s">
        <v>39</v>
      </c>
      <c r="J40" s="17" t="s">
        <v>39</v>
      </c>
      <c r="K40" s="30" t="s">
        <v>39</v>
      </c>
      <c r="L40" s="29" t="s">
        <v>39</v>
      </c>
      <c r="M40" s="29" t="s">
        <v>39</v>
      </c>
      <c r="N40" s="29" t="s">
        <v>39</v>
      </c>
      <c r="O40" s="29" t="s">
        <v>39</v>
      </c>
      <c r="P40" s="29" t="s">
        <v>39</v>
      </c>
      <c r="Q40" s="29" t="s">
        <v>39</v>
      </c>
      <c r="R40" s="17" t="s">
        <v>39</v>
      </c>
      <c r="S40" s="30" t="s">
        <v>39</v>
      </c>
      <c r="T40" s="29" t="s">
        <v>39</v>
      </c>
      <c r="U40" s="29" t="s">
        <v>39</v>
      </c>
      <c r="V40" s="29" t="s">
        <v>39</v>
      </c>
      <c r="W40" s="29" t="s">
        <v>39</v>
      </c>
      <c r="X40" s="29" t="s">
        <v>39</v>
      </c>
      <c r="Y40" s="29" t="s">
        <v>39</v>
      </c>
      <c r="Z40" s="17" t="s">
        <v>39</v>
      </c>
      <c r="AA40" s="30" t="s">
        <v>39</v>
      </c>
      <c r="AB40" s="29" t="s">
        <v>39</v>
      </c>
      <c r="AC40" s="29" t="s">
        <v>39</v>
      </c>
      <c r="AD40" s="29" t="s">
        <v>39</v>
      </c>
      <c r="AE40" s="29" t="s">
        <v>39</v>
      </c>
      <c r="AF40" s="29" t="s">
        <v>39</v>
      </c>
      <c r="AG40" s="29" t="s">
        <v>39</v>
      </c>
      <c r="AH40" s="29" t="s">
        <v>39</v>
      </c>
    </row>
    <row r="41" spans="2:34" x14ac:dyDescent="0.25">
      <c r="B41" s="10" t="s">
        <v>10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18">
        <v>0</v>
      </c>
      <c r="K41" s="31">
        <v>0</v>
      </c>
      <c r="L41" s="28" t="s">
        <v>37</v>
      </c>
      <c r="M41" s="28" t="s">
        <v>37</v>
      </c>
      <c r="N41" s="28" t="s">
        <v>37</v>
      </c>
      <c r="O41" s="28" t="s">
        <v>37</v>
      </c>
      <c r="P41" s="28" t="s">
        <v>37</v>
      </c>
      <c r="Q41" s="28" t="s">
        <v>37</v>
      </c>
      <c r="R41" s="18" t="s">
        <v>37</v>
      </c>
      <c r="S41" s="31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18">
        <v>0</v>
      </c>
      <c r="AA41" s="31">
        <v>0</v>
      </c>
      <c r="AB41" s="28" t="s">
        <v>37</v>
      </c>
      <c r="AC41" s="28" t="s">
        <v>37</v>
      </c>
      <c r="AD41" s="28" t="s">
        <v>37</v>
      </c>
      <c r="AE41" s="28" t="s">
        <v>37</v>
      </c>
      <c r="AF41" s="28" t="s">
        <v>37</v>
      </c>
      <c r="AG41" s="28" t="s">
        <v>37</v>
      </c>
      <c r="AH41" s="28" t="s">
        <v>37</v>
      </c>
    </row>
    <row r="42" spans="2:34" ht="15" customHeight="1" x14ac:dyDescent="0.25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7" t="s">
        <v>37</v>
      </c>
      <c r="L42" s="20" t="s">
        <v>127</v>
      </c>
      <c r="M42" s="20" t="s">
        <v>126</v>
      </c>
      <c r="N42" s="20" t="s">
        <v>125</v>
      </c>
      <c r="O42" s="20" t="s">
        <v>124</v>
      </c>
      <c r="P42" s="20" t="s">
        <v>123</v>
      </c>
      <c r="Q42" s="20" t="s">
        <v>122</v>
      </c>
      <c r="R42" s="21" t="s">
        <v>121</v>
      </c>
      <c r="S42" s="27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7" t="s">
        <v>37</v>
      </c>
      <c r="AB42" s="20" t="s">
        <v>120</v>
      </c>
      <c r="AC42" s="20" t="s">
        <v>119</v>
      </c>
      <c r="AD42" s="20" t="s">
        <v>118</v>
      </c>
      <c r="AE42" s="20" t="s">
        <v>116</v>
      </c>
      <c r="AF42" s="20" t="s">
        <v>115</v>
      </c>
      <c r="AG42" s="20" t="s">
        <v>117</v>
      </c>
      <c r="AH42" s="29" t="s">
        <v>114</v>
      </c>
    </row>
    <row r="44" spans="2:34" x14ac:dyDescent="0.25">
      <c r="B44" s="10" t="s">
        <v>36</v>
      </c>
      <c r="C44" s="38" t="s">
        <v>131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2:34" x14ac:dyDescent="0.25">
      <c r="B45" s="10" t="s">
        <v>73</v>
      </c>
      <c r="C45" s="37" t="str">
        <f>CONCATENATE("0x",DEC2HEX(HEX2DEC(RIGHT(C38,2))+1,2))</f>
        <v>0x06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41" t="s">
        <v>39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0"/>
    </row>
    <row r="48" spans="2:34" x14ac:dyDescent="0.25">
      <c r="B48" s="10" t="s">
        <v>10</v>
      </c>
      <c r="C48" s="47" t="s">
        <v>37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</row>
    <row r="49" spans="2:34" ht="15" customHeight="1" x14ac:dyDescent="0.25">
      <c r="B49" s="10" t="s">
        <v>9</v>
      </c>
      <c r="C49" s="34" t="s">
        <v>133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6"/>
    </row>
    <row r="51" spans="2:34" x14ac:dyDescent="0.25">
      <c r="B51" s="10" t="s">
        <v>36</v>
      </c>
      <c r="C51" s="38" t="s">
        <v>132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</row>
    <row r="52" spans="2:34" x14ac:dyDescent="0.25">
      <c r="B52" s="10" t="s">
        <v>73</v>
      </c>
      <c r="C52" s="37" t="str">
        <f>CONCATENATE("0x",DEC2HEX(HEX2DEC(RIGHT(C45,2))+1,2))</f>
        <v>0x07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2:34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25">
      <c r="B54" s="10" t="s">
        <v>11</v>
      </c>
      <c r="C54" s="41" t="s">
        <v>39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0"/>
    </row>
    <row r="55" spans="2:34" x14ac:dyDescent="0.25">
      <c r="B55" s="10" t="s">
        <v>10</v>
      </c>
      <c r="C55" s="47" t="s">
        <v>37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x14ac:dyDescent="0.25">
      <c r="B56" s="10" t="s">
        <v>9</v>
      </c>
      <c r="C56" s="41" t="s">
        <v>134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0"/>
    </row>
    <row r="58" spans="2:34" x14ac:dyDescent="0.25">
      <c r="B58" s="10" t="s">
        <v>36</v>
      </c>
      <c r="C58" s="38" t="s">
        <v>135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2:34" x14ac:dyDescent="0.25">
      <c r="B59" s="10" t="s">
        <v>73</v>
      </c>
      <c r="C59" s="37" t="str">
        <f>CONCATENATE("0x",DEC2HEX(HEX2DEC(RIGHT(C52,2))+1,2))</f>
        <v>0x08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spans="2:34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25">
      <c r="B61" s="10" t="s">
        <v>11</v>
      </c>
      <c r="C61" s="41" t="s">
        <v>38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3"/>
      <c r="S61" s="39" t="s">
        <v>38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0"/>
    </row>
    <row r="62" spans="2:34" x14ac:dyDescent="0.25">
      <c r="B62" s="10" t="s">
        <v>10</v>
      </c>
      <c r="C62" s="47" t="s">
        <v>161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8"/>
      <c r="S62" s="44" t="s">
        <v>161</v>
      </c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</row>
    <row r="63" spans="2:34" x14ac:dyDescent="0.25">
      <c r="B63" s="10" t="s">
        <v>9</v>
      </c>
      <c r="C63" s="34" t="s">
        <v>137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49"/>
      <c r="S63" s="50" t="s">
        <v>136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5" spans="2:34" x14ac:dyDescent="0.25">
      <c r="B65" s="10" t="s">
        <v>36</v>
      </c>
      <c r="C65" s="38" t="s">
        <v>138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2:34" x14ac:dyDescent="0.25">
      <c r="B66" s="10" t="s">
        <v>73</v>
      </c>
      <c r="C66" s="37" t="str">
        <f>CONCATENATE("0x",DEC2HEX(HEX2DEC(RIGHT(C59,2))+1,2))</f>
        <v>0x09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41" t="s">
        <v>38</v>
      </c>
      <c r="D68" s="42" t="s">
        <v>38</v>
      </c>
      <c r="E68" s="42" t="s">
        <v>38</v>
      </c>
      <c r="F68" s="42" t="s">
        <v>38</v>
      </c>
      <c r="G68" s="42" t="s">
        <v>38</v>
      </c>
      <c r="H68" s="42" t="s">
        <v>38</v>
      </c>
      <c r="I68" s="42" t="s">
        <v>38</v>
      </c>
      <c r="J68" s="42" t="s">
        <v>38</v>
      </c>
      <c r="K68" s="42" t="s">
        <v>38</v>
      </c>
      <c r="L68" s="42" t="s">
        <v>38</v>
      </c>
      <c r="M68" s="42" t="s">
        <v>38</v>
      </c>
      <c r="N68" s="42" t="s">
        <v>38</v>
      </c>
      <c r="O68" s="42" t="s">
        <v>38</v>
      </c>
      <c r="P68" s="42" t="s">
        <v>38</v>
      </c>
      <c r="Q68" s="42" t="s">
        <v>38</v>
      </c>
      <c r="R68" s="43" t="s">
        <v>38</v>
      </c>
      <c r="S68" s="39" t="s">
        <v>38</v>
      </c>
      <c r="T68" s="42" t="s">
        <v>38</v>
      </c>
      <c r="U68" s="42" t="s">
        <v>38</v>
      </c>
      <c r="V68" s="42" t="s">
        <v>38</v>
      </c>
      <c r="W68" s="42" t="s">
        <v>38</v>
      </c>
      <c r="X68" s="42" t="s">
        <v>38</v>
      </c>
      <c r="Y68" s="42" t="s">
        <v>38</v>
      </c>
      <c r="Z68" s="42" t="s">
        <v>38</v>
      </c>
      <c r="AA68" s="42" t="s">
        <v>38</v>
      </c>
      <c r="AB68" s="42" t="s">
        <v>38</v>
      </c>
      <c r="AC68" s="42" t="s">
        <v>38</v>
      </c>
      <c r="AD68" s="42" t="s">
        <v>38</v>
      </c>
      <c r="AE68" s="42" t="s">
        <v>38</v>
      </c>
      <c r="AF68" s="42" t="s">
        <v>38</v>
      </c>
      <c r="AG68" s="42" t="s">
        <v>38</v>
      </c>
      <c r="AH68" s="40" t="s">
        <v>38</v>
      </c>
    </row>
    <row r="69" spans="2:34" x14ac:dyDescent="0.25">
      <c r="B69" s="10" t="s">
        <v>10</v>
      </c>
      <c r="C69" s="47" t="s">
        <v>161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8"/>
      <c r="S69" s="44" t="s">
        <v>161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</row>
    <row r="70" spans="2:34" x14ac:dyDescent="0.25">
      <c r="B70" s="10" t="s">
        <v>9</v>
      </c>
      <c r="C70" s="34" t="s">
        <v>140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49"/>
      <c r="S70" s="50" t="s">
        <v>139</v>
      </c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6"/>
    </row>
    <row r="72" spans="2:34" x14ac:dyDescent="0.25">
      <c r="B72" s="10" t="s">
        <v>36</v>
      </c>
      <c r="C72" s="38" t="s">
        <v>141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</row>
    <row r="73" spans="2:34" x14ac:dyDescent="0.25">
      <c r="B73" s="10" t="s">
        <v>73</v>
      </c>
      <c r="C73" s="37" t="str">
        <f>CONCATENATE("0x",DEC2HEX(HEX2DEC(RIGHT(C66,2))+1,2))</f>
        <v>0x0A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29" t="s">
        <v>39</v>
      </c>
      <c r="D75" s="29" t="s">
        <v>39</v>
      </c>
      <c r="E75" s="29" t="s">
        <v>39</v>
      </c>
      <c r="F75" s="29" t="s">
        <v>39</v>
      </c>
      <c r="G75" s="29" t="s">
        <v>39</v>
      </c>
      <c r="H75" s="29" t="s">
        <v>39</v>
      </c>
      <c r="I75" s="29" t="s">
        <v>39</v>
      </c>
      <c r="J75" s="17" t="s">
        <v>39</v>
      </c>
      <c r="K75" s="30" t="s">
        <v>39</v>
      </c>
      <c r="L75" s="29" t="s">
        <v>39</v>
      </c>
      <c r="M75" s="29" t="s">
        <v>39</v>
      </c>
      <c r="N75" s="29" t="s">
        <v>39</v>
      </c>
      <c r="O75" s="29" t="s">
        <v>39</v>
      </c>
      <c r="P75" s="29" t="s">
        <v>39</v>
      </c>
      <c r="Q75" s="29" t="s">
        <v>39</v>
      </c>
      <c r="R75" s="17" t="s">
        <v>39</v>
      </c>
      <c r="S75" s="39" t="s">
        <v>38</v>
      </c>
      <c r="T75" s="42" t="s">
        <v>38</v>
      </c>
      <c r="U75" s="42" t="s">
        <v>38</v>
      </c>
      <c r="V75" s="42" t="s">
        <v>38</v>
      </c>
      <c r="W75" s="42" t="s">
        <v>38</v>
      </c>
      <c r="X75" s="42" t="s">
        <v>38</v>
      </c>
      <c r="Y75" s="42" t="s">
        <v>38</v>
      </c>
      <c r="Z75" s="42" t="s">
        <v>38</v>
      </c>
      <c r="AA75" s="42" t="s">
        <v>38</v>
      </c>
      <c r="AB75" s="42" t="s">
        <v>38</v>
      </c>
      <c r="AC75" s="42" t="s">
        <v>38</v>
      </c>
      <c r="AD75" s="42" t="s">
        <v>38</v>
      </c>
      <c r="AE75" s="42" t="s">
        <v>38</v>
      </c>
      <c r="AF75" s="42" t="s">
        <v>38</v>
      </c>
      <c r="AG75" s="42" t="s">
        <v>38</v>
      </c>
      <c r="AH75" s="40" t="s">
        <v>38</v>
      </c>
    </row>
    <row r="76" spans="2:34" x14ac:dyDescent="0.25">
      <c r="B76" s="10" t="s">
        <v>10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18">
        <v>0</v>
      </c>
      <c r="K76" s="31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18">
        <v>0</v>
      </c>
      <c r="S76" s="44" t="s">
        <v>161</v>
      </c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</row>
    <row r="77" spans="2:34" x14ac:dyDescent="0.25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7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39" t="s">
        <v>144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0"/>
    </row>
    <row r="79" spans="2:34" x14ac:dyDescent="0.25">
      <c r="B79" s="10" t="s">
        <v>36</v>
      </c>
      <c r="C79" s="38" t="s">
        <v>145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spans="2:34" x14ac:dyDescent="0.25">
      <c r="B80" s="10" t="s">
        <v>73</v>
      </c>
      <c r="C80" s="37" t="str">
        <f>CONCATENATE("0x",DEC2HEX(HEX2DEC(RIGHT(C73,2))+1,2))</f>
        <v>0x0B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29" t="s">
        <v>39</v>
      </c>
      <c r="D82" s="29" t="s">
        <v>39</v>
      </c>
      <c r="E82" s="29" t="s">
        <v>39</v>
      </c>
      <c r="F82" s="29" t="s">
        <v>39</v>
      </c>
      <c r="G82" s="29" t="s">
        <v>39</v>
      </c>
      <c r="H82" s="29" t="s">
        <v>39</v>
      </c>
      <c r="I82" s="29" t="s">
        <v>39</v>
      </c>
      <c r="J82" s="17" t="s">
        <v>39</v>
      </c>
      <c r="K82" s="30" t="s">
        <v>39</v>
      </c>
      <c r="L82" s="29" t="s">
        <v>39</v>
      </c>
      <c r="M82" s="29" t="s">
        <v>39</v>
      </c>
      <c r="N82" s="29" t="s">
        <v>39</v>
      </c>
      <c r="O82" s="29" t="s">
        <v>39</v>
      </c>
      <c r="P82" s="29" t="s">
        <v>39</v>
      </c>
      <c r="Q82" s="29" t="s">
        <v>39</v>
      </c>
      <c r="R82" s="17" t="s">
        <v>39</v>
      </c>
      <c r="S82" s="39" t="s">
        <v>38</v>
      </c>
      <c r="T82" s="42"/>
      <c r="U82" s="42"/>
      <c r="V82" s="42"/>
      <c r="W82" s="42"/>
      <c r="X82" s="42"/>
      <c r="Y82" s="42"/>
      <c r="Z82" s="43"/>
      <c r="AA82" s="39" t="s">
        <v>38</v>
      </c>
      <c r="AB82" s="42"/>
      <c r="AC82" s="42"/>
      <c r="AD82" s="42"/>
      <c r="AE82" s="42"/>
      <c r="AF82" s="42"/>
      <c r="AG82" s="42"/>
      <c r="AH82" s="40"/>
    </row>
    <row r="83" spans="2:34" x14ac:dyDescent="0.25">
      <c r="B83" s="10" t="s">
        <v>10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18">
        <v>0</v>
      </c>
      <c r="K83" s="31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18">
        <v>0</v>
      </c>
      <c r="S83" s="44" t="s">
        <v>158</v>
      </c>
      <c r="T83" s="45"/>
      <c r="U83" s="45"/>
      <c r="V83" s="45"/>
      <c r="W83" s="45"/>
      <c r="X83" s="45"/>
      <c r="Y83" s="45"/>
      <c r="Z83" s="48"/>
      <c r="AA83" s="44" t="s">
        <v>158</v>
      </c>
      <c r="AB83" s="45"/>
      <c r="AC83" s="45"/>
      <c r="AD83" s="45"/>
      <c r="AE83" s="45"/>
      <c r="AF83" s="45"/>
      <c r="AG83" s="45"/>
      <c r="AH83" s="46"/>
    </row>
    <row r="84" spans="2:34" x14ac:dyDescent="0.25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7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0" t="s">
        <v>143</v>
      </c>
      <c r="T84" s="35"/>
      <c r="U84" s="35"/>
      <c r="V84" s="35"/>
      <c r="W84" s="35"/>
      <c r="X84" s="35"/>
      <c r="Y84" s="35"/>
      <c r="Z84" s="49"/>
      <c r="AA84" s="50" t="s">
        <v>142</v>
      </c>
      <c r="AB84" s="35"/>
      <c r="AC84" s="35"/>
      <c r="AD84" s="35"/>
      <c r="AE84" s="35"/>
      <c r="AF84" s="35"/>
      <c r="AG84" s="35"/>
      <c r="AH84" s="36"/>
    </row>
    <row r="86" spans="2:34" x14ac:dyDescent="0.25">
      <c r="B86" s="10" t="s">
        <v>36</v>
      </c>
      <c r="C86" s="38" t="s">
        <v>146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</row>
    <row r="87" spans="2:34" x14ac:dyDescent="0.25">
      <c r="B87" s="10" t="s">
        <v>73</v>
      </c>
      <c r="C87" s="37" t="str">
        <f>CONCATENATE("0x",DEC2HEX(HEX2DEC(RIGHT(C80,2))+1,2))</f>
        <v>0x0C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spans="2:34" x14ac:dyDescent="0.25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25">
      <c r="B89" s="10" t="s">
        <v>11</v>
      </c>
      <c r="C89" s="42" t="s">
        <v>39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3"/>
      <c r="S89" s="39" t="s">
        <v>39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0"/>
    </row>
    <row r="90" spans="2:34" x14ac:dyDescent="0.25">
      <c r="B90" s="10" t="s">
        <v>10</v>
      </c>
      <c r="C90" s="45" t="s">
        <v>37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6">
        <v>0</v>
      </c>
      <c r="S90" s="44" t="s">
        <v>37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</row>
    <row r="91" spans="2:34" x14ac:dyDescent="0.25">
      <c r="B91" s="10" t="s">
        <v>9</v>
      </c>
      <c r="C91" s="42" t="s">
        <v>148</v>
      </c>
      <c r="D91" s="42" t="s">
        <v>37</v>
      </c>
      <c r="E91" s="42" t="s">
        <v>37</v>
      </c>
      <c r="F91" s="42" t="s">
        <v>37</v>
      </c>
      <c r="G91" s="42" t="s">
        <v>37</v>
      </c>
      <c r="H91" s="42" t="s">
        <v>37</v>
      </c>
      <c r="I91" s="42" t="s">
        <v>37</v>
      </c>
      <c r="J91" s="42" t="s">
        <v>37</v>
      </c>
      <c r="K91" s="42" t="s">
        <v>37</v>
      </c>
      <c r="L91" s="42" t="s">
        <v>37</v>
      </c>
      <c r="M91" s="42" t="s">
        <v>37</v>
      </c>
      <c r="N91" s="42" t="s">
        <v>37</v>
      </c>
      <c r="O91" s="42" t="s">
        <v>37</v>
      </c>
      <c r="P91" s="42" t="s">
        <v>37</v>
      </c>
      <c r="Q91" s="42" t="s">
        <v>37</v>
      </c>
      <c r="R91" s="40" t="s">
        <v>37</v>
      </c>
      <c r="S91" s="39" t="s">
        <v>147</v>
      </c>
      <c r="T91" s="42" t="s">
        <v>37</v>
      </c>
      <c r="U91" s="42" t="s">
        <v>37</v>
      </c>
      <c r="V91" s="42" t="s">
        <v>37</v>
      </c>
      <c r="W91" s="42" t="s">
        <v>37</v>
      </c>
      <c r="X91" s="42" t="s">
        <v>37</v>
      </c>
      <c r="Y91" s="42" t="s">
        <v>37</v>
      </c>
      <c r="Z91" s="42" t="s">
        <v>37</v>
      </c>
      <c r="AA91" s="42" t="s">
        <v>37</v>
      </c>
      <c r="AB91" s="42" t="s">
        <v>37</v>
      </c>
      <c r="AC91" s="42" t="s">
        <v>37</v>
      </c>
      <c r="AD91" s="42" t="s">
        <v>37</v>
      </c>
      <c r="AE91" s="42" t="s">
        <v>37</v>
      </c>
      <c r="AF91" s="42" t="s">
        <v>37</v>
      </c>
      <c r="AG91" s="42" t="s">
        <v>37</v>
      </c>
      <c r="AH91" s="40" t="s">
        <v>37</v>
      </c>
    </row>
    <row r="93" spans="2:34" x14ac:dyDescent="0.25">
      <c r="B93" s="10" t="s">
        <v>36</v>
      </c>
      <c r="C93" s="40" t="s">
        <v>151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2:34" x14ac:dyDescent="0.25">
      <c r="B94" s="10" t="s">
        <v>73</v>
      </c>
      <c r="C94" s="46" t="str">
        <f>CONCATENATE("0x",DEC2HEX(HEX2DEC(RIGHT(C87,2))+1,2))</f>
        <v>0x0D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spans="2:34" x14ac:dyDescent="0.25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25">
      <c r="B96" s="10" t="s">
        <v>11</v>
      </c>
      <c r="C96" s="42" t="s">
        <v>39</v>
      </c>
      <c r="D96" s="42" t="s">
        <v>39</v>
      </c>
      <c r="E96" s="42" t="s">
        <v>39</v>
      </c>
      <c r="F96" s="42" t="s">
        <v>39</v>
      </c>
      <c r="G96" s="42" t="s">
        <v>39</v>
      </c>
      <c r="H96" s="42" t="s">
        <v>39</v>
      </c>
      <c r="I96" s="42" t="s">
        <v>39</v>
      </c>
      <c r="J96" s="42" t="s">
        <v>39</v>
      </c>
      <c r="K96" s="42" t="s">
        <v>39</v>
      </c>
      <c r="L96" s="42" t="s">
        <v>39</v>
      </c>
      <c r="M96" s="42" t="s">
        <v>39</v>
      </c>
      <c r="N96" s="42" t="s">
        <v>39</v>
      </c>
      <c r="O96" s="42" t="s">
        <v>39</v>
      </c>
      <c r="P96" s="42" t="s">
        <v>39</v>
      </c>
      <c r="Q96" s="42" t="s">
        <v>39</v>
      </c>
      <c r="R96" s="43" t="s">
        <v>39</v>
      </c>
      <c r="S96" s="39" t="s">
        <v>39</v>
      </c>
      <c r="T96" s="42" t="s">
        <v>39</v>
      </c>
      <c r="U96" s="42" t="s">
        <v>39</v>
      </c>
      <c r="V96" s="42" t="s">
        <v>39</v>
      </c>
      <c r="W96" s="42" t="s">
        <v>39</v>
      </c>
      <c r="X96" s="42" t="s">
        <v>39</v>
      </c>
      <c r="Y96" s="42" t="s">
        <v>39</v>
      </c>
      <c r="Z96" s="42" t="s">
        <v>39</v>
      </c>
      <c r="AA96" s="42" t="s">
        <v>39</v>
      </c>
      <c r="AB96" s="42" t="s">
        <v>39</v>
      </c>
      <c r="AC96" s="42" t="s">
        <v>39</v>
      </c>
      <c r="AD96" s="42" t="s">
        <v>39</v>
      </c>
      <c r="AE96" s="42" t="s">
        <v>39</v>
      </c>
      <c r="AF96" s="42" t="s">
        <v>39</v>
      </c>
      <c r="AG96" s="42" t="s">
        <v>39</v>
      </c>
      <c r="AH96" s="40" t="s">
        <v>39</v>
      </c>
    </row>
    <row r="97" spans="2:34" x14ac:dyDescent="0.25">
      <c r="B97" s="10" t="s">
        <v>10</v>
      </c>
      <c r="C97" s="45" t="s">
        <v>37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6">
        <v>0</v>
      </c>
      <c r="S97" s="44" t="s">
        <v>37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45">
        <v>0</v>
      </c>
      <c r="AH97" s="46">
        <v>0</v>
      </c>
    </row>
    <row r="98" spans="2:34" x14ac:dyDescent="0.25">
      <c r="B98" s="10" t="s">
        <v>9</v>
      </c>
      <c r="C98" s="42" t="s">
        <v>150</v>
      </c>
      <c r="D98" s="42" t="s">
        <v>37</v>
      </c>
      <c r="E98" s="42" t="s">
        <v>37</v>
      </c>
      <c r="F98" s="42" t="s">
        <v>37</v>
      </c>
      <c r="G98" s="42" t="s">
        <v>37</v>
      </c>
      <c r="H98" s="42" t="s">
        <v>37</v>
      </c>
      <c r="I98" s="42" t="s">
        <v>37</v>
      </c>
      <c r="J98" s="42" t="s">
        <v>37</v>
      </c>
      <c r="K98" s="42" t="s">
        <v>37</v>
      </c>
      <c r="L98" s="42" t="s">
        <v>37</v>
      </c>
      <c r="M98" s="42" t="s">
        <v>37</v>
      </c>
      <c r="N98" s="42" t="s">
        <v>37</v>
      </c>
      <c r="O98" s="42" t="s">
        <v>37</v>
      </c>
      <c r="P98" s="42" t="s">
        <v>37</v>
      </c>
      <c r="Q98" s="42" t="s">
        <v>37</v>
      </c>
      <c r="R98" s="40" t="s">
        <v>37</v>
      </c>
      <c r="S98" s="39" t="s">
        <v>149</v>
      </c>
      <c r="T98" s="42" t="s">
        <v>37</v>
      </c>
      <c r="U98" s="42" t="s">
        <v>37</v>
      </c>
      <c r="V98" s="42" t="s">
        <v>37</v>
      </c>
      <c r="W98" s="42" t="s">
        <v>37</v>
      </c>
      <c r="X98" s="42" t="s">
        <v>37</v>
      </c>
      <c r="Y98" s="42" t="s">
        <v>37</v>
      </c>
      <c r="Z98" s="42" t="s">
        <v>37</v>
      </c>
      <c r="AA98" s="42" t="s">
        <v>37</v>
      </c>
      <c r="AB98" s="42" t="s">
        <v>37</v>
      </c>
      <c r="AC98" s="42" t="s">
        <v>37</v>
      </c>
      <c r="AD98" s="42" t="s">
        <v>37</v>
      </c>
      <c r="AE98" s="42" t="s">
        <v>37</v>
      </c>
      <c r="AF98" s="42" t="s">
        <v>37</v>
      </c>
      <c r="AG98" s="42" t="s">
        <v>37</v>
      </c>
      <c r="AH98" s="40" t="s">
        <v>37</v>
      </c>
    </row>
    <row r="100" spans="2:34" x14ac:dyDescent="0.25">
      <c r="B100" s="10" t="s">
        <v>36</v>
      </c>
      <c r="C100" s="38" t="s">
        <v>152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2:34" x14ac:dyDescent="0.25">
      <c r="B101" s="10" t="s">
        <v>73</v>
      </c>
      <c r="C101" s="37" t="str">
        <f>CONCATENATE("0x",DEC2HEX(HEX2DEC(RIGHT(C94,2))+1,2))</f>
        <v>0x0E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spans="2:34" x14ac:dyDescent="0.25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25">
      <c r="B103" s="10" t="s">
        <v>11</v>
      </c>
      <c r="C103" s="29" t="s">
        <v>39</v>
      </c>
      <c r="D103" s="29" t="s">
        <v>39</v>
      </c>
      <c r="E103" s="29" t="s">
        <v>39</v>
      </c>
      <c r="F103" s="29" t="s">
        <v>39</v>
      </c>
      <c r="G103" s="29" t="s">
        <v>39</v>
      </c>
      <c r="H103" s="29" t="s">
        <v>39</v>
      </c>
      <c r="I103" s="29" t="s">
        <v>39</v>
      </c>
      <c r="J103" s="17" t="s">
        <v>39</v>
      </c>
      <c r="K103" s="30" t="s">
        <v>39</v>
      </c>
      <c r="L103" s="29" t="s">
        <v>39</v>
      </c>
      <c r="M103" s="29" t="s">
        <v>39</v>
      </c>
      <c r="N103" s="29" t="s">
        <v>39</v>
      </c>
      <c r="O103" s="29" t="s">
        <v>39</v>
      </c>
      <c r="P103" s="29" t="s">
        <v>39</v>
      </c>
      <c r="Q103" s="29" t="s">
        <v>39</v>
      </c>
      <c r="R103" s="17" t="s">
        <v>39</v>
      </c>
      <c r="S103" s="39" t="s">
        <v>38</v>
      </c>
      <c r="T103" s="42" t="s">
        <v>38</v>
      </c>
      <c r="U103" s="42" t="s">
        <v>38</v>
      </c>
      <c r="V103" s="42" t="s">
        <v>38</v>
      </c>
      <c r="W103" s="42" t="s">
        <v>38</v>
      </c>
      <c r="X103" s="42" t="s">
        <v>38</v>
      </c>
      <c r="Y103" s="42" t="s">
        <v>38</v>
      </c>
      <c r="Z103" s="42" t="s">
        <v>38</v>
      </c>
      <c r="AA103" s="42" t="s">
        <v>38</v>
      </c>
      <c r="AB103" s="42" t="s">
        <v>38</v>
      </c>
      <c r="AC103" s="42" t="s">
        <v>38</v>
      </c>
      <c r="AD103" s="42" t="s">
        <v>38</v>
      </c>
      <c r="AE103" s="42" t="s">
        <v>38</v>
      </c>
      <c r="AF103" s="42" t="s">
        <v>38</v>
      </c>
      <c r="AG103" s="42" t="s">
        <v>38</v>
      </c>
      <c r="AH103" s="40" t="s">
        <v>38</v>
      </c>
    </row>
    <row r="104" spans="2:34" x14ac:dyDescent="0.25">
      <c r="B104" s="10" t="s">
        <v>10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18">
        <v>0</v>
      </c>
      <c r="K104" s="31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18">
        <v>0</v>
      </c>
      <c r="S104" s="44" t="s">
        <v>161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0</v>
      </c>
      <c r="AG104" s="45">
        <v>0</v>
      </c>
      <c r="AH104" s="46">
        <v>0</v>
      </c>
    </row>
    <row r="105" spans="2:34" x14ac:dyDescent="0.25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7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39" t="s">
        <v>155</v>
      </c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0"/>
    </row>
    <row r="107" spans="2:34" x14ac:dyDescent="0.25">
      <c r="B107" s="10" t="s">
        <v>36</v>
      </c>
      <c r="C107" s="38" t="s">
        <v>153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spans="2:34" x14ac:dyDescent="0.25">
      <c r="B108" s="10" t="s">
        <v>73</v>
      </c>
      <c r="C108" s="37" t="str">
        <f>CONCATENATE("0x",DEC2HEX(HEX2DEC(RIGHT(C101,2))+1,2))</f>
        <v>0x0F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spans="2:34" x14ac:dyDescent="0.25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25">
      <c r="B110" s="10" t="s">
        <v>11</v>
      </c>
      <c r="C110" s="29" t="s">
        <v>39</v>
      </c>
      <c r="D110" s="29" t="s">
        <v>39</v>
      </c>
      <c r="E110" s="29" t="s">
        <v>39</v>
      </c>
      <c r="F110" s="29" t="s">
        <v>39</v>
      </c>
      <c r="G110" s="29" t="s">
        <v>39</v>
      </c>
      <c r="H110" s="29" t="s">
        <v>39</v>
      </c>
      <c r="I110" s="29" t="s">
        <v>39</v>
      </c>
      <c r="J110" s="17" t="s">
        <v>39</v>
      </c>
      <c r="K110" s="30" t="s">
        <v>39</v>
      </c>
      <c r="L110" s="29" t="s">
        <v>39</v>
      </c>
      <c r="M110" s="29" t="s">
        <v>39</v>
      </c>
      <c r="N110" s="29" t="s">
        <v>39</v>
      </c>
      <c r="O110" s="29" t="s">
        <v>39</v>
      </c>
      <c r="P110" s="29" t="s">
        <v>39</v>
      </c>
      <c r="Q110" s="29" t="s">
        <v>39</v>
      </c>
      <c r="R110" s="17" t="s">
        <v>39</v>
      </c>
      <c r="S110" s="39" t="s">
        <v>38</v>
      </c>
      <c r="T110" s="42" t="s">
        <v>38</v>
      </c>
      <c r="U110" s="42" t="s">
        <v>38</v>
      </c>
      <c r="V110" s="42" t="s">
        <v>38</v>
      </c>
      <c r="W110" s="42" t="s">
        <v>38</v>
      </c>
      <c r="X110" s="42" t="s">
        <v>38</v>
      </c>
      <c r="Y110" s="42" t="s">
        <v>38</v>
      </c>
      <c r="Z110" s="42" t="s">
        <v>38</v>
      </c>
      <c r="AA110" s="42" t="s">
        <v>38</v>
      </c>
      <c r="AB110" s="42" t="s">
        <v>38</v>
      </c>
      <c r="AC110" s="42" t="s">
        <v>38</v>
      </c>
      <c r="AD110" s="42" t="s">
        <v>38</v>
      </c>
      <c r="AE110" s="42" t="s">
        <v>38</v>
      </c>
      <c r="AF110" s="42" t="s">
        <v>38</v>
      </c>
      <c r="AG110" s="42" t="s">
        <v>38</v>
      </c>
      <c r="AH110" s="40" t="s">
        <v>38</v>
      </c>
    </row>
    <row r="111" spans="2:34" x14ac:dyDescent="0.25">
      <c r="B111" s="10" t="s">
        <v>10</v>
      </c>
      <c r="C111" s="28">
        <v>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18">
        <v>0</v>
      </c>
      <c r="K111" s="31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18">
        <v>0</v>
      </c>
      <c r="S111" s="44" t="s">
        <v>161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6">
        <v>0</v>
      </c>
    </row>
    <row r="112" spans="2:34" x14ac:dyDescent="0.25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7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39" t="s">
        <v>156</v>
      </c>
      <c r="T112" s="42" t="s">
        <v>37</v>
      </c>
      <c r="U112" s="42" t="s">
        <v>37</v>
      </c>
      <c r="V112" s="42" t="s">
        <v>37</v>
      </c>
      <c r="W112" s="42" t="s">
        <v>37</v>
      </c>
      <c r="X112" s="42" t="s">
        <v>37</v>
      </c>
      <c r="Y112" s="42" t="s">
        <v>37</v>
      </c>
      <c r="Z112" s="42" t="s">
        <v>37</v>
      </c>
      <c r="AA112" s="42" t="s">
        <v>37</v>
      </c>
      <c r="AB112" s="42" t="s">
        <v>37</v>
      </c>
      <c r="AC112" s="42" t="s">
        <v>37</v>
      </c>
      <c r="AD112" s="42" t="s">
        <v>37</v>
      </c>
      <c r="AE112" s="42" t="s">
        <v>37</v>
      </c>
      <c r="AF112" s="42" t="s">
        <v>37</v>
      </c>
      <c r="AG112" s="42" t="s">
        <v>37</v>
      </c>
      <c r="AH112" s="40" t="s">
        <v>37</v>
      </c>
    </row>
    <row r="114" spans="2:34" x14ac:dyDescent="0.25">
      <c r="B114" s="10" t="s">
        <v>36</v>
      </c>
      <c r="C114" s="38" t="s">
        <v>154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spans="2:34" x14ac:dyDescent="0.25">
      <c r="B115" s="10" t="s">
        <v>73</v>
      </c>
      <c r="C115" s="37" t="str">
        <f>CONCATENATE("0x",DEC2HEX(HEX2DEC(RIGHT(C108,2))+1,2))</f>
        <v>0x10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spans="2:34" x14ac:dyDescent="0.25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25">
      <c r="B117" s="10" t="s">
        <v>11</v>
      </c>
      <c r="C117" s="29" t="s">
        <v>39</v>
      </c>
      <c r="D117" s="29" t="s">
        <v>39</v>
      </c>
      <c r="E117" s="29" t="s">
        <v>39</v>
      </c>
      <c r="F117" s="29" t="s">
        <v>39</v>
      </c>
      <c r="G117" s="29" t="s">
        <v>39</v>
      </c>
      <c r="H117" s="29" t="s">
        <v>39</v>
      </c>
      <c r="I117" s="29" t="s">
        <v>39</v>
      </c>
      <c r="J117" s="17" t="s">
        <v>39</v>
      </c>
      <c r="K117" s="30" t="s">
        <v>39</v>
      </c>
      <c r="L117" s="29" t="s">
        <v>39</v>
      </c>
      <c r="M117" s="29" t="s">
        <v>39</v>
      </c>
      <c r="N117" s="29" t="s">
        <v>39</v>
      </c>
      <c r="O117" s="29" t="s">
        <v>39</v>
      </c>
      <c r="P117" s="29" t="s">
        <v>39</v>
      </c>
      <c r="Q117" s="29" t="s">
        <v>39</v>
      </c>
      <c r="R117" s="17" t="s">
        <v>39</v>
      </c>
      <c r="S117" s="39" t="s">
        <v>38</v>
      </c>
      <c r="T117" s="42" t="s">
        <v>38</v>
      </c>
      <c r="U117" s="42" t="s">
        <v>38</v>
      </c>
      <c r="V117" s="42" t="s">
        <v>38</v>
      </c>
      <c r="W117" s="42" t="s">
        <v>38</v>
      </c>
      <c r="X117" s="42" t="s">
        <v>38</v>
      </c>
      <c r="Y117" s="42" t="s">
        <v>38</v>
      </c>
      <c r="Z117" s="42" t="s">
        <v>38</v>
      </c>
      <c r="AA117" s="42" t="s">
        <v>38</v>
      </c>
      <c r="AB117" s="42" t="s">
        <v>38</v>
      </c>
      <c r="AC117" s="42" t="s">
        <v>38</v>
      </c>
      <c r="AD117" s="42" t="s">
        <v>38</v>
      </c>
      <c r="AE117" s="42" t="s">
        <v>38</v>
      </c>
      <c r="AF117" s="42" t="s">
        <v>38</v>
      </c>
      <c r="AG117" s="42" t="s">
        <v>38</v>
      </c>
      <c r="AH117" s="40" t="s">
        <v>38</v>
      </c>
    </row>
    <row r="118" spans="2:34" x14ac:dyDescent="0.25">
      <c r="B118" s="10" t="s">
        <v>10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18">
        <v>0</v>
      </c>
      <c r="K118" s="31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18">
        <v>0</v>
      </c>
      <c r="S118" s="44" t="s">
        <v>161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0</v>
      </c>
      <c r="AG118" s="45">
        <v>0</v>
      </c>
      <c r="AH118" s="46">
        <v>0</v>
      </c>
    </row>
    <row r="119" spans="2:34" x14ac:dyDescent="0.25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7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39" t="s">
        <v>157</v>
      </c>
      <c r="T119" s="42" t="s">
        <v>37</v>
      </c>
      <c r="U119" s="42" t="s">
        <v>37</v>
      </c>
      <c r="V119" s="42" t="s">
        <v>37</v>
      </c>
      <c r="W119" s="42" t="s">
        <v>37</v>
      </c>
      <c r="X119" s="42" t="s">
        <v>37</v>
      </c>
      <c r="Y119" s="42" t="s">
        <v>37</v>
      </c>
      <c r="Z119" s="42" t="s">
        <v>37</v>
      </c>
      <c r="AA119" s="42" t="s">
        <v>37</v>
      </c>
      <c r="AB119" s="42" t="s">
        <v>37</v>
      </c>
      <c r="AC119" s="42" t="s">
        <v>37</v>
      </c>
      <c r="AD119" s="42" t="s">
        <v>37</v>
      </c>
      <c r="AE119" s="42" t="s">
        <v>37</v>
      </c>
      <c r="AF119" s="42" t="s">
        <v>37</v>
      </c>
      <c r="AG119" s="42" t="s">
        <v>37</v>
      </c>
      <c r="AH119" s="40" t="s">
        <v>37</v>
      </c>
    </row>
    <row r="121" spans="2:34" x14ac:dyDescent="0.25">
      <c r="B121" s="10" t="s">
        <v>36</v>
      </c>
      <c r="C121" s="38" t="s">
        <v>99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</row>
    <row r="122" spans="2:34" x14ac:dyDescent="0.25">
      <c r="B122" s="10" t="s">
        <v>73</v>
      </c>
      <c r="C122" s="37" t="str">
        <f>CONCATENATE("0x",DEC2HEX(HEX2DEC(RIGHT(C115,2))+1,2))</f>
        <v>0x11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spans="2:34" x14ac:dyDescent="0.25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25">
      <c r="B124" s="10" t="s">
        <v>11</v>
      </c>
      <c r="C124" s="29" t="s">
        <v>39</v>
      </c>
      <c r="D124" s="29" t="s">
        <v>39</v>
      </c>
      <c r="E124" s="29" t="s">
        <v>39</v>
      </c>
      <c r="F124" s="29" t="s">
        <v>39</v>
      </c>
      <c r="G124" s="29" t="s">
        <v>39</v>
      </c>
      <c r="H124" s="29" t="s">
        <v>39</v>
      </c>
      <c r="I124" s="29" t="s">
        <v>39</v>
      </c>
      <c r="J124" s="17" t="s">
        <v>39</v>
      </c>
      <c r="K124" s="30" t="s">
        <v>39</v>
      </c>
      <c r="L124" s="29" t="s">
        <v>39</v>
      </c>
      <c r="M124" s="29" t="s">
        <v>39</v>
      </c>
      <c r="N124" s="29" t="s">
        <v>39</v>
      </c>
      <c r="O124" s="29" t="s">
        <v>39</v>
      </c>
      <c r="P124" s="29" t="s">
        <v>39</v>
      </c>
      <c r="Q124" s="29" t="s">
        <v>39</v>
      </c>
      <c r="R124" s="17" t="s">
        <v>38</v>
      </c>
      <c r="S124" s="30" t="s">
        <v>39</v>
      </c>
      <c r="T124" s="29" t="s">
        <v>39</v>
      </c>
      <c r="U124" s="29" t="s">
        <v>39</v>
      </c>
      <c r="V124" s="29" t="s">
        <v>39</v>
      </c>
      <c r="W124" s="29" t="s">
        <v>39</v>
      </c>
      <c r="X124" s="29" t="s">
        <v>39</v>
      </c>
      <c r="Y124" s="29" t="s">
        <v>38</v>
      </c>
      <c r="Z124" s="17" t="s">
        <v>38</v>
      </c>
      <c r="AA124" s="30" t="s">
        <v>39</v>
      </c>
      <c r="AB124" s="29" t="s">
        <v>39</v>
      </c>
      <c r="AC124" s="29" t="s">
        <v>39</v>
      </c>
      <c r="AD124" s="29" t="s">
        <v>39</v>
      </c>
      <c r="AE124" s="29" t="s">
        <v>39</v>
      </c>
      <c r="AF124" s="29" t="s">
        <v>39</v>
      </c>
      <c r="AG124" s="29" t="s">
        <v>39</v>
      </c>
      <c r="AH124" s="29" t="s">
        <v>38</v>
      </c>
    </row>
    <row r="125" spans="2:34" x14ac:dyDescent="0.25">
      <c r="B125" s="10" t="s">
        <v>10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18">
        <v>0</v>
      </c>
      <c r="K125" s="31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18">
        <v>0</v>
      </c>
      <c r="S125" s="31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18">
        <v>0</v>
      </c>
      <c r="AA125" s="31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</row>
    <row r="126" spans="2:34" ht="105" x14ac:dyDescent="0.25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7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109</v>
      </c>
      <c r="S126" s="27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100</v>
      </c>
      <c r="Z126" s="21" t="s">
        <v>101</v>
      </c>
      <c r="AA126" s="27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9" t="s">
        <v>128</v>
      </c>
    </row>
    <row r="128" spans="2:34" x14ac:dyDescent="0.25">
      <c r="B128" s="10" t="s">
        <v>36</v>
      </c>
      <c r="C128" s="38" t="s">
        <v>102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</row>
    <row r="129" spans="2:34" x14ac:dyDescent="0.25">
      <c r="B129" s="10" t="s">
        <v>73</v>
      </c>
      <c r="C129" s="37" t="str">
        <f>CONCATENATE("0x",DEC2HEX(HEX2DEC(RIGHT(C122,2))+1,2))</f>
        <v>0x12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spans="2:34" x14ac:dyDescent="0.25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25">
      <c r="B131" s="10" t="s">
        <v>11</v>
      </c>
      <c r="C131" s="29" t="s">
        <v>39</v>
      </c>
      <c r="D131" s="29" t="s">
        <v>39</v>
      </c>
      <c r="E131" s="29" t="s">
        <v>39</v>
      </c>
      <c r="F131" s="29" t="s">
        <v>39</v>
      </c>
      <c r="G131" s="29" t="s">
        <v>39</v>
      </c>
      <c r="H131" s="29" t="s">
        <v>39</v>
      </c>
      <c r="I131" s="29" t="s">
        <v>39</v>
      </c>
      <c r="J131" s="17" t="s">
        <v>39</v>
      </c>
      <c r="K131" s="30" t="s">
        <v>39</v>
      </c>
      <c r="L131" s="29" t="s">
        <v>39</v>
      </c>
      <c r="M131" s="29" t="s">
        <v>39</v>
      </c>
      <c r="N131" s="29" t="s">
        <v>39</v>
      </c>
      <c r="O131" s="29" t="s">
        <v>39</v>
      </c>
      <c r="P131" s="29" t="s">
        <v>39</v>
      </c>
      <c r="Q131" s="29" t="s">
        <v>39</v>
      </c>
      <c r="R131" s="17" t="s">
        <v>39</v>
      </c>
      <c r="S131" s="30" t="s">
        <v>39</v>
      </c>
      <c r="T131" s="29" t="s">
        <v>39</v>
      </c>
      <c r="U131" s="29" t="s">
        <v>39</v>
      </c>
      <c r="V131" s="29" t="s">
        <v>39</v>
      </c>
      <c r="W131" s="29" t="s">
        <v>39</v>
      </c>
      <c r="X131" s="29" t="s">
        <v>39</v>
      </c>
      <c r="Y131" s="29" t="s">
        <v>39</v>
      </c>
      <c r="Z131" s="17" t="s">
        <v>39</v>
      </c>
      <c r="AA131" s="30" t="s">
        <v>39</v>
      </c>
      <c r="AB131" s="29" t="s">
        <v>39</v>
      </c>
      <c r="AC131" s="29" t="s">
        <v>39</v>
      </c>
      <c r="AD131" s="29" t="s">
        <v>39</v>
      </c>
      <c r="AE131" s="29" t="s">
        <v>39</v>
      </c>
      <c r="AF131" s="29" t="s">
        <v>39</v>
      </c>
      <c r="AG131" s="29" t="s">
        <v>39</v>
      </c>
      <c r="AH131" s="29" t="s">
        <v>39</v>
      </c>
    </row>
    <row r="132" spans="2:34" x14ac:dyDescent="0.25">
      <c r="B132" s="10" t="s">
        <v>10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18">
        <v>0</v>
      </c>
      <c r="K132" s="31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8">
        <v>0</v>
      </c>
      <c r="S132" s="31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31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</row>
    <row r="133" spans="2:34" ht="60" x14ac:dyDescent="0.25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7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7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103</v>
      </c>
      <c r="AA133" s="27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9" t="s">
        <v>129</v>
      </c>
    </row>
    <row r="135" spans="2:34" x14ac:dyDescent="0.25">
      <c r="B135" s="10" t="s">
        <v>36</v>
      </c>
      <c r="C135" s="38" t="s">
        <v>107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2:34" x14ac:dyDescent="0.25">
      <c r="B136" s="10" t="s">
        <v>73</v>
      </c>
      <c r="C136" s="37" t="str">
        <f>CONCATENATE("0x",DEC2HEX(HEX2DEC(RIGHT(C129,2))+1,2))</f>
        <v>0x13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spans="2:34" x14ac:dyDescent="0.25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25">
      <c r="B138" s="10" t="s">
        <v>11</v>
      </c>
      <c r="C138" s="29" t="s">
        <v>39</v>
      </c>
      <c r="D138" s="29" t="s">
        <v>39</v>
      </c>
      <c r="E138" s="29" t="s">
        <v>39</v>
      </c>
      <c r="F138" s="29" t="s">
        <v>39</v>
      </c>
      <c r="G138" s="29" t="s">
        <v>39</v>
      </c>
      <c r="H138" s="29" t="s">
        <v>39</v>
      </c>
      <c r="I138" s="29" t="s">
        <v>39</v>
      </c>
      <c r="J138" s="17" t="s">
        <v>39</v>
      </c>
      <c r="K138" s="30" t="s">
        <v>39</v>
      </c>
      <c r="L138" s="29" t="s">
        <v>39</v>
      </c>
      <c r="M138" s="29" t="s">
        <v>39</v>
      </c>
      <c r="N138" s="29" t="s">
        <v>39</v>
      </c>
      <c r="O138" s="29" t="s">
        <v>39</v>
      </c>
      <c r="P138" s="29" t="s">
        <v>39</v>
      </c>
      <c r="Q138" s="29" t="s">
        <v>39</v>
      </c>
      <c r="R138" s="17" t="s">
        <v>39</v>
      </c>
      <c r="S138" s="30" t="s">
        <v>39</v>
      </c>
      <c r="T138" s="29" t="s">
        <v>39</v>
      </c>
      <c r="U138" s="29" t="s">
        <v>39</v>
      </c>
      <c r="V138" s="29" t="s">
        <v>39</v>
      </c>
      <c r="W138" s="29" t="s">
        <v>39</v>
      </c>
      <c r="X138" s="29" t="s">
        <v>39</v>
      </c>
      <c r="Y138" s="29" t="s">
        <v>39</v>
      </c>
      <c r="Z138" s="17" t="s">
        <v>38</v>
      </c>
      <c r="AA138" s="30" t="s">
        <v>39</v>
      </c>
      <c r="AB138" s="29" t="s">
        <v>39</v>
      </c>
      <c r="AC138" s="29" t="s">
        <v>39</v>
      </c>
      <c r="AD138" s="29" t="s">
        <v>39</v>
      </c>
      <c r="AE138" s="29" t="s">
        <v>39</v>
      </c>
      <c r="AF138" s="29" t="s">
        <v>39</v>
      </c>
      <c r="AG138" s="29" t="s">
        <v>39</v>
      </c>
      <c r="AH138" s="29" t="s">
        <v>38</v>
      </c>
    </row>
    <row r="139" spans="2:34" x14ac:dyDescent="0.25">
      <c r="B139" s="10" t="s">
        <v>10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18">
        <v>0</v>
      </c>
      <c r="K139" s="31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18">
        <v>0</v>
      </c>
      <c r="S139" s="31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31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</row>
    <row r="140" spans="2:34" ht="75" x14ac:dyDescent="0.25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7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7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108</v>
      </c>
      <c r="AA140" s="27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9" t="s">
        <v>130</v>
      </c>
    </row>
  </sheetData>
  <mergeCells count="100">
    <mergeCell ref="C122:AH122"/>
    <mergeCell ref="C128:AH128"/>
    <mergeCell ref="C129:AH129"/>
    <mergeCell ref="C135:AH135"/>
    <mergeCell ref="C136:AH136"/>
    <mergeCell ref="C115:AH115"/>
    <mergeCell ref="S117:AH117"/>
    <mergeCell ref="S118:AH118"/>
    <mergeCell ref="S119:AH119"/>
    <mergeCell ref="C121:AH121"/>
    <mergeCell ref="C108:AH108"/>
    <mergeCell ref="S110:AH110"/>
    <mergeCell ref="S111:AH111"/>
    <mergeCell ref="S112:AH112"/>
    <mergeCell ref="C114:AH114"/>
    <mergeCell ref="C101:AH101"/>
    <mergeCell ref="S103:AH103"/>
    <mergeCell ref="S104:AH104"/>
    <mergeCell ref="S105:AH105"/>
    <mergeCell ref="C107:AH107"/>
    <mergeCell ref="C97:R97"/>
    <mergeCell ref="S97:AH97"/>
    <mergeCell ref="C98:R98"/>
    <mergeCell ref="S98:AH98"/>
    <mergeCell ref="C100:AH100"/>
    <mergeCell ref="C91:R91"/>
    <mergeCell ref="S91:AH91"/>
    <mergeCell ref="C93:AH93"/>
    <mergeCell ref="C94:AH94"/>
    <mergeCell ref="C96:R96"/>
    <mergeCell ref="S96:AH96"/>
    <mergeCell ref="C87:AH87"/>
    <mergeCell ref="C89:R89"/>
    <mergeCell ref="S89:AH89"/>
    <mergeCell ref="C90:R90"/>
    <mergeCell ref="S90:AH90"/>
    <mergeCell ref="S83:Z83"/>
    <mergeCell ref="AA83:AH83"/>
    <mergeCell ref="S84:Z84"/>
    <mergeCell ref="AA84:AH84"/>
    <mergeCell ref="C86:AH86"/>
    <mergeCell ref="S76:AH76"/>
    <mergeCell ref="S77:AH77"/>
    <mergeCell ref="C79:AH79"/>
    <mergeCell ref="C80:AH80"/>
    <mergeCell ref="S82:Z82"/>
    <mergeCell ref="AA82:AH82"/>
    <mergeCell ref="C70:R70"/>
    <mergeCell ref="S70:AH70"/>
    <mergeCell ref="C72:AH72"/>
    <mergeCell ref="C73:AH73"/>
    <mergeCell ref="S75:AH75"/>
    <mergeCell ref="C65:AH65"/>
    <mergeCell ref="C66:AH66"/>
    <mergeCell ref="C68:R68"/>
    <mergeCell ref="S68:AH68"/>
    <mergeCell ref="C69:R69"/>
    <mergeCell ref="S69:AH69"/>
    <mergeCell ref="C61:R61"/>
    <mergeCell ref="S61:AH61"/>
    <mergeCell ref="C62:R62"/>
    <mergeCell ref="S62:AH62"/>
    <mergeCell ref="C63:R63"/>
    <mergeCell ref="S63:AH63"/>
    <mergeCell ref="C54:AH54"/>
    <mergeCell ref="C55:AH55"/>
    <mergeCell ref="C56:AH56"/>
    <mergeCell ref="C58:AH58"/>
    <mergeCell ref="C59:AH59"/>
    <mergeCell ref="C47:AH47"/>
    <mergeCell ref="C48:AH48"/>
    <mergeCell ref="C49:AH49"/>
    <mergeCell ref="C51:AH51"/>
    <mergeCell ref="C52:AH52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AA12:AB12"/>
    <mergeCell ref="AC12:AH12"/>
    <mergeCell ref="AA13:AB13"/>
    <mergeCell ref="AC13:AH13"/>
    <mergeCell ref="C10:AH10"/>
    <mergeCell ref="C45:AH45"/>
    <mergeCell ref="C44:AH44"/>
    <mergeCell ref="AA14:AB14"/>
    <mergeCell ref="AC14:AH14"/>
    <mergeCell ref="S33:Z33"/>
    <mergeCell ref="AA33:AH33"/>
    <mergeCell ref="S34:Z34"/>
    <mergeCell ref="AA34:AH34"/>
    <mergeCell ref="S35:Z35"/>
    <mergeCell ref="AA35:AH35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40"/>
  <sheetViews>
    <sheetView topLeftCell="A118" zoomScale="115" zoomScaleNormal="115" workbookViewId="0">
      <selection activeCell="C136" sqref="C136:AH136"/>
    </sheetView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38" t="s">
        <v>165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</row>
    <row r="3" spans="1:34" x14ac:dyDescent="0.25">
      <c r="B3" s="10" t="s">
        <v>73</v>
      </c>
      <c r="C3" s="37" t="str">
        <f>CONCATENATE("0x",DEC2HEX(0,2))</f>
        <v>0x00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12" t="s">
        <v>39</v>
      </c>
      <c r="D5" s="12" t="s">
        <v>39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7" t="s">
        <v>39</v>
      </c>
      <c r="K5" s="15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7" t="s">
        <v>39</v>
      </c>
      <c r="S5" s="15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7" t="s">
        <v>39</v>
      </c>
      <c r="AA5" s="15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25">
      <c r="B6" s="10" t="s">
        <v>10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8">
        <v>0</v>
      </c>
      <c r="K6" s="19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18" t="s">
        <v>37</v>
      </c>
      <c r="S6" s="19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18" t="s">
        <v>37</v>
      </c>
      <c r="AA6" s="19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25">
      <c r="B7" s="10" t="s">
        <v>9</v>
      </c>
      <c r="C7" s="20" t="s">
        <v>37</v>
      </c>
      <c r="D7" s="20" t="s">
        <v>37</v>
      </c>
      <c r="E7" s="20" t="s">
        <v>37</v>
      </c>
      <c r="F7" s="20" t="s">
        <v>37</v>
      </c>
      <c r="G7" s="20" t="s">
        <v>37</v>
      </c>
      <c r="H7" s="20" t="s">
        <v>37</v>
      </c>
      <c r="I7" s="20" t="s">
        <v>37</v>
      </c>
      <c r="J7" s="21" t="s">
        <v>37</v>
      </c>
      <c r="K7" s="22" t="s">
        <v>37</v>
      </c>
      <c r="L7" s="20" t="s">
        <v>37</v>
      </c>
      <c r="M7" s="20" t="s">
        <v>37</v>
      </c>
      <c r="N7" s="20" t="s">
        <v>37</v>
      </c>
      <c r="O7" s="20" t="s">
        <v>185</v>
      </c>
      <c r="P7" s="20" t="s">
        <v>186</v>
      </c>
      <c r="Q7" s="20" t="s">
        <v>187</v>
      </c>
      <c r="R7" s="17" t="s">
        <v>188</v>
      </c>
      <c r="S7" s="22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189</v>
      </c>
      <c r="Y7" s="20" t="s">
        <v>190</v>
      </c>
      <c r="Z7" s="17" t="s">
        <v>191</v>
      </c>
      <c r="AA7" s="22" t="s">
        <v>37</v>
      </c>
      <c r="AB7" s="20" t="s">
        <v>37</v>
      </c>
      <c r="AC7" s="20" t="s">
        <v>37</v>
      </c>
      <c r="AD7" s="20" t="s">
        <v>37</v>
      </c>
      <c r="AE7" s="12" t="s">
        <v>37</v>
      </c>
      <c r="AF7" s="25" t="s">
        <v>192</v>
      </c>
      <c r="AG7" s="25" t="s">
        <v>193</v>
      </c>
      <c r="AH7" s="25" t="s">
        <v>194</v>
      </c>
    </row>
    <row r="8" spans="1:34" x14ac:dyDescent="0.25">
      <c r="O8" s="58"/>
    </row>
    <row r="9" spans="1:34" x14ac:dyDescent="0.25">
      <c r="B9" s="10" t="s">
        <v>36</v>
      </c>
      <c r="C9" s="38" t="s">
        <v>166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x14ac:dyDescent="0.25">
      <c r="B10" s="10" t="s">
        <v>73</v>
      </c>
      <c r="C10" s="37" t="str">
        <f>CONCATENATE("0x",DEC2HEX(HEX2DEC(RIGHT(C3,2))+1,2))</f>
        <v>0x01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7" t="s">
        <v>39</v>
      </c>
      <c r="K12" s="15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7" t="s">
        <v>39</v>
      </c>
      <c r="S12" s="15" t="s">
        <v>39</v>
      </c>
      <c r="T12" s="25" t="s">
        <v>39</v>
      </c>
      <c r="U12" s="25" t="s">
        <v>39</v>
      </c>
      <c r="V12" s="25" t="s">
        <v>39</v>
      </c>
      <c r="W12" s="25" t="s">
        <v>39</v>
      </c>
      <c r="X12" s="25" t="s">
        <v>39</v>
      </c>
      <c r="Y12" s="25" t="s">
        <v>39</v>
      </c>
      <c r="Z12" s="17" t="s">
        <v>38</v>
      </c>
      <c r="AA12" s="39" t="s">
        <v>39</v>
      </c>
      <c r="AB12" s="40"/>
      <c r="AC12" s="41" t="s">
        <v>39</v>
      </c>
      <c r="AD12" s="42"/>
      <c r="AE12" s="42"/>
      <c r="AF12" s="42"/>
      <c r="AG12" s="42"/>
      <c r="AH12" s="40"/>
    </row>
    <row r="13" spans="1:34" x14ac:dyDescent="0.25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8">
        <v>0</v>
      </c>
      <c r="K13" s="19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8">
        <v>0</v>
      </c>
      <c r="S13" s="19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8">
        <v>0</v>
      </c>
      <c r="AA13" s="44" t="s">
        <v>37</v>
      </c>
      <c r="AB13" s="46"/>
      <c r="AC13" s="47" t="s">
        <v>37</v>
      </c>
      <c r="AD13" s="45"/>
      <c r="AE13" s="45"/>
      <c r="AF13" s="45"/>
      <c r="AG13" s="45"/>
      <c r="AH13" s="46"/>
    </row>
    <row r="14" spans="1:34" ht="15" customHeight="1" x14ac:dyDescent="0.25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2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3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195</v>
      </c>
      <c r="AA14" s="39" t="s">
        <v>196</v>
      </c>
      <c r="AB14" s="40"/>
      <c r="AC14" s="34" t="s">
        <v>197</v>
      </c>
      <c r="AD14" s="35"/>
      <c r="AE14" s="35"/>
      <c r="AF14" s="35"/>
      <c r="AG14" s="35"/>
      <c r="AH14" s="36"/>
    </row>
    <row r="16" spans="1:34" x14ac:dyDescent="0.25">
      <c r="B16" s="10" t="s">
        <v>36</v>
      </c>
      <c r="C16" s="38" t="s">
        <v>167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2:34" x14ac:dyDescent="0.25">
      <c r="B17" s="10" t="s">
        <v>73</v>
      </c>
      <c r="C17" s="37" t="str">
        <f>CONCATENATE("0x",DEC2HEX(HEX2DEC(RIGHT(C10,2))+1,2))</f>
        <v>0x02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25" t="s">
        <v>39</v>
      </c>
      <c r="D19" s="25" t="s">
        <v>39</v>
      </c>
      <c r="E19" s="25" t="s">
        <v>39</v>
      </c>
      <c r="F19" s="25" t="s">
        <v>39</v>
      </c>
      <c r="G19" s="25" t="s">
        <v>39</v>
      </c>
      <c r="H19" s="25" t="s">
        <v>39</v>
      </c>
      <c r="I19" s="25" t="s">
        <v>39</v>
      </c>
      <c r="J19" s="17" t="s">
        <v>39</v>
      </c>
      <c r="K19" s="15" t="s">
        <v>39</v>
      </c>
      <c r="L19" s="25" t="s">
        <v>39</v>
      </c>
      <c r="M19" s="25" t="s">
        <v>39</v>
      </c>
      <c r="N19" s="25" t="s">
        <v>39</v>
      </c>
      <c r="O19" s="25" t="s">
        <v>39</v>
      </c>
      <c r="P19" s="25" t="s">
        <v>39</v>
      </c>
      <c r="Q19" s="25" t="s">
        <v>39</v>
      </c>
      <c r="R19" s="17" t="s">
        <v>39</v>
      </c>
      <c r="S19" s="15" t="s">
        <v>39</v>
      </c>
      <c r="T19" s="25" t="s">
        <v>39</v>
      </c>
      <c r="U19" s="25" t="s">
        <v>39</v>
      </c>
      <c r="V19" s="25" t="s">
        <v>39</v>
      </c>
      <c r="W19" s="25" t="s">
        <v>39</v>
      </c>
      <c r="X19" s="25" t="s">
        <v>39</v>
      </c>
      <c r="Y19" s="25" t="s">
        <v>39</v>
      </c>
      <c r="Z19" s="17" t="s">
        <v>39</v>
      </c>
      <c r="AA19" s="15" t="s">
        <v>39</v>
      </c>
      <c r="AB19" s="25" t="s">
        <v>39</v>
      </c>
      <c r="AC19" s="25" t="s">
        <v>39</v>
      </c>
      <c r="AD19" s="25" t="s">
        <v>39</v>
      </c>
      <c r="AE19" s="25" t="s">
        <v>38</v>
      </c>
      <c r="AF19" s="25" t="s">
        <v>38</v>
      </c>
      <c r="AG19" s="25" t="s">
        <v>38</v>
      </c>
      <c r="AH19" s="25" t="s">
        <v>38</v>
      </c>
    </row>
    <row r="20" spans="2:34" x14ac:dyDescent="0.25">
      <c r="B20" s="10" t="s">
        <v>10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8">
        <v>0</v>
      </c>
      <c r="K20" s="19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8">
        <v>0</v>
      </c>
      <c r="S20" s="19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8">
        <v>0</v>
      </c>
      <c r="AA20" s="19">
        <v>0</v>
      </c>
      <c r="AB20" s="24">
        <v>0</v>
      </c>
      <c r="AC20" s="24">
        <v>0</v>
      </c>
      <c r="AD20" s="24">
        <v>0</v>
      </c>
      <c r="AE20" s="24">
        <v>1</v>
      </c>
      <c r="AF20" s="24">
        <v>0</v>
      </c>
      <c r="AG20" s="24">
        <v>0</v>
      </c>
      <c r="AH20" s="24">
        <v>0</v>
      </c>
    </row>
    <row r="21" spans="2:34" ht="15" customHeight="1" x14ac:dyDescent="0.25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3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3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3" t="s">
        <v>37</v>
      </c>
      <c r="AB21" s="20" t="s">
        <v>37</v>
      </c>
      <c r="AC21" s="20" t="s">
        <v>37</v>
      </c>
      <c r="AD21" s="20" t="s">
        <v>37</v>
      </c>
      <c r="AE21" s="20" t="s">
        <v>201</v>
      </c>
      <c r="AF21" s="20" t="s">
        <v>198</v>
      </c>
      <c r="AG21" s="20" t="s">
        <v>199</v>
      </c>
      <c r="AH21" s="25" t="s">
        <v>200</v>
      </c>
    </row>
    <row r="23" spans="2:34" x14ac:dyDescent="0.25">
      <c r="B23" s="10" t="s">
        <v>36</v>
      </c>
      <c r="C23" s="38" t="s">
        <v>168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2:34" x14ac:dyDescent="0.25">
      <c r="B24" s="10" t="s">
        <v>73</v>
      </c>
      <c r="C24" s="37" t="str">
        <f>CONCATENATE("0x",DEC2HEX(HEX2DEC(RIGHT(C17,2))+1,2))</f>
        <v>0x03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25" t="s">
        <v>39</v>
      </c>
      <c r="D26" s="25" t="s">
        <v>39</v>
      </c>
      <c r="E26" s="25" t="s">
        <v>39</v>
      </c>
      <c r="F26" s="25" t="s">
        <v>39</v>
      </c>
      <c r="G26" s="25" t="s">
        <v>39</v>
      </c>
      <c r="H26" s="25" t="s">
        <v>39</v>
      </c>
      <c r="I26" s="25" t="s">
        <v>39</v>
      </c>
      <c r="J26" s="17" t="s">
        <v>39</v>
      </c>
      <c r="K26" s="15" t="s">
        <v>39</v>
      </c>
      <c r="L26" s="25" t="s">
        <v>39</v>
      </c>
      <c r="M26" s="25" t="s">
        <v>39</v>
      </c>
      <c r="N26" s="25" t="s">
        <v>39</v>
      </c>
      <c r="O26" s="25" t="s">
        <v>39</v>
      </c>
      <c r="P26" s="25" t="s">
        <v>39</v>
      </c>
      <c r="Q26" s="25" t="s">
        <v>39</v>
      </c>
      <c r="R26" s="17" t="s">
        <v>39</v>
      </c>
      <c r="S26" s="15" t="s">
        <v>39</v>
      </c>
      <c r="T26" s="25" t="s">
        <v>39</v>
      </c>
      <c r="U26" s="25" t="s">
        <v>39</v>
      </c>
      <c r="V26" s="25" t="s">
        <v>39</v>
      </c>
      <c r="W26" s="25" t="s">
        <v>39</v>
      </c>
      <c r="X26" s="25" t="s">
        <v>39</v>
      </c>
      <c r="Y26" s="25" t="s">
        <v>39</v>
      </c>
      <c r="Z26" s="17" t="s">
        <v>39</v>
      </c>
      <c r="AA26" s="15" t="s">
        <v>39</v>
      </c>
      <c r="AB26" s="25" t="s">
        <v>39</v>
      </c>
      <c r="AC26" s="25" t="s">
        <v>39</v>
      </c>
      <c r="AD26" s="25" t="s">
        <v>39</v>
      </c>
      <c r="AE26" s="25" t="s">
        <v>39</v>
      </c>
      <c r="AF26" s="25" t="s">
        <v>39</v>
      </c>
      <c r="AG26" s="25" t="s">
        <v>39</v>
      </c>
      <c r="AH26" s="25" t="s">
        <v>39</v>
      </c>
    </row>
    <row r="27" spans="2:34" x14ac:dyDescent="0.25">
      <c r="B27" s="10" t="s">
        <v>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8">
        <v>0</v>
      </c>
      <c r="K27" s="19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18">
        <v>0</v>
      </c>
      <c r="S27" s="19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8">
        <v>0</v>
      </c>
      <c r="AA27" s="19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 t="s">
        <v>37</v>
      </c>
      <c r="AH27" s="24" t="s">
        <v>37</v>
      </c>
    </row>
    <row r="28" spans="2:34" ht="15" customHeight="1" x14ac:dyDescent="0.25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3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3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3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202</v>
      </c>
      <c r="AH28" s="25" t="s">
        <v>203</v>
      </c>
    </row>
    <row r="30" spans="2:34" x14ac:dyDescent="0.25">
      <c r="B30" s="10" t="s">
        <v>36</v>
      </c>
      <c r="C30" s="38" t="s">
        <v>169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</row>
    <row r="31" spans="2:34" x14ac:dyDescent="0.25">
      <c r="B31" s="10" t="s">
        <v>73</v>
      </c>
      <c r="C31" s="37" t="str">
        <f>CONCATENATE("0x",DEC2HEX(HEX2DEC(RIGHT(C24,2))+1,2))</f>
        <v>0x04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25" t="s">
        <v>39</v>
      </c>
      <c r="D33" s="25" t="s">
        <v>39</v>
      </c>
      <c r="E33" s="25" t="s">
        <v>39</v>
      </c>
      <c r="F33" s="25" t="s">
        <v>39</v>
      </c>
      <c r="G33" s="25" t="s">
        <v>39</v>
      </c>
      <c r="H33" s="25" t="s">
        <v>39</v>
      </c>
      <c r="I33" s="25" t="s">
        <v>39</v>
      </c>
      <c r="J33" s="17" t="s">
        <v>39</v>
      </c>
      <c r="K33" s="1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Q33" s="25" t="s">
        <v>39</v>
      </c>
      <c r="R33" s="17" t="s">
        <v>39</v>
      </c>
      <c r="S33" s="39" t="s">
        <v>38</v>
      </c>
      <c r="T33" s="42"/>
      <c r="U33" s="42"/>
      <c r="V33" s="42"/>
      <c r="W33" s="42"/>
      <c r="X33" s="42"/>
      <c r="Y33" s="42"/>
      <c r="Z33" s="43"/>
      <c r="AA33" s="39" t="s">
        <v>38</v>
      </c>
      <c r="AB33" s="42"/>
      <c r="AC33" s="42"/>
      <c r="AD33" s="42"/>
      <c r="AE33" s="42"/>
      <c r="AF33" s="42"/>
      <c r="AG33" s="42"/>
      <c r="AH33" s="40"/>
    </row>
    <row r="34" spans="2:34" x14ac:dyDescent="0.25">
      <c r="B34" s="10" t="s">
        <v>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8">
        <v>0</v>
      </c>
      <c r="K34" s="19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18">
        <v>0</v>
      </c>
      <c r="S34" s="44" t="s">
        <v>159</v>
      </c>
      <c r="T34" s="45"/>
      <c r="U34" s="45"/>
      <c r="V34" s="45"/>
      <c r="W34" s="45"/>
      <c r="X34" s="45"/>
      <c r="Y34" s="45"/>
      <c r="Z34" s="48"/>
      <c r="AA34" s="44" t="s">
        <v>160</v>
      </c>
      <c r="AB34" s="45"/>
      <c r="AC34" s="45"/>
      <c r="AD34" s="45"/>
      <c r="AE34" s="45"/>
      <c r="AF34" s="45"/>
      <c r="AG34" s="45"/>
      <c r="AH34" s="46"/>
    </row>
    <row r="35" spans="2:34" ht="15" customHeight="1" x14ac:dyDescent="0.25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3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0" t="s">
        <v>218</v>
      </c>
      <c r="T35" s="35"/>
      <c r="U35" s="35"/>
      <c r="V35" s="35"/>
      <c r="W35" s="35"/>
      <c r="X35" s="35"/>
      <c r="Y35" s="35"/>
      <c r="Z35" s="49"/>
      <c r="AA35" s="50" t="s">
        <v>219</v>
      </c>
      <c r="AB35" s="35"/>
      <c r="AC35" s="35"/>
      <c r="AD35" s="35"/>
      <c r="AE35" s="35"/>
      <c r="AF35" s="35"/>
      <c r="AG35" s="35"/>
      <c r="AH35" s="36"/>
    </row>
    <row r="37" spans="2:34" x14ac:dyDescent="0.25">
      <c r="B37" s="10" t="s">
        <v>36</v>
      </c>
      <c r="C37" s="38" t="s">
        <v>170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</row>
    <row r="38" spans="2:34" x14ac:dyDescent="0.25">
      <c r="B38" s="10" t="s">
        <v>73</v>
      </c>
      <c r="C38" s="37" t="str">
        <f>CONCATENATE("0x",DEC2HEX(HEX2DEC(RIGHT(C31,2))+1,2))</f>
        <v>0x05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25" t="s">
        <v>39</v>
      </c>
      <c r="D40" s="25" t="s">
        <v>39</v>
      </c>
      <c r="E40" s="25" t="s">
        <v>39</v>
      </c>
      <c r="F40" s="25" t="s">
        <v>39</v>
      </c>
      <c r="G40" s="25" t="s">
        <v>39</v>
      </c>
      <c r="H40" s="25" t="s">
        <v>39</v>
      </c>
      <c r="I40" s="25" t="s">
        <v>39</v>
      </c>
      <c r="J40" s="17" t="s">
        <v>39</v>
      </c>
      <c r="K40" s="15" t="s">
        <v>39</v>
      </c>
      <c r="L40" s="25" t="s">
        <v>39</v>
      </c>
      <c r="M40" s="25" t="s">
        <v>39</v>
      </c>
      <c r="N40" s="25" t="s">
        <v>39</v>
      </c>
      <c r="O40" s="25" t="s">
        <v>39</v>
      </c>
      <c r="P40" s="25" t="s">
        <v>39</v>
      </c>
      <c r="Q40" s="25" t="s">
        <v>39</v>
      </c>
      <c r="R40" s="17" t="s">
        <v>39</v>
      </c>
      <c r="S40" s="15" t="s">
        <v>39</v>
      </c>
      <c r="T40" s="25" t="s">
        <v>39</v>
      </c>
      <c r="U40" s="25" t="s">
        <v>39</v>
      </c>
      <c r="V40" s="25" t="s">
        <v>39</v>
      </c>
      <c r="W40" s="25" t="s">
        <v>39</v>
      </c>
      <c r="X40" s="25" t="s">
        <v>39</v>
      </c>
      <c r="Y40" s="25" t="s">
        <v>39</v>
      </c>
      <c r="Z40" s="17" t="s">
        <v>39</v>
      </c>
      <c r="AA40" s="15" t="s">
        <v>39</v>
      </c>
      <c r="AB40" s="25" t="s">
        <v>39</v>
      </c>
      <c r="AC40" s="25" t="s">
        <v>39</v>
      </c>
      <c r="AD40" s="25" t="s">
        <v>39</v>
      </c>
      <c r="AE40" s="25" t="s">
        <v>39</v>
      </c>
      <c r="AF40" s="25" t="s">
        <v>39</v>
      </c>
      <c r="AG40" s="25" t="s">
        <v>39</v>
      </c>
      <c r="AH40" s="25" t="s">
        <v>39</v>
      </c>
    </row>
    <row r="41" spans="2:34" x14ac:dyDescent="0.25">
      <c r="B41" s="10" t="s">
        <v>10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18">
        <v>0</v>
      </c>
      <c r="K41" s="19">
        <v>0</v>
      </c>
      <c r="L41" s="24" t="s">
        <v>37</v>
      </c>
      <c r="M41" s="24" t="s">
        <v>37</v>
      </c>
      <c r="N41" s="24" t="s">
        <v>37</v>
      </c>
      <c r="O41" s="24" t="s">
        <v>37</v>
      </c>
      <c r="P41" s="24" t="s">
        <v>37</v>
      </c>
      <c r="Q41" s="24" t="s">
        <v>37</v>
      </c>
      <c r="R41" s="18" t="s">
        <v>37</v>
      </c>
      <c r="S41" s="19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18">
        <v>0</v>
      </c>
      <c r="AA41" s="19">
        <v>0</v>
      </c>
      <c r="AB41" s="24" t="s">
        <v>37</v>
      </c>
      <c r="AC41" s="24" t="s">
        <v>37</v>
      </c>
      <c r="AD41" s="24" t="s">
        <v>37</v>
      </c>
      <c r="AE41" s="24" t="s">
        <v>37</v>
      </c>
      <c r="AF41" s="24" t="s">
        <v>37</v>
      </c>
      <c r="AG41" s="24" t="s">
        <v>37</v>
      </c>
      <c r="AH41" s="24" t="s">
        <v>37</v>
      </c>
    </row>
    <row r="42" spans="2:34" ht="15" customHeight="1" x14ac:dyDescent="0.25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3" t="s">
        <v>37</v>
      </c>
      <c r="L42" s="20" t="s">
        <v>204</v>
      </c>
      <c r="M42" s="20" t="s">
        <v>205</v>
      </c>
      <c r="N42" s="20" t="s">
        <v>206</v>
      </c>
      <c r="O42" s="20" t="s">
        <v>207</v>
      </c>
      <c r="P42" s="20" t="s">
        <v>208</v>
      </c>
      <c r="Q42" s="20" t="s">
        <v>209</v>
      </c>
      <c r="R42" s="21" t="s">
        <v>210</v>
      </c>
      <c r="S42" s="23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3" t="s">
        <v>37</v>
      </c>
      <c r="AB42" s="20" t="s">
        <v>211</v>
      </c>
      <c r="AC42" s="20" t="s">
        <v>212</v>
      </c>
      <c r="AD42" s="20" t="s">
        <v>213</v>
      </c>
      <c r="AE42" s="20" t="s">
        <v>214</v>
      </c>
      <c r="AF42" s="20" t="s">
        <v>215</v>
      </c>
      <c r="AG42" s="20" t="s">
        <v>216</v>
      </c>
      <c r="AH42" s="25" t="s">
        <v>217</v>
      </c>
    </row>
    <row r="44" spans="2:34" x14ac:dyDescent="0.25">
      <c r="B44" s="10" t="s">
        <v>36</v>
      </c>
      <c r="C44" s="38" t="s">
        <v>171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2:34" x14ac:dyDescent="0.25">
      <c r="B45" s="10" t="s">
        <v>73</v>
      </c>
      <c r="C45" s="37" t="str">
        <f>CONCATENATE("0x",DEC2HEX(HEX2DEC(RIGHT(C38,2))+1,2))</f>
        <v>0x06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41" t="s">
        <v>39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0"/>
    </row>
    <row r="48" spans="2:34" x14ac:dyDescent="0.25">
      <c r="B48" s="10" t="s">
        <v>10</v>
      </c>
      <c r="C48" s="47" t="s">
        <v>37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</row>
    <row r="49" spans="2:34" ht="15" customHeight="1" x14ac:dyDescent="0.25">
      <c r="B49" s="10" t="s">
        <v>9</v>
      </c>
      <c r="C49" s="34" t="s">
        <v>220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6"/>
    </row>
    <row r="51" spans="2:34" x14ac:dyDescent="0.25">
      <c r="B51" s="10" t="s">
        <v>36</v>
      </c>
      <c r="C51" s="38" t="s">
        <v>172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</row>
    <row r="52" spans="2:34" x14ac:dyDescent="0.25">
      <c r="B52" s="10" t="s">
        <v>73</v>
      </c>
      <c r="C52" s="37" t="str">
        <f>CONCATENATE("0x",DEC2HEX(HEX2DEC(RIGHT(C45,2))+1,2))</f>
        <v>0x07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2:34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25">
      <c r="B54" s="10" t="s">
        <v>11</v>
      </c>
      <c r="C54" s="41" t="s">
        <v>39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0"/>
    </row>
    <row r="55" spans="2:34" x14ac:dyDescent="0.25">
      <c r="B55" s="10" t="s">
        <v>10</v>
      </c>
      <c r="C55" s="47" t="s">
        <v>37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x14ac:dyDescent="0.25">
      <c r="B56" s="10" t="s">
        <v>9</v>
      </c>
      <c r="C56" s="41" t="s">
        <v>221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0"/>
    </row>
    <row r="58" spans="2:34" x14ac:dyDescent="0.25">
      <c r="B58" s="10" t="s">
        <v>36</v>
      </c>
      <c r="C58" s="38" t="s">
        <v>173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2:34" x14ac:dyDescent="0.25">
      <c r="B59" s="10" t="s">
        <v>73</v>
      </c>
      <c r="C59" s="37" t="str">
        <f>CONCATENATE("0x",DEC2HEX(HEX2DEC(RIGHT(C52,2))+1,2))</f>
        <v>0x08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spans="2:34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25">
      <c r="B61" s="10" t="s">
        <v>11</v>
      </c>
      <c r="C61" s="41" t="s">
        <v>38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3"/>
      <c r="S61" s="39" t="s">
        <v>38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0"/>
    </row>
    <row r="62" spans="2:34" x14ac:dyDescent="0.25">
      <c r="B62" s="10" t="s">
        <v>10</v>
      </c>
      <c r="C62" s="47" t="s">
        <v>161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8"/>
      <c r="S62" s="44" t="s">
        <v>161</v>
      </c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</row>
    <row r="63" spans="2:34" ht="15" customHeight="1" x14ac:dyDescent="0.25">
      <c r="B63" s="10" t="s">
        <v>9</v>
      </c>
      <c r="C63" s="34" t="s">
        <v>222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49"/>
      <c r="S63" s="50" t="s">
        <v>223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5" spans="2:34" x14ac:dyDescent="0.25">
      <c r="B65" s="10" t="s">
        <v>36</v>
      </c>
      <c r="C65" s="38" t="s">
        <v>174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</row>
    <row r="66" spans="2:34" x14ac:dyDescent="0.25">
      <c r="B66" s="10" t="s">
        <v>73</v>
      </c>
      <c r="C66" s="37" t="str">
        <f>CONCATENATE("0x",DEC2HEX(HEX2DEC(RIGHT(C59,2))+1,2))</f>
        <v>0x09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41" t="s">
        <v>38</v>
      </c>
      <c r="D68" s="42" t="s">
        <v>38</v>
      </c>
      <c r="E68" s="42" t="s">
        <v>38</v>
      </c>
      <c r="F68" s="42" t="s">
        <v>38</v>
      </c>
      <c r="G68" s="42" t="s">
        <v>38</v>
      </c>
      <c r="H68" s="42" t="s">
        <v>38</v>
      </c>
      <c r="I68" s="42" t="s">
        <v>38</v>
      </c>
      <c r="J68" s="42" t="s">
        <v>38</v>
      </c>
      <c r="K68" s="42" t="s">
        <v>38</v>
      </c>
      <c r="L68" s="42" t="s">
        <v>38</v>
      </c>
      <c r="M68" s="42" t="s">
        <v>38</v>
      </c>
      <c r="N68" s="42" t="s">
        <v>38</v>
      </c>
      <c r="O68" s="42" t="s">
        <v>38</v>
      </c>
      <c r="P68" s="42" t="s">
        <v>38</v>
      </c>
      <c r="Q68" s="42" t="s">
        <v>38</v>
      </c>
      <c r="R68" s="43" t="s">
        <v>38</v>
      </c>
      <c r="S68" s="39" t="s">
        <v>38</v>
      </c>
      <c r="T68" s="42" t="s">
        <v>38</v>
      </c>
      <c r="U68" s="42" t="s">
        <v>38</v>
      </c>
      <c r="V68" s="42" t="s">
        <v>38</v>
      </c>
      <c r="W68" s="42" t="s">
        <v>38</v>
      </c>
      <c r="X68" s="42" t="s">
        <v>38</v>
      </c>
      <c r="Y68" s="42" t="s">
        <v>38</v>
      </c>
      <c r="Z68" s="42" t="s">
        <v>38</v>
      </c>
      <c r="AA68" s="42" t="s">
        <v>38</v>
      </c>
      <c r="AB68" s="42" t="s">
        <v>38</v>
      </c>
      <c r="AC68" s="42" t="s">
        <v>38</v>
      </c>
      <c r="AD68" s="42" t="s">
        <v>38</v>
      </c>
      <c r="AE68" s="42" t="s">
        <v>38</v>
      </c>
      <c r="AF68" s="42" t="s">
        <v>38</v>
      </c>
      <c r="AG68" s="42" t="s">
        <v>38</v>
      </c>
      <c r="AH68" s="40" t="s">
        <v>38</v>
      </c>
    </row>
    <row r="69" spans="2:34" x14ac:dyDescent="0.25">
      <c r="B69" s="10" t="s">
        <v>10</v>
      </c>
      <c r="C69" s="47" t="s">
        <v>161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8"/>
      <c r="S69" s="44" t="s">
        <v>161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</row>
    <row r="70" spans="2:34" ht="15" customHeight="1" x14ac:dyDescent="0.25">
      <c r="B70" s="10" t="s">
        <v>9</v>
      </c>
      <c r="C70" s="34" t="s">
        <v>224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49"/>
      <c r="S70" s="50" t="s">
        <v>225</v>
      </c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6"/>
    </row>
    <row r="72" spans="2:34" x14ac:dyDescent="0.25">
      <c r="B72" s="10" t="s">
        <v>36</v>
      </c>
      <c r="C72" s="38" t="s">
        <v>175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</row>
    <row r="73" spans="2:34" x14ac:dyDescent="0.25">
      <c r="B73" s="10" t="s">
        <v>73</v>
      </c>
      <c r="C73" s="37" t="str">
        <f>CONCATENATE("0x",DEC2HEX(HEX2DEC(RIGHT(C66,2))+1,2))</f>
        <v>0x0A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25" t="s">
        <v>39</v>
      </c>
      <c r="D75" s="25" t="s">
        <v>39</v>
      </c>
      <c r="E75" s="25" t="s">
        <v>39</v>
      </c>
      <c r="F75" s="25" t="s">
        <v>39</v>
      </c>
      <c r="G75" s="25" t="s">
        <v>39</v>
      </c>
      <c r="H75" s="25" t="s">
        <v>39</v>
      </c>
      <c r="I75" s="25" t="s">
        <v>39</v>
      </c>
      <c r="J75" s="17" t="s">
        <v>39</v>
      </c>
      <c r="K75" s="15" t="s">
        <v>39</v>
      </c>
      <c r="L75" s="25" t="s">
        <v>39</v>
      </c>
      <c r="M75" s="25" t="s">
        <v>39</v>
      </c>
      <c r="N75" s="25" t="s">
        <v>39</v>
      </c>
      <c r="O75" s="25" t="s">
        <v>39</v>
      </c>
      <c r="P75" s="25" t="s">
        <v>39</v>
      </c>
      <c r="Q75" s="25" t="s">
        <v>39</v>
      </c>
      <c r="R75" s="17" t="s">
        <v>39</v>
      </c>
      <c r="S75" s="39" t="s">
        <v>38</v>
      </c>
      <c r="T75" s="42" t="s">
        <v>38</v>
      </c>
      <c r="U75" s="42" t="s">
        <v>38</v>
      </c>
      <c r="V75" s="42" t="s">
        <v>38</v>
      </c>
      <c r="W75" s="42" t="s">
        <v>38</v>
      </c>
      <c r="X75" s="42" t="s">
        <v>38</v>
      </c>
      <c r="Y75" s="42" t="s">
        <v>38</v>
      </c>
      <c r="Z75" s="42" t="s">
        <v>38</v>
      </c>
      <c r="AA75" s="42" t="s">
        <v>38</v>
      </c>
      <c r="AB75" s="42" t="s">
        <v>38</v>
      </c>
      <c r="AC75" s="42" t="s">
        <v>38</v>
      </c>
      <c r="AD75" s="42" t="s">
        <v>38</v>
      </c>
      <c r="AE75" s="42" t="s">
        <v>38</v>
      </c>
      <c r="AF75" s="42" t="s">
        <v>38</v>
      </c>
      <c r="AG75" s="42" t="s">
        <v>38</v>
      </c>
      <c r="AH75" s="40" t="s">
        <v>38</v>
      </c>
    </row>
    <row r="76" spans="2:34" x14ac:dyDescent="0.25">
      <c r="B76" s="10" t="s">
        <v>10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18">
        <v>0</v>
      </c>
      <c r="K76" s="19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18">
        <v>0</v>
      </c>
      <c r="S76" s="44" t="s">
        <v>161</v>
      </c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</row>
    <row r="77" spans="2:34" x14ac:dyDescent="0.25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3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39" t="s">
        <v>226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0"/>
    </row>
    <row r="79" spans="2:34" x14ac:dyDescent="0.25">
      <c r="B79" s="10" t="s">
        <v>36</v>
      </c>
      <c r="C79" s="38" t="s">
        <v>176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</row>
    <row r="80" spans="2:34" x14ac:dyDescent="0.25">
      <c r="B80" s="10" t="s">
        <v>73</v>
      </c>
      <c r="C80" s="37" t="str">
        <f>CONCATENATE("0x",DEC2HEX(HEX2DEC(RIGHT(C73,2))+1,2))</f>
        <v>0x0B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25" t="s">
        <v>39</v>
      </c>
      <c r="D82" s="25" t="s">
        <v>39</v>
      </c>
      <c r="E82" s="25" t="s">
        <v>39</v>
      </c>
      <c r="F82" s="25" t="s">
        <v>39</v>
      </c>
      <c r="G82" s="25" t="s">
        <v>39</v>
      </c>
      <c r="H82" s="25" t="s">
        <v>39</v>
      </c>
      <c r="I82" s="25" t="s">
        <v>39</v>
      </c>
      <c r="J82" s="17" t="s">
        <v>39</v>
      </c>
      <c r="K82" s="15" t="s">
        <v>39</v>
      </c>
      <c r="L82" s="25" t="s">
        <v>39</v>
      </c>
      <c r="M82" s="25" t="s">
        <v>39</v>
      </c>
      <c r="N82" s="25" t="s">
        <v>39</v>
      </c>
      <c r="O82" s="25" t="s">
        <v>39</v>
      </c>
      <c r="P82" s="25" t="s">
        <v>39</v>
      </c>
      <c r="Q82" s="25" t="s">
        <v>39</v>
      </c>
      <c r="R82" s="17" t="s">
        <v>39</v>
      </c>
      <c r="S82" s="39" t="s">
        <v>38</v>
      </c>
      <c r="T82" s="42"/>
      <c r="U82" s="42"/>
      <c r="V82" s="42"/>
      <c r="W82" s="42"/>
      <c r="X82" s="42"/>
      <c r="Y82" s="42"/>
      <c r="Z82" s="43"/>
      <c r="AA82" s="39" t="s">
        <v>38</v>
      </c>
      <c r="AB82" s="42"/>
      <c r="AC82" s="42"/>
      <c r="AD82" s="42"/>
      <c r="AE82" s="42"/>
      <c r="AF82" s="42"/>
      <c r="AG82" s="42"/>
      <c r="AH82" s="40"/>
    </row>
    <row r="83" spans="2:34" x14ac:dyDescent="0.25">
      <c r="B83" s="10" t="s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18">
        <v>0</v>
      </c>
      <c r="K83" s="19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18">
        <v>0</v>
      </c>
      <c r="S83" s="44" t="s">
        <v>158</v>
      </c>
      <c r="T83" s="45"/>
      <c r="U83" s="45"/>
      <c r="V83" s="45"/>
      <c r="W83" s="45"/>
      <c r="X83" s="45"/>
      <c r="Y83" s="45"/>
      <c r="Z83" s="48"/>
      <c r="AA83" s="44" t="s">
        <v>158</v>
      </c>
      <c r="AB83" s="45"/>
      <c r="AC83" s="45"/>
      <c r="AD83" s="45"/>
      <c r="AE83" s="45"/>
      <c r="AF83" s="45"/>
      <c r="AG83" s="45"/>
      <c r="AH83" s="46"/>
    </row>
    <row r="84" spans="2:34" ht="15" customHeight="1" x14ac:dyDescent="0.25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3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0" t="s">
        <v>227</v>
      </c>
      <c r="T84" s="35"/>
      <c r="U84" s="35"/>
      <c r="V84" s="35"/>
      <c r="W84" s="35"/>
      <c r="X84" s="35"/>
      <c r="Y84" s="35"/>
      <c r="Z84" s="49"/>
      <c r="AA84" s="50" t="s">
        <v>228</v>
      </c>
      <c r="AB84" s="35"/>
      <c r="AC84" s="35"/>
      <c r="AD84" s="35"/>
      <c r="AE84" s="35"/>
      <c r="AF84" s="35"/>
      <c r="AG84" s="35"/>
      <c r="AH84" s="36"/>
    </row>
    <row r="86" spans="2:34" x14ac:dyDescent="0.25">
      <c r="B86" s="10" t="s">
        <v>36</v>
      </c>
      <c r="C86" s="38" t="s">
        <v>177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</row>
    <row r="87" spans="2:34" x14ac:dyDescent="0.25">
      <c r="B87" s="10" t="s">
        <v>73</v>
      </c>
      <c r="C87" s="37" t="str">
        <f>CONCATENATE("0x",DEC2HEX(HEX2DEC(RIGHT(C80,2))+1,2))</f>
        <v>0x0C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spans="2:34" x14ac:dyDescent="0.25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25">
      <c r="B89" s="10" t="s">
        <v>11</v>
      </c>
      <c r="C89" s="42" t="s">
        <v>39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3"/>
      <c r="S89" s="39" t="s">
        <v>39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0"/>
    </row>
    <row r="90" spans="2:34" x14ac:dyDescent="0.25">
      <c r="B90" s="10" t="s">
        <v>10</v>
      </c>
      <c r="C90" s="45" t="s">
        <v>37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6">
        <v>0</v>
      </c>
      <c r="S90" s="44" t="s">
        <v>37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</row>
    <row r="91" spans="2:34" ht="15" customHeight="1" x14ac:dyDescent="0.25">
      <c r="B91" s="10" t="s">
        <v>9</v>
      </c>
      <c r="C91" s="42" t="s">
        <v>229</v>
      </c>
      <c r="D91" s="42" t="s">
        <v>37</v>
      </c>
      <c r="E91" s="42" t="s">
        <v>37</v>
      </c>
      <c r="F91" s="42" t="s">
        <v>37</v>
      </c>
      <c r="G91" s="42" t="s">
        <v>37</v>
      </c>
      <c r="H91" s="42" t="s">
        <v>37</v>
      </c>
      <c r="I91" s="42" t="s">
        <v>37</v>
      </c>
      <c r="J91" s="42" t="s">
        <v>37</v>
      </c>
      <c r="K91" s="42" t="s">
        <v>37</v>
      </c>
      <c r="L91" s="42" t="s">
        <v>37</v>
      </c>
      <c r="M91" s="42" t="s">
        <v>37</v>
      </c>
      <c r="N91" s="42" t="s">
        <v>37</v>
      </c>
      <c r="O91" s="42" t="s">
        <v>37</v>
      </c>
      <c r="P91" s="42" t="s">
        <v>37</v>
      </c>
      <c r="Q91" s="42" t="s">
        <v>37</v>
      </c>
      <c r="R91" s="40" t="s">
        <v>37</v>
      </c>
      <c r="S91" s="39" t="s">
        <v>230</v>
      </c>
      <c r="T91" s="42" t="s">
        <v>37</v>
      </c>
      <c r="U91" s="42" t="s">
        <v>37</v>
      </c>
      <c r="V91" s="42" t="s">
        <v>37</v>
      </c>
      <c r="W91" s="42" t="s">
        <v>37</v>
      </c>
      <c r="X91" s="42" t="s">
        <v>37</v>
      </c>
      <c r="Y91" s="42" t="s">
        <v>37</v>
      </c>
      <c r="Z91" s="42" t="s">
        <v>37</v>
      </c>
      <c r="AA91" s="42" t="s">
        <v>37</v>
      </c>
      <c r="AB91" s="42" t="s">
        <v>37</v>
      </c>
      <c r="AC91" s="42" t="s">
        <v>37</v>
      </c>
      <c r="AD91" s="42" t="s">
        <v>37</v>
      </c>
      <c r="AE91" s="42" t="s">
        <v>37</v>
      </c>
      <c r="AF91" s="42" t="s">
        <v>37</v>
      </c>
      <c r="AG91" s="42" t="s">
        <v>37</v>
      </c>
      <c r="AH91" s="40" t="s">
        <v>37</v>
      </c>
    </row>
    <row r="93" spans="2:34" x14ac:dyDescent="0.25">
      <c r="B93" s="10" t="s">
        <v>36</v>
      </c>
      <c r="C93" s="40" t="s">
        <v>178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2:34" x14ac:dyDescent="0.25">
      <c r="B94" s="10" t="s">
        <v>73</v>
      </c>
      <c r="C94" s="46" t="str">
        <f>CONCATENATE("0x",DEC2HEX(HEX2DEC(RIGHT(C87,2))+1,2))</f>
        <v>0x0D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spans="2:34" x14ac:dyDescent="0.25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25">
      <c r="B96" s="10" t="s">
        <v>11</v>
      </c>
      <c r="C96" s="42" t="s">
        <v>39</v>
      </c>
      <c r="D96" s="42" t="s">
        <v>39</v>
      </c>
      <c r="E96" s="42" t="s">
        <v>39</v>
      </c>
      <c r="F96" s="42" t="s">
        <v>39</v>
      </c>
      <c r="G96" s="42" t="s">
        <v>39</v>
      </c>
      <c r="H96" s="42" t="s">
        <v>39</v>
      </c>
      <c r="I96" s="42" t="s">
        <v>39</v>
      </c>
      <c r="J96" s="42" t="s">
        <v>39</v>
      </c>
      <c r="K96" s="42" t="s">
        <v>39</v>
      </c>
      <c r="L96" s="42" t="s">
        <v>39</v>
      </c>
      <c r="M96" s="42" t="s">
        <v>39</v>
      </c>
      <c r="N96" s="42" t="s">
        <v>39</v>
      </c>
      <c r="O96" s="42" t="s">
        <v>39</v>
      </c>
      <c r="P96" s="42" t="s">
        <v>39</v>
      </c>
      <c r="Q96" s="42" t="s">
        <v>39</v>
      </c>
      <c r="R96" s="43" t="s">
        <v>39</v>
      </c>
      <c r="S96" s="39" t="s">
        <v>39</v>
      </c>
      <c r="T96" s="42" t="s">
        <v>39</v>
      </c>
      <c r="U96" s="42" t="s">
        <v>39</v>
      </c>
      <c r="V96" s="42" t="s">
        <v>39</v>
      </c>
      <c r="W96" s="42" t="s">
        <v>39</v>
      </c>
      <c r="X96" s="42" t="s">
        <v>39</v>
      </c>
      <c r="Y96" s="42" t="s">
        <v>39</v>
      </c>
      <c r="Z96" s="42" t="s">
        <v>39</v>
      </c>
      <c r="AA96" s="42" t="s">
        <v>39</v>
      </c>
      <c r="AB96" s="42" t="s">
        <v>39</v>
      </c>
      <c r="AC96" s="42" t="s">
        <v>39</v>
      </c>
      <c r="AD96" s="42" t="s">
        <v>39</v>
      </c>
      <c r="AE96" s="42" t="s">
        <v>39</v>
      </c>
      <c r="AF96" s="42" t="s">
        <v>39</v>
      </c>
      <c r="AG96" s="42" t="s">
        <v>39</v>
      </c>
      <c r="AH96" s="40" t="s">
        <v>39</v>
      </c>
    </row>
    <row r="97" spans="2:34" x14ac:dyDescent="0.25">
      <c r="B97" s="10" t="s">
        <v>10</v>
      </c>
      <c r="C97" s="45" t="s">
        <v>37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6">
        <v>0</v>
      </c>
      <c r="S97" s="44" t="s">
        <v>37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45">
        <v>0</v>
      </c>
      <c r="AH97" s="46">
        <v>0</v>
      </c>
    </row>
    <row r="98" spans="2:34" ht="15" customHeight="1" x14ac:dyDescent="0.25">
      <c r="B98" s="10" t="s">
        <v>9</v>
      </c>
      <c r="C98" s="42" t="s">
        <v>231</v>
      </c>
      <c r="D98" s="42" t="s">
        <v>37</v>
      </c>
      <c r="E98" s="42" t="s">
        <v>37</v>
      </c>
      <c r="F98" s="42" t="s">
        <v>37</v>
      </c>
      <c r="G98" s="42" t="s">
        <v>37</v>
      </c>
      <c r="H98" s="42" t="s">
        <v>37</v>
      </c>
      <c r="I98" s="42" t="s">
        <v>37</v>
      </c>
      <c r="J98" s="42" t="s">
        <v>37</v>
      </c>
      <c r="K98" s="42" t="s">
        <v>37</v>
      </c>
      <c r="L98" s="42" t="s">
        <v>37</v>
      </c>
      <c r="M98" s="42" t="s">
        <v>37</v>
      </c>
      <c r="N98" s="42" t="s">
        <v>37</v>
      </c>
      <c r="O98" s="42" t="s">
        <v>37</v>
      </c>
      <c r="P98" s="42" t="s">
        <v>37</v>
      </c>
      <c r="Q98" s="42" t="s">
        <v>37</v>
      </c>
      <c r="R98" s="40" t="s">
        <v>37</v>
      </c>
      <c r="S98" s="39" t="s">
        <v>232</v>
      </c>
      <c r="T98" s="42" t="s">
        <v>37</v>
      </c>
      <c r="U98" s="42" t="s">
        <v>37</v>
      </c>
      <c r="V98" s="42" t="s">
        <v>37</v>
      </c>
      <c r="W98" s="42" t="s">
        <v>37</v>
      </c>
      <c r="X98" s="42" t="s">
        <v>37</v>
      </c>
      <c r="Y98" s="42" t="s">
        <v>37</v>
      </c>
      <c r="Z98" s="42" t="s">
        <v>37</v>
      </c>
      <c r="AA98" s="42" t="s">
        <v>37</v>
      </c>
      <c r="AB98" s="42" t="s">
        <v>37</v>
      </c>
      <c r="AC98" s="42" t="s">
        <v>37</v>
      </c>
      <c r="AD98" s="42" t="s">
        <v>37</v>
      </c>
      <c r="AE98" s="42" t="s">
        <v>37</v>
      </c>
      <c r="AF98" s="42" t="s">
        <v>37</v>
      </c>
      <c r="AG98" s="42" t="s">
        <v>37</v>
      </c>
      <c r="AH98" s="40" t="s">
        <v>37</v>
      </c>
    </row>
    <row r="100" spans="2:34" x14ac:dyDescent="0.25">
      <c r="B100" s="10" t="s">
        <v>36</v>
      </c>
      <c r="C100" s="38" t="s">
        <v>179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</row>
    <row r="101" spans="2:34" x14ac:dyDescent="0.25">
      <c r="B101" s="10" t="s">
        <v>73</v>
      </c>
      <c r="C101" s="37" t="str">
        <f>CONCATENATE("0x",DEC2HEX(HEX2DEC(RIGHT(C94,2))+1,2))</f>
        <v>0x0E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spans="2:34" x14ac:dyDescent="0.25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25">
      <c r="B103" s="10" t="s">
        <v>11</v>
      </c>
      <c r="C103" s="25" t="s">
        <v>39</v>
      </c>
      <c r="D103" s="25" t="s">
        <v>39</v>
      </c>
      <c r="E103" s="25" t="s">
        <v>39</v>
      </c>
      <c r="F103" s="25" t="s">
        <v>39</v>
      </c>
      <c r="G103" s="25" t="s">
        <v>39</v>
      </c>
      <c r="H103" s="25" t="s">
        <v>39</v>
      </c>
      <c r="I103" s="25" t="s">
        <v>39</v>
      </c>
      <c r="J103" s="17" t="s">
        <v>39</v>
      </c>
      <c r="K103" s="15" t="s">
        <v>39</v>
      </c>
      <c r="L103" s="25" t="s">
        <v>39</v>
      </c>
      <c r="M103" s="25" t="s">
        <v>39</v>
      </c>
      <c r="N103" s="25" t="s">
        <v>39</v>
      </c>
      <c r="O103" s="25" t="s">
        <v>39</v>
      </c>
      <c r="P103" s="25" t="s">
        <v>39</v>
      </c>
      <c r="Q103" s="25" t="s">
        <v>39</v>
      </c>
      <c r="R103" s="17" t="s">
        <v>39</v>
      </c>
      <c r="S103" s="39" t="s">
        <v>38</v>
      </c>
      <c r="T103" s="42" t="s">
        <v>38</v>
      </c>
      <c r="U103" s="42" t="s">
        <v>38</v>
      </c>
      <c r="V103" s="42" t="s">
        <v>38</v>
      </c>
      <c r="W103" s="42" t="s">
        <v>38</v>
      </c>
      <c r="X103" s="42" t="s">
        <v>38</v>
      </c>
      <c r="Y103" s="42" t="s">
        <v>38</v>
      </c>
      <c r="Z103" s="42" t="s">
        <v>38</v>
      </c>
      <c r="AA103" s="42" t="s">
        <v>38</v>
      </c>
      <c r="AB103" s="42" t="s">
        <v>38</v>
      </c>
      <c r="AC103" s="42" t="s">
        <v>38</v>
      </c>
      <c r="AD103" s="42" t="s">
        <v>38</v>
      </c>
      <c r="AE103" s="42" t="s">
        <v>38</v>
      </c>
      <c r="AF103" s="42" t="s">
        <v>38</v>
      </c>
      <c r="AG103" s="42" t="s">
        <v>38</v>
      </c>
      <c r="AH103" s="40" t="s">
        <v>38</v>
      </c>
    </row>
    <row r="104" spans="2:34" x14ac:dyDescent="0.25">
      <c r="B104" s="10" t="s">
        <v>10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18">
        <v>0</v>
      </c>
      <c r="K104" s="19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>
        <v>0</v>
      </c>
      <c r="S104" s="44" t="s">
        <v>161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0</v>
      </c>
      <c r="AG104" s="45">
        <v>0</v>
      </c>
      <c r="AH104" s="46">
        <v>0</v>
      </c>
    </row>
    <row r="105" spans="2:34" x14ac:dyDescent="0.25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3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39" t="s">
        <v>233</v>
      </c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0"/>
    </row>
    <row r="107" spans="2:34" x14ac:dyDescent="0.25">
      <c r="B107" s="10" t="s">
        <v>36</v>
      </c>
      <c r="C107" s="38" t="s">
        <v>180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</row>
    <row r="108" spans="2:34" x14ac:dyDescent="0.25">
      <c r="B108" s="10" t="s">
        <v>73</v>
      </c>
      <c r="C108" s="37" t="str">
        <f>CONCATENATE("0x",DEC2HEX(HEX2DEC(RIGHT(C101,2))+1,2))</f>
        <v>0x0F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spans="2:34" x14ac:dyDescent="0.25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25">
      <c r="B110" s="10" t="s">
        <v>11</v>
      </c>
      <c r="C110" s="25" t="s">
        <v>39</v>
      </c>
      <c r="D110" s="25" t="s">
        <v>39</v>
      </c>
      <c r="E110" s="25" t="s">
        <v>39</v>
      </c>
      <c r="F110" s="25" t="s">
        <v>39</v>
      </c>
      <c r="G110" s="25" t="s">
        <v>39</v>
      </c>
      <c r="H110" s="25" t="s">
        <v>39</v>
      </c>
      <c r="I110" s="25" t="s">
        <v>39</v>
      </c>
      <c r="J110" s="17" t="s">
        <v>39</v>
      </c>
      <c r="K110" s="15" t="s">
        <v>39</v>
      </c>
      <c r="L110" s="25" t="s">
        <v>39</v>
      </c>
      <c r="M110" s="25" t="s">
        <v>39</v>
      </c>
      <c r="N110" s="25" t="s">
        <v>39</v>
      </c>
      <c r="O110" s="25" t="s">
        <v>39</v>
      </c>
      <c r="P110" s="25" t="s">
        <v>39</v>
      </c>
      <c r="Q110" s="25" t="s">
        <v>39</v>
      </c>
      <c r="R110" s="17" t="s">
        <v>39</v>
      </c>
      <c r="S110" s="39" t="s">
        <v>38</v>
      </c>
      <c r="T110" s="42" t="s">
        <v>38</v>
      </c>
      <c r="U110" s="42" t="s">
        <v>38</v>
      </c>
      <c r="V110" s="42" t="s">
        <v>38</v>
      </c>
      <c r="W110" s="42" t="s">
        <v>38</v>
      </c>
      <c r="X110" s="42" t="s">
        <v>38</v>
      </c>
      <c r="Y110" s="42" t="s">
        <v>38</v>
      </c>
      <c r="Z110" s="42" t="s">
        <v>38</v>
      </c>
      <c r="AA110" s="42" t="s">
        <v>38</v>
      </c>
      <c r="AB110" s="42" t="s">
        <v>38</v>
      </c>
      <c r="AC110" s="42" t="s">
        <v>38</v>
      </c>
      <c r="AD110" s="42" t="s">
        <v>38</v>
      </c>
      <c r="AE110" s="42" t="s">
        <v>38</v>
      </c>
      <c r="AF110" s="42" t="s">
        <v>38</v>
      </c>
      <c r="AG110" s="42" t="s">
        <v>38</v>
      </c>
      <c r="AH110" s="40" t="s">
        <v>38</v>
      </c>
    </row>
    <row r="111" spans="2:34" x14ac:dyDescent="0.25">
      <c r="B111" s="10" t="s">
        <v>10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18">
        <v>0</v>
      </c>
      <c r="K111" s="19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18">
        <v>0</v>
      </c>
      <c r="S111" s="44" t="s">
        <v>161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6">
        <v>0</v>
      </c>
    </row>
    <row r="112" spans="2:34" x14ac:dyDescent="0.25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3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39" t="s">
        <v>234</v>
      </c>
      <c r="T112" s="42" t="s">
        <v>37</v>
      </c>
      <c r="U112" s="42" t="s">
        <v>37</v>
      </c>
      <c r="V112" s="42" t="s">
        <v>37</v>
      </c>
      <c r="W112" s="42" t="s">
        <v>37</v>
      </c>
      <c r="X112" s="42" t="s">
        <v>37</v>
      </c>
      <c r="Y112" s="42" t="s">
        <v>37</v>
      </c>
      <c r="Z112" s="42" t="s">
        <v>37</v>
      </c>
      <c r="AA112" s="42" t="s">
        <v>37</v>
      </c>
      <c r="AB112" s="42" t="s">
        <v>37</v>
      </c>
      <c r="AC112" s="42" t="s">
        <v>37</v>
      </c>
      <c r="AD112" s="42" t="s">
        <v>37</v>
      </c>
      <c r="AE112" s="42" t="s">
        <v>37</v>
      </c>
      <c r="AF112" s="42" t="s">
        <v>37</v>
      </c>
      <c r="AG112" s="42" t="s">
        <v>37</v>
      </c>
      <c r="AH112" s="40" t="s">
        <v>37</v>
      </c>
    </row>
    <row r="114" spans="2:34" x14ac:dyDescent="0.25">
      <c r="B114" s="10" t="s">
        <v>36</v>
      </c>
      <c r="C114" s="38" t="s">
        <v>181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</row>
    <row r="115" spans="2:34" x14ac:dyDescent="0.25">
      <c r="B115" s="10" t="s">
        <v>73</v>
      </c>
      <c r="C115" s="37" t="str">
        <f>CONCATENATE("0x",DEC2HEX(HEX2DEC(RIGHT(C108,2))+1,2))</f>
        <v>0x10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spans="2:34" x14ac:dyDescent="0.25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25">
      <c r="B117" s="10" t="s">
        <v>11</v>
      </c>
      <c r="C117" s="25" t="s">
        <v>39</v>
      </c>
      <c r="D117" s="25" t="s">
        <v>39</v>
      </c>
      <c r="E117" s="25" t="s">
        <v>39</v>
      </c>
      <c r="F117" s="25" t="s">
        <v>39</v>
      </c>
      <c r="G117" s="25" t="s">
        <v>39</v>
      </c>
      <c r="H117" s="25" t="s">
        <v>39</v>
      </c>
      <c r="I117" s="25" t="s">
        <v>39</v>
      </c>
      <c r="J117" s="17" t="s">
        <v>39</v>
      </c>
      <c r="K117" s="15" t="s">
        <v>39</v>
      </c>
      <c r="L117" s="25" t="s">
        <v>39</v>
      </c>
      <c r="M117" s="25" t="s">
        <v>39</v>
      </c>
      <c r="N117" s="25" t="s">
        <v>39</v>
      </c>
      <c r="O117" s="25" t="s">
        <v>39</v>
      </c>
      <c r="P117" s="25" t="s">
        <v>39</v>
      </c>
      <c r="Q117" s="25" t="s">
        <v>39</v>
      </c>
      <c r="R117" s="17" t="s">
        <v>39</v>
      </c>
      <c r="S117" s="39" t="s">
        <v>38</v>
      </c>
      <c r="T117" s="42" t="s">
        <v>38</v>
      </c>
      <c r="U117" s="42" t="s">
        <v>38</v>
      </c>
      <c r="V117" s="42" t="s">
        <v>38</v>
      </c>
      <c r="W117" s="42" t="s">
        <v>38</v>
      </c>
      <c r="X117" s="42" t="s">
        <v>38</v>
      </c>
      <c r="Y117" s="42" t="s">
        <v>38</v>
      </c>
      <c r="Z117" s="42" t="s">
        <v>38</v>
      </c>
      <c r="AA117" s="42" t="s">
        <v>38</v>
      </c>
      <c r="AB117" s="42" t="s">
        <v>38</v>
      </c>
      <c r="AC117" s="42" t="s">
        <v>38</v>
      </c>
      <c r="AD117" s="42" t="s">
        <v>38</v>
      </c>
      <c r="AE117" s="42" t="s">
        <v>38</v>
      </c>
      <c r="AF117" s="42" t="s">
        <v>38</v>
      </c>
      <c r="AG117" s="42" t="s">
        <v>38</v>
      </c>
      <c r="AH117" s="40" t="s">
        <v>38</v>
      </c>
    </row>
    <row r="118" spans="2:34" x14ac:dyDescent="0.25">
      <c r="B118" s="10" t="s">
        <v>10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18">
        <v>0</v>
      </c>
      <c r="K118" s="19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18">
        <v>0</v>
      </c>
      <c r="S118" s="44" t="s">
        <v>161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0</v>
      </c>
      <c r="AG118" s="45">
        <v>0</v>
      </c>
      <c r="AH118" s="46">
        <v>0</v>
      </c>
    </row>
    <row r="119" spans="2:34" x14ac:dyDescent="0.25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3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39" t="s">
        <v>235</v>
      </c>
      <c r="T119" s="42" t="s">
        <v>37</v>
      </c>
      <c r="U119" s="42" t="s">
        <v>37</v>
      </c>
      <c r="V119" s="42" t="s">
        <v>37</v>
      </c>
      <c r="W119" s="42" t="s">
        <v>37</v>
      </c>
      <c r="X119" s="42" t="s">
        <v>37</v>
      </c>
      <c r="Y119" s="42" t="s">
        <v>37</v>
      </c>
      <c r="Z119" s="42" t="s">
        <v>37</v>
      </c>
      <c r="AA119" s="42" t="s">
        <v>37</v>
      </c>
      <c r="AB119" s="42" t="s">
        <v>37</v>
      </c>
      <c r="AC119" s="42" t="s">
        <v>37</v>
      </c>
      <c r="AD119" s="42" t="s">
        <v>37</v>
      </c>
      <c r="AE119" s="42" t="s">
        <v>37</v>
      </c>
      <c r="AF119" s="42" t="s">
        <v>37</v>
      </c>
      <c r="AG119" s="42" t="s">
        <v>37</v>
      </c>
      <c r="AH119" s="40" t="s">
        <v>37</v>
      </c>
    </row>
    <row r="121" spans="2:34" x14ac:dyDescent="0.25">
      <c r="B121" s="10" t="s">
        <v>36</v>
      </c>
      <c r="C121" s="38" t="s">
        <v>182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</row>
    <row r="122" spans="2:34" x14ac:dyDescent="0.25">
      <c r="B122" s="10" t="s">
        <v>73</v>
      </c>
      <c r="C122" s="37" t="str">
        <f>CONCATENATE("0x",DEC2HEX(HEX2DEC(RIGHT(C115,2))+1,2))</f>
        <v>0x11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spans="2:34" x14ac:dyDescent="0.25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25">
      <c r="B124" s="10" t="s">
        <v>11</v>
      </c>
      <c r="C124" s="25" t="s">
        <v>39</v>
      </c>
      <c r="D124" s="25" t="s">
        <v>39</v>
      </c>
      <c r="E124" s="25" t="s">
        <v>39</v>
      </c>
      <c r="F124" s="25" t="s">
        <v>39</v>
      </c>
      <c r="G124" s="25" t="s">
        <v>39</v>
      </c>
      <c r="H124" s="25" t="s">
        <v>39</v>
      </c>
      <c r="I124" s="25" t="s">
        <v>39</v>
      </c>
      <c r="J124" s="17" t="s">
        <v>39</v>
      </c>
      <c r="K124" s="15" t="s">
        <v>39</v>
      </c>
      <c r="L124" s="25" t="s">
        <v>39</v>
      </c>
      <c r="M124" s="25" t="s">
        <v>39</v>
      </c>
      <c r="N124" s="25" t="s">
        <v>39</v>
      </c>
      <c r="O124" s="25" t="s">
        <v>39</v>
      </c>
      <c r="P124" s="25" t="s">
        <v>39</v>
      </c>
      <c r="Q124" s="25" t="s">
        <v>39</v>
      </c>
      <c r="R124" s="17" t="s">
        <v>38</v>
      </c>
      <c r="S124" s="15" t="s">
        <v>39</v>
      </c>
      <c r="T124" s="25" t="s">
        <v>39</v>
      </c>
      <c r="U124" s="25" t="s">
        <v>39</v>
      </c>
      <c r="V124" s="25" t="s">
        <v>39</v>
      </c>
      <c r="W124" s="25" t="s">
        <v>39</v>
      </c>
      <c r="X124" s="25" t="s">
        <v>39</v>
      </c>
      <c r="Y124" s="25" t="s">
        <v>38</v>
      </c>
      <c r="Z124" s="17" t="s">
        <v>38</v>
      </c>
      <c r="AA124" s="15" t="s">
        <v>39</v>
      </c>
      <c r="AB124" s="25" t="s">
        <v>39</v>
      </c>
      <c r="AC124" s="25" t="s">
        <v>39</v>
      </c>
      <c r="AD124" s="25" t="s">
        <v>39</v>
      </c>
      <c r="AE124" s="25" t="s">
        <v>39</v>
      </c>
      <c r="AF124" s="25" t="s">
        <v>39</v>
      </c>
      <c r="AG124" s="25" t="s">
        <v>39</v>
      </c>
      <c r="AH124" s="25" t="s">
        <v>38</v>
      </c>
    </row>
    <row r="125" spans="2:34" x14ac:dyDescent="0.25">
      <c r="B125" s="10" t="s">
        <v>10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18">
        <v>0</v>
      </c>
      <c r="K125" s="19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18">
        <v>0</v>
      </c>
      <c r="S125" s="19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18">
        <v>0</v>
      </c>
      <c r="AA125" s="19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</row>
    <row r="126" spans="2:34" ht="15" customHeight="1" x14ac:dyDescent="0.25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3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236</v>
      </c>
      <c r="S126" s="23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237</v>
      </c>
      <c r="Z126" s="21" t="s">
        <v>238</v>
      </c>
      <c r="AA126" s="23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5" t="s">
        <v>239</v>
      </c>
    </row>
    <row r="128" spans="2:34" x14ac:dyDescent="0.25">
      <c r="B128" s="10" t="s">
        <v>36</v>
      </c>
      <c r="C128" s="38" t="s">
        <v>183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</row>
    <row r="129" spans="2:34" x14ac:dyDescent="0.25">
      <c r="B129" s="10" t="s">
        <v>73</v>
      </c>
      <c r="C129" s="37" t="str">
        <f>CONCATENATE("0x",DEC2HEX(HEX2DEC(RIGHT(C122,2))+1,2))</f>
        <v>0x12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spans="2:34" x14ac:dyDescent="0.25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25">
      <c r="B131" s="10" t="s">
        <v>11</v>
      </c>
      <c r="C131" s="25" t="s">
        <v>39</v>
      </c>
      <c r="D131" s="25" t="s">
        <v>39</v>
      </c>
      <c r="E131" s="25" t="s">
        <v>39</v>
      </c>
      <c r="F131" s="25" t="s">
        <v>39</v>
      </c>
      <c r="G131" s="25" t="s">
        <v>39</v>
      </c>
      <c r="H131" s="25" t="s">
        <v>39</v>
      </c>
      <c r="I131" s="25" t="s">
        <v>39</v>
      </c>
      <c r="J131" s="17" t="s">
        <v>39</v>
      </c>
      <c r="K131" s="15" t="s">
        <v>39</v>
      </c>
      <c r="L131" s="25" t="s">
        <v>39</v>
      </c>
      <c r="M131" s="25" t="s">
        <v>39</v>
      </c>
      <c r="N131" s="25" t="s">
        <v>39</v>
      </c>
      <c r="O131" s="25" t="s">
        <v>39</v>
      </c>
      <c r="P131" s="25" t="s">
        <v>39</v>
      </c>
      <c r="Q131" s="25" t="s">
        <v>39</v>
      </c>
      <c r="R131" s="17" t="s">
        <v>39</v>
      </c>
      <c r="S131" s="15" t="s">
        <v>39</v>
      </c>
      <c r="T131" s="25" t="s">
        <v>39</v>
      </c>
      <c r="U131" s="25" t="s">
        <v>39</v>
      </c>
      <c r="V131" s="25" t="s">
        <v>39</v>
      </c>
      <c r="W131" s="25" t="s">
        <v>39</v>
      </c>
      <c r="X131" s="25" t="s">
        <v>39</v>
      </c>
      <c r="Y131" s="25" t="s">
        <v>39</v>
      </c>
      <c r="Z131" s="17" t="s">
        <v>39</v>
      </c>
      <c r="AA131" s="15" t="s">
        <v>39</v>
      </c>
      <c r="AB131" s="25" t="s">
        <v>39</v>
      </c>
      <c r="AC131" s="25" t="s">
        <v>39</v>
      </c>
      <c r="AD131" s="25" t="s">
        <v>39</v>
      </c>
      <c r="AE131" s="25" t="s">
        <v>39</v>
      </c>
      <c r="AF131" s="25" t="s">
        <v>39</v>
      </c>
      <c r="AG131" s="25" t="s">
        <v>39</v>
      </c>
      <c r="AH131" s="25" t="s">
        <v>39</v>
      </c>
    </row>
    <row r="132" spans="2:34" x14ac:dyDescent="0.25">
      <c r="B132" s="10" t="s">
        <v>10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18">
        <v>0</v>
      </c>
      <c r="K132" s="19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8">
        <v>0</v>
      </c>
      <c r="S132" s="19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18">
        <v>0</v>
      </c>
      <c r="AA132" s="19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</row>
    <row r="133" spans="2:34" ht="15" customHeight="1" x14ac:dyDescent="0.25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3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3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240</v>
      </c>
      <c r="AA133" s="23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5" t="s">
        <v>242</v>
      </c>
    </row>
    <row r="135" spans="2:34" x14ac:dyDescent="0.25">
      <c r="B135" s="10" t="s">
        <v>36</v>
      </c>
      <c r="C135" s="38" t="s">
        <v>184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2:34" x14ac:dyDescent="0.25">
      <c r="B136" s="10" t="s">
        <v>73</v>
      </c>
      <c r="C136" s="37" t="str">
        <f>CONCATENATE("0x",DEC2HEX(HEX2DEC(RIGHT(C129,2))+1,2))</f>
        <v>0x13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spans="2:34" x14ac:dyDescent="0.25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25">
      <c r="B138" s="10" t="s">
        <v>11</v>
      </c>
      <c r="C138" s="25" t="s">
        <v>39</v>
      </c>
      <c r="D138" s="25" t="s">
        <v>39</v>
      </c>
      <c r="E138" s="25" t="s">
        <v>39</v>
      </c>
      <c r="F138" s="25" t="s">
        <v>39</v>
      </c>
      <c r="G138" s="25" t="s">
        <v>39</v>
      </c>
      <c r="H138" s="25" t="s">
        <v>39</v>
      </c>
      <c r="I138" s="25" t="s">
        <v>39</v>
      </c>
      <c r="J138" s="17" t="s">
        <v>39</v>
      </c>
      <c r="K138" s="15" t="s">
        <v>39</v>
      </c>
      <c r="L138" s="25" t="s">
        <v>39</v>
      </c>
      <c r="M138" s="25" t="s">
        <v>39</v>
      </c>
      <c r="N138" s="25" t="s">
        <v>39</v>
      </c>
      <c r="O138" s="25" t="s">
        <v>39</v>
      </c>
      <c r="P138" s="25" t="s">
        <v>39</v>
      </c>
      <c r="Q138" s="25" t="s">
        <v>39</v>
      </c>
      <c r="R138" s="17" t="s">
        <v>39</v>
      </c>
      <c r="S138" s="15" t="s">
        <v>39</v>
      </c>
      <c r="T138" s="25" t="s">
        <v>39</v>
      </c>
      <c r="U138" s="25" t="s">
        <v>39</v>
      </c>
      <c r="V138" s="25" t="s">
        <v>39</v>
      </c>
      <c r="W138" s="25" t="s">
        <v>39</v>
      </c>
      <c r="X138" s="25" t="s">
        <v>39</v>
      </c>
      <c r="Y138" s="25" t="s">
        <v>39</v>
      </c>
      <c r="Z138" s="17" t="s">
        <v>38</v>
      </c>
      <c r="AA138" s="15" t="s">
        <v>39</v>
      </c>
      <c r="AB138" s="25" t="s">
        <v>39</v>
      </c>
      <c r="AC138" s="25" t="s">
        <v>39</v>
      </c>
      <c r="AD138" s="25" t="s">
        <v>39</v>
      </c>
      <c r="AE138" s="25" t="s">
        <v>39</v>
      </c>
      <c r="AF138" s="25" t="s">
        <v>39</v>
      </c>
      <c r="AG138" s="25" t="s">
        <v>39</v>
      </c>
      <c r="AH138" s="25" t="s">
        <v>38</v>
      </c>
    </row>
    <row r="139" spans="2:34" x14ac:dyDescent="0.25">
      <c r="B139" s="10" t="s">
        <v>10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18">
        <v>0</v>
      </c>
      <c r="K139" s="19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18">
        <v>0</v>
      </c>
      <c r="S139" s="19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18">
        <v>0</v>
      </c>
      <c r="AA139" s="19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</row>
    <row r="140" spans="2:34" ht="15" customHeight="1" x14ac:dyDescent="0.25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3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3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241</v>
      </c>
      <c r="AA140" s="23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5" t="s">
        <v>243</v>
      </c>
    </row>
  </sheetData>
  <mergeCells count="100">
    <mergeCell ref="C66:AH66"/>
    <mergeCell ref="S119:AH119"/>
    <mergeCell ref="S91:AH91"/>
    <mergeCell ref="C91:R91"/>
    <mergeCell ref="S90:AH90"/>
    <mergeCell ref="C90:R90"/>
    <mergeCell ref="C97:R97"/>
    <mergeCell ref="S97:AH97"/>
    <mergeCell ref="S104:AH104"/>
    <mergeCell ref="S111:AH111"/>
    <mergeCell ref="S118:AH118"/>
    <mergeCell ref="C96:R96"/>
    <mergeCell ref="S96:AH96"/>
    <mergeCell ref="S103:AH103"/>
    <mergeCell ref="S110:AH110"/>
    <mergeCell ref="S117:AH117"/>
    <mergeCell ref="C101:AH101"/>
    <mergeCell ref="C17:AH17"/>
    <mergeCell ref="S84:Z84"/>
    <mergeCell ref="S83:Z83"/>
    <mergeCell ref="AA84:AH84"/>
    <mergeCell ref="AA83:AH83"/>
    <mergeCell ref="S76:AH76"/>
    <mergeCell ref="S82:Z82"/>
    <mergeCell ref="AA82:AH82"/>
    <mergeCell ref="C47:AH47"/>
    <mergeCell ref="C54:AH54"/>
    <mergeCell ref="C61:R61"/>
    <mergeCell ref="S61:AH61"/>
    <mergeCell ref="C68:R68"/>
    <mergeCell ref="S68:AH68"/>
    <mergeCell ref="C49:AH49"/>
    <mergeCell ref="C48:AH48"/>
    <mergeCell ref="C136:AH136"/>
    <mergeCell ref="C121:AH121"/>
    <mergeCell ref="C122:AH122"/>
    <mergeCell ref="C128:AH128"/>
    <mergeCell ref="C129:AH129"/>
    <mergeCell ref="C135:AH135"/>
    <mergeCell ref="C107:AH107"/>
    <mergeCell ref="C108:AH108"/>
    <mergeCell ref="C114:AH114"/>
    <mergeCell ref="C115:AH115"/>
    <mergeCell ref="S105:AH105"/>
    <mergeCell ref="S112:AH112"/>
    <mergeCell ref="C86:AH86"/>
    <mergeCell ref="C87:AH87"/>
    <mergeCell ref="C93:AH93"/>
    <mergeCell ref="C94:AH94"/>
    <mergeCell ref="C100:AH100"/>
    <mergeCell ref="C98:R98"/>
    <mergeCell ref="S98:AH98"/>
    <mergeCell ref="S89:AH89"/>
    <mergeCell ref="C89:R89"/>
    <mergeCell ref="C79:AH79"/>
    <mergeCell ref="C80:AH80"/>
    <mergeCell ref="C70:R70"/>
    <mergeCell ref="S70:AH70"/>
    <mergeCell ref="S77:AH77"/>
    <mergeCell ref="S69:AH69"/>
    <mergeCell ref="C69:R69"/>
    <mergeCell ref="S75:AH75"/>
    <mergeCell ref="C51:AH51"/>
    <mergeCell ref="C52:AH52"/>
    <mergeCell ref="C58:AH58"/>
    <mergeCell ref="C59:AH59"/>
    <mergeCell ref="C65:AH65"/>
    <mergeCell ref="S62:AH62"/>
    <mergeCell ref="C72:AH72"/>
    <mergeCell ref="C73:AH73"/>
    <mergeCell ref="C56:AH56"/>
    <mergeCell ref="C55:AH55"/>
    <mergeCell ref="C63:R63"/>
    <mergeCell ref="S63:AH63"/>
    <mergeCell ref="C62:R62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AA33:AH33"/>
    <mergeCell ref="S33:Z33"/>
    <mergeCell ref="S35:Z35"/>
    <mergeCell ref="S34:Z34"/>
    <mergeCell ref="AA35:AH35"/>
    <mergeCell ref="AA34:AH34"/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2"/>
  <sheetViews>
    <sheetView workbookViewId="0">
      <selection activeCell="E3" sqref="E3"/>
    </sheetView>
  </sheetViews>
  <sheetFormatPr defaultRowHeight="15" x14ac:dyDescent="0.25"/>
  <cols>
    <col min="1" max="1" width="5.42578125" customWidth="1"/>
    <col min="2" max="3" width="17.85546875" style="32" customWidth="1"/>
    <col min="4" max="4" width="26.42578125" style="32" bestFit="1" customWidth="1"/>
    <col min="5" max="5" width="43.28515625" style="32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25">
      <c r="B3" s="51" t="str">
        <f>'AVS COMM Registers'!C3</f>
        <v>0x00</v>
      </c>
      <c r="C3" s="51" t="str">
        <f>CONCATENATE("x""",RIGHT(B3,LEN(B3)-2),"""")</f>
        <v>x"00"</v>
      </c>
      <c r="D3" s="51" t="str">
        <f>'AVS COMM Registers'!C2</f>
        <v>spw_link_config_status_reg</v>
      </c>
      <c r="E3" s="26" t="str">
        <f>'AVS COMM Registers'!AH7</f>
        <v>spw_lnkcfg_disconnect</v>
      </c>
      <c r="F3" s="26">
        <f>'AVS COMM Registers'!AH6</f>
        <v>0</v>
      </c>
      <c r="G3" s="26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6" t="str">
        <f>'AVS COMM Registers'!AH4</f>
        <v>Bit 0</v>
      </c>
      <c r="I3" s="26" t="s">
        <v>37</v>
      </c>
      <c r="J3" s="26" t="str">
        <f>IF(I3="-",RIGHT(H3,1),CONCATENATE(RIGHT(H3,LEN(H3)-4), " downto ", RIGHT(I3,1)))</f>
        <v>0</v>
      </c>
      <c r="K3" s="26">
        <f>IF(E3="-","-",IF(I3="-",1,VALUE(RIGHT(H3,LEN(H3)-4))-VALUE(RIGHT(I3,LEN(I3)-4))+1))</f>
        <v>1</v>
      </c>
      <c r="L3" s="26" t="str">
        <f>'AVS COMM Registers'!AH5</f>
        <v>R/W</v>
      </c>
    </row>
    <row r="4" spans="1:12" x14ac:dyDescent="0.25">
      <c r="B4" s="52"/>
      <c r="C4" s="52" t="e">
        <f t="shared" ref="C4:C64" si="0">CONCATENATE("x""",RIGHT(B4,LEN(B4)-2),"""")</f>
        <v>#VALUE!</v>
      </c>
      <c r="D4" s="52"/>
      <c r="E4" s="26" t="str">
        <f>'AVS COMM Registers'!AG7</f>
        <v>spw_lnkcfg_start</v>
      </c>
      <c r="F4" s="26">
        <f>'AVS COMM Registers'!AG6</f>
        <v>0</v>
      </c>
      <c r="G4" s="26" t="str">
        <f t="shared" ref="G4:G79" si="1">IF(F4="-","-",IF(MID(F4,2,1)="x",CONCATENATE("x""",RIGHT(F4,LEN(F4)-2),""""),IF(MID(F4,2,1)="b",CONCATENATE("""",RIGHT(F4,LEN(F4)-2),""""),IF(I4="-",CONCATENATE("'",F4,"'"),CONCATENATE("(others =&gt; '",F4,"')")))))</f>
        <v>'0'</v>
      </c>
      <c r="H4" s="26" t="str">
        <f>'AVS COMM Registers'!AG4</f>
        <v>Bit 1</v>
      </c>
      <c r="I4" s="26" t="s">
        <v>37</v>
      </c>
      <c r="J4" s="26" t="str">
        <f t="shared" ref="J4:J49" si="2">IF(I4="-",RIGHT(H4,1),CONCATENATE(RIGHT(H4,LEN(H4)-4), " downto ", RIGHT(I4,1)))</f>
        <v>1</v>
      </c>
      <c r="K4" s="26">
        <f t="shared" ref="K4:K49" si="3">IF(E4="-","-",IF(I4="-",1,VALUE(RIGHT(H4,LEN(H4)-4))-VALUE(RIGHT(I4,LEN(I4)-4))+1))</f>
        <v>1</v>
      </c>
      <c r="L4" s="26" t="str">
        <f>'AVS COMM Registers'!AG5</f>
        <v>R/W</v>
      </c>
    </row>
    <row r="5" spans="1:12" x14ac:dyDescent="0.25">
      <c r="B5" s="52"/>
      <c r="C5" s="52" t="e">
        <f t="shared" si="0"/>
        <v>#VALUE!</v>
      </c>
      <c r="D5" s="52"/>
      <c r="E5" s="26" t="str">
        <f>'AVS COMM Registers'!AF7</f>
        <v>spw_lnkcfg_autostart</v>
      </c>
      <c r="F5" s="26">
        <f>'AVS COMM Registers'!AF6</f>
        <v>0</v>
      </c>
      <c r="G5" s="26" t="str">
        <f t="shared" si="1"/>
        <v>'0'</v>
      </c>
      <c r="H5" s="26" t="str">
        <f>'AVS COMM Registers'!AF4</f>
        <v>Bit 2</v>
      </c>
      <c r="I5" s="26" t="s">
        <v>37</v>
      </c>
      <c r="J5" s="26" t="str">
        <f t="shared" si="2"/>
        <v>2</v>
      </c>
      <c r="K5" s="26">
        <f t="shared" si="3"/>
        <v>1</v>
      </c>
      <c r="L5" s="26" t="str">
        <f>'AVS COMM Registers'!AF5</f>
        <v>R/W</v>
      </c>
    </row>
    <row r="6" spans="1:12" x14ac:dyDescent="0.25">
      <c r="B6" s="52"/>
      <c r="C6" s="52"/>
      <c r="D6" s="52"/>
      <c r="E6" s="26" t="s">
        <v>37</v>
      </c>
      <c r="F6" s="26">
        <v>0</v>
      </c>
      <c r="G6" s="26" t="str">
        <f t="shared" si="1"/>
        <v>(others =&gt; '0')</v>
      </c>
      <c r="H6" s="26" t="str">
        <f>'AVS COMM Registers'!AA4</f>
        <v>Bit 7</v>
      </c>
      <c r="I6" s="26" t="str">
        <f>'AVS COMM Registers'!AE4</f>
        <v>Bit 3</v>
      </c>
      <c r="J6" s="26" t="str">
        <f t="shared" ref="J6" si="4">IF(I6="-",RIGHT(H6,1),CONCATENATE(RIGHT(H6,LEN(H6)-4), " downto ", RIGHT(I6,1)))</f>
        <v>7 downto 3</v>
      </c>
      <c r="K6" s="26" t="str">
        <f>IF(E6="-","-",IF(I6="-",1,VALUE(RIGHT(H6,LEN(H6)-4))-VALUE(RIGHT(I6,LEN(I6)-4))+1))</f>
        <v>-</v>
      </c>
      <c r="L6" s="26" t="s">
        <v>37</v>
      </c>
    </row>
    <row r="7" spans="1:12" x14ac:dyDescent="0.25">
      <c r="B7" s="52"/>
      <c r="C7" s="52" t="e">
        <f t="shared" si="0"/>
        <v>#VALUE!</v>
      </c>
      <c r="D7" s="52"/>
      <c r="E7" s="26" t="str">
        <f>'AVS COMM Registers'!Z7</f>
        <v>spw_link_running</v>
      </c>
      <c r="F7" s="26" t="str">
        <f>'AVS COMM Registers'!Z6</f>
        <v>-</v>
      </c>
      <c r="G7" s="26" t="str">
        <f t="shared" si="1"/>
        <v>-</v>
      </c>
      <c r="H7" s="26" t="str">
        <f>'AVS COMM Registers'!Z4</f>
        <v>Bit 8</v>
      </c>
      <c r="I7" s="26" t="s">
        <v>37</v>
      </c>
      <c r="J7" s="26" t="str">
        <f t="shared" si="2"/>
        <v>8</v>
      </c>
      <c r="K7" s="26">
        <f t="shared" si="3"/>
        <v>1</v>
      </c>
      <c r="L7" s="26" t="str">
        <f>'AVS COMM Registers'!Z5</f>
        <v>R</v>
      </c>
    </row>
    <row r="8" spans="1:12" x14ac:dyDescent="0.25">
      <c r="B8" s="52"/>
      <c r="C8" s="52" t="e">
        <f t="shared" si="0"/>
        <v>#VALUE!</v>
      </c>
      <c r="D8" s="52"/>
      <c r="E8" s="26" t="str">
        <f>'AVS COMM Registers'!Y7</f>
        <v>spw_link_connecting</v>
      </c>
      <c r="F8" s="26" t="str">
        <f>'AVS COMM Registers'!Y6</f>
        <v>-</v>
      </c>
      <c r="G8" s="26" t="str">
        <f t="shared" si="1"/>
        <v>-</v>
      </c>
      <c r="H8" s="26" t="str">
        <f>'AVS COMM Registers'!Y4</f>
        <v>Bit 9</v>
      </c>
      <c r="I8" s="26" t="s">
        <v>37</v>
      </c>
      <c r="J8" s="26" t="str">
        <f t="shared" si="2"/>
        <v>9</v>
      </c>
      <c r="K8" s="26">
        <f t="shared" si="3"/>
        <v>1</v>
      </c>
      <c r="L8" s="26" t="str">
        <f>'AVS COMM Registers'!Y5</f>
        <v>R</v>
      </c>
    </row>
    <row r="9" spans="1:12" x14ac:dyDescent="0.25">
      <c r="B9" s="52"/>
      <c r="C9" s="52" t="e">
        <f t="shared" si="0"/>
        <v>#VALUE!</v>
      </c>
      <c r="D9" s="52"/>
      <c r="E9" s="26" t="str">
        <f>'AVS COMM Registers'!X7</f>
        <v>spw_link_started</v>
      </c>
      <c r="F9" s="26" t="str">
        <f>'AVS COMM Registers'!X6</f>
        <v>-</v>
      </c>
      <c r="G9" s="26" t="str">
        <f t="shared" si="1"/>
        <v>-</v>
      </c>
      <c r="H9" s="26" t="str">
        <f>'AVS COMM Registers'!X4</f>
        <v>Bit 10</v>
      </c>
      <c r="I9" s="26" t="s">
        <v>37</v>
      </c>
      <c r="J9" s="26" t="str">
        <f t="shared" si="2"/>
        <v>0</v>
      </c>
      <c r="K9" s="26">
        <f t="shared" si="3"/>
        <v>1</v>
      </c>
      <c r="L9" s="26" t="str">
        <f>'AVS COMM Registers'!X5</f>
        <v>R</v>
      </c>
    </row>
    <row r="10" spans="1:12" x14ac:dyDescent="0.25">
      <c r="B10" s="52"/>
      <c r="C10" s="52"/>
      <c r="D10" s="52"/>
      <c r="E10" s="26" t="s">
        <v>37</v>
      </c>
      <c r="F10" s="26">
        <v>0</v>
      </c>
      <c r="G10" s="26" t="str">
        <f t="shared" ref="G10" si="5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6" t="str">
        <f>'AVS COMM Registers'!S4</f>
        <v>Bit 15</v>
      </c>
      <c r="I10" s="26" t="str">
        <f>'AVS COMM Registers'!W4</f>
        <v>Bit 11</v>
      </c>
      <c r="J10" s="26" t="str">
        <f t="shared" si="2"/>
        <v>15 downto 1</v>
      </c>
      <c r="K10" s="26" t="str">
        <f>IF(E10="-","-",IF(I10="-",1,VALUE(RIGHT(H10,LEN(H10)-4))-VALUE(RIGHT(I10,LEN(I10)-4))+1))</f>
        <v>-</v>
      </c>
      <c r="L10" s="26" t="s">
        <v>37</v>
      </c>
    </row>
    <row r="11" spans="1:12" x14ac:dyDescent="0.25">
      <c r="B11" s="52"/>
      <c r="C11" s="52" t="e">
        <f t="shared" si="0"/>
        <v>#VALUE!</v>
      </c>
      <c r="D11" s="52"/>
      <c r="E11" s="26" t="str">
        <f>'AVS COMM Registers'!R7</f>
        <v>spw_err_disconnect</v>
      </c>
      <c r="F11" s="26" t="str">
        <f>'AVS COMM Registers'!R6</f>
        <v>-</v>
      </c>
      <c r="G11" s="26" t="str">
        <f t="shared" si="1"/>
        <v>-</v>
      </c>
      <c r="H11" s="26" t="str">
        <f>'AVS COMM Registers'!R4</f>
        <v>Bit 16</v>
      </c>
      <c r="I11" s="26" t="s">
        <v>37</v>
      </c>
      <c r="J11" s="26" t="str">
        <f t="shared" si="2"/>
        <v>6</v>
      </c>
      <c r="K11" s="26">
        <f t="shared" si="3"/>
        <v>1</v>
      </c>
      <c r="L11" s="26" t="str">
        <f>'AVS COMM Registers'!R5</f>
        <v>R</v>
      </c>
    </row>
    <row r="12" spans="1:12" x14ac:dyDescent="0.25">
      <c r="B12" s="52"/>
      <c r="C12" s="52" t="e">
        <f t="shared" si="0"/>
        <v>#VALUE!</v>
      </c>
      <c r="D12" s="52"/>
      <c r="E12" s="26" t="str">
        <f>'AVS COMM Registers'!Q7</f>
        <v>spw_err_parity</v>
      </c>
      <c r="F12" s="26" t="str">
        <f>'AVS COMM Registers'!Q6</f>
        <v>-</v>
      </c>
      <c r="G12" s="26" t="str">
        <f t="shared" si="1"/>
        <v>-</v>
      </c>
      <c r="H12" s="26" t="str">
        <f>'AVS COMM Registers'!Q4</f>
        <v>Bit 17</v>
      </c>
      <c r="I12" s="26" t="s">
        <v>37</v>
      </c>
      <c r="J12" s="26" t="str">
        <f t="shared" si="2"/>
        <v>7</v>
      </c>
      <c r="K12" s="26">
        <f t="shared" si="3"/>
        <v>1</v>
      </c>
      <c r="L12" s="26" t="str">
        <f>'AVS COMM Registers'!Q5</f>
        <v>R</v>
      </c>
    </row>
    <row r="13" spans="1:12" x14ac:dyDescent="0.25">
      <c r="B13" s="52"/>
      <c r="C13" s="52" t="e">
        <f t="shared" si="0"/>
        <v>#VALUE!</v>
      </c>
      <c r="D13" s="52"/>
      <c r="E13" s="26" t="str">
        <f>'AVS COMM Registers'!P7</f>
        <v>spw_err_escape</v>
      </c>
      <c r="F13" s="26" t="str">
        <f>'AVS COMM Registers'!P6</f>
        <v>-</v>
      </c>
      <c r="G13" s="26" t="str">
        <f t="shared" si="1"/>
        <v>-</v>
      </c>
      <c r="H13" s="26" t="str">
        <f>'AVS COMM Registers'!P4</f>
        <v>Bit 18</v>
      </c>
      <c r="I13" s="26" t="s">
        <v>37</v>
      </c>
      <c r="J13" s="26" t="str">
        <f t="shared" si="2"/>
        <v>8</v>
      </c>
      <c r="K13" s="26">
        <f t="shared" si="3"/>
        <v>1</v>
      </c>
      <c r="L13" s="26" t="str">
        <f>'AVS COMM Registers'!P5</f>
        <v>R</v>
      </c>
    </row>
    <row r="14" spans="1:12" x14ac:dyDescent="0.25">
      <c r="B14" s="52"/>
      <c r="C14" s="52"/>
      <c r="D14" s="52"/>
      <c r="E14" s="26" t="str">
        <f>'AVS COMM Registers'!O7</f>
        <v>spw_err_credit</v>
      </c>
      <c r="F14" s="26" t="str">
        <f>'AVS COMM Registers'!O6</f>
        <v>-</v>
      </c>
      <c r="G14" s="26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6" t="str">
        <f>'AVS COMM Registers'!O4</f>
        <v>Bit 19</v>
      </c>
      <c r="I14" s="26" t="s">
        <v>37</v>
      </c>
      <c r="J14" s="26" t="str">
        <f>IF(I14="-",RIGHT(H14,1),CONCATENATE(RIGHT(H14,LEN(H14)-4), " downto ", RIGHT(I14,1)))</f>
        <v>9</v>
      </c>
      <c r="K14" s="26">
        <f>IF(E14="-","-",IF(I14="-",1,VALUE(RIGHT(H14,LEN(H14)-4))-VALUE(RIGHT(I14,LEN(I14)-4))+1))</f>
        <v>1</v>
      </c>
      <c r="L14" s="26" t="str">
        <f>'AVS COMM Registers'!O5</f>
        <v>R</v>
      </c>
    </row>
    <row r="15" spans="1:12" x14ac:dyDescent="0.25">
      <c r="B15" s="53"/>
      <c r="C15" s="53" t="e">
        <f t="shared" si="0"/>
        <v>#VALUE!</v>
      </c>
      <c r="D15" s="53"/>
      <c r="E15" s="26" t="s">
        <v>37</v>
      </c>
      <c r="F15" s="26">
        <v>0</v>
      </c>
      <c r="G15" s="26" t="str">
        <f t="shared" ref="G15" si="6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6" t="str">
        <f>'AVS COMM Registers'!C4</f>
        <v>Bit 31</v>
      </c>
      <c r="I15" s="26" t="str">
        <f>'AVS COMM Registers'!N4</f>
        <v>Bit 20</v>
      </c>
      <c r="J15" s="26" t="str">
        <f t="shared" ref="J15" si="7">IF(I15="-",RIGHT(H15,1),CONCATENATE(RIGHT(H15,LEN(H15)-4), " downto ", RIGHT(I15,1)))</f>
        <v>31 downto 0</v>
      </c>
      <c r="K15" s="26" t="str">
        <f>IF(E15="-","-",IF(I15="-",1,VALUE(RIGHT(H15,LEN(H15)-4))-VALUE(RIGHT(I15,LEN(I15)-4))+1))</f>
        <v>-</v>
      </c>
      <c r="L15" s="26" t="s">
        <v>37</v>
      </c>
    </row>
    <row r="16" spans="1:12" x14ac:dyDescent="0.25">
      <c r="B16" s="54" t="str">
        <f>'AVS COMM Registers'!C10</f>
        <v>0x01</v>
      </c>
      <c r="C16" s="54" t="str">
        <f t="shared" si="0"/>
        <v>x"01"</v>
      </c>
      <c r="D16" s="54" t="str">
        <f>'AVS COMM Registers'!C9</f>
        <v>spw_timecode_reg</v>
      </c>
      <c r="E16" s="26" t="str">
        <f>'AVS COMM Registers'!AC14</f>
        <v>timecode_time</v>
      </c>
      <c r="F16" s="26" t="str">
        <f>'AVS COMM Registers'!AC13</f>
        <v>-</v>
      </c>
      <c r="G16" s="26" t="str">
        <f t="shared" si="1"/>
        <v>-</v>
      </c>
      <c r="H16" s="26" t="str">
        <f>'AVS COMM Registers'!AC11</f>
        <v>Bit 5</v>
      </c>
      <c r="I16" s="26" t="str">
        <f>'AVS COMM Registers'!AH11</f>
        <v>Bit 0</v>
      </c>
      <c r="J16" s="26" t="str">
        <f t="shared" si="2"/>
        <v>5 downto 0</v>
      </c>
      <c r="K16" s="26">
        <f t="shared" si="3"/>
        <v>6</v>
      </c>
      <c r="L16" s="26" t="str">
        <f>'AVS COMM Registers'!AC12</f>
        <v>R</v>
      </c>
    </row>
    <row r="17" spans="2:12" x14ac:dyDescent="0.25">
      <c r="B17" s="55"/>
      <c r="C17" s="55" t="e">
        <f t="shared" si="0"/>
        <v>#VALUE!</v>
      </c>
      <c r="D17" s="55"/>
      <c r="E17" s="26" t="str">
        <f>'AVS COMM Registers'!AA14</f>
        <v>timecode_control</v>
      </c>
      <c r="F17" s="26" t="str">
        <f>'AVS COMM Registers'!AA13</f>
        <v>-</v>
      </c>
      <c r="G17" s="26" t="str">
        <f t="shared" si="1"/>
        <v>-</v>
      </c>
      <c r="H17" s="26" t="str">
        <f>'AVS COMM Registers'!AA11</f>
        <v>Bit 7</v>
      </c>
      <c r="I17" s="26" t="str">
        <f>'AVS COMM Registers'!AB11</f>
        <v>Bit 6</v>
      </c>
      <c r="J17" s="26" t="str">
        <f t="shared" si="2"/>
        <v>7 downto 6</v>
      </c>
      <c r="K17" s="26">
        <f t="shared" si="3"/>
        <v>2</v>
      </c>
      <c r="L17" s="26" t="str">
        <f>'AVS COMM Registers'!AA12</f>
        <v>R</v>
      </c>
    </row>
    <row r="18" spans="2:12" x14ac:dyDescent="0.25">
      <c r="B18" s="55"/>
      <c r="C18" s="55"/>
      <c r="D18" s="55"/>
      <c r="E18" s="26" t="str">
        <f>'AVS COMM Registers'!Z14</f>
        <v>timecode_clear</v>
      </c>
      <c r="F18" s="26">
        <f>'AVS COMM Registers'!Z13</f>
        <v>0</v>
      </c>
      <c r="G18" s="26" t="str">
        <f>IF(F18="-","-",IF(MID(F18,2,1)="x",CONCATENATE("x""",RIGHT(F18,LEN(F18)-2),""""),IF(MID(F18,2,1)="b",CONCATENATE("""",RIGHT(F18,LEN(F18)-2),""""),IF(I18="-",CONCATENATE("'",F18,"'"),CONCATENATE("(others =&gt; '",F18,"')")))))</f>
        <v>'0'</v>
      </c>
      <c r="H18" s="26" t="str">
        <f>'AVS COMM Registers'!Z11</f>
        <v>Bit 8</v>
      </c>
      <c r="I18" s="26" t="s">
        <v>37</v>
      </c>
      <c r="J18" s="26" t="str">
        <f>IF(I18="-",RIGHT(H18,1),CONCATENATE(RIGHT(H18,LEN(H18)-4), " downto ", RIGHT(I18,1)))</f>
        <v>8</v>
      </c>
      <c r="K18" s="26">
        <f>IF(E18="-","-",IF(I18="-",1,VALUE(RIGHT(H18,LEN(H18)-4))-VALUE(RIGHT(I18,LEN(I18)-4))+1))</f>
        <v>1</v>
      </c>
      <c r="L18" s="26" t="str">
        <f>'AVS COMM Registers'!Z12</f>
        <v>R/W</v>
      </c>
    </row>
    <row r="19" spans="2:12" x14ac:dyDescent="0.25">
      <c r="B19" s="56"/>
      <c r="C19" s="56" t="e">
        <f t="shared" si="0"/>
        <v>#VALUE!</v>
      </c>
      <c r="D19" s="56"/>
      <c r="E19" s="26" t="s">
        <v>37</v>
      </c>
      <c r="F19" s="26">
        <v>0</v>
      </c>
      <c r="G19" s="26" t="str">
        <f t="shared" ref="G19" si="8">IF(F19="-","-",IF(MID(F19,2,1)="x",CONCATENATE("x""",RIGHT(F19,LEN(F19)-2),""""),IF(MID(F19,2,1)="b",CONCATENATE("""",RIGHT(F19,LEN(F19)-2),""""),IF(I19="-",CONCATENATE("'",F19,"'"),CONCATENATE("(others =&gt; '",F19,"')")))))</f>
        <v>(others =&gt; '0')</v>
      </c>
      <c r="H19" s="26" t="str">
        <f>'AVS COMM Registers'!C11</f>
        <v>Bit 31</v>
      </c>
      <c r="I19" s="26" t="str">
        <f>'AVS COMM Registers'!Y11</f>
        <v>Bit 9</v>
      </c>
      <c r="J19" s="26" t="str">
        <f t="shared" ref="J19" si="9">IF(I19="-",RIGHT(H19,1),CONCATENATE(RIGHT(H19,LEN(H19)-4), " downto ", RIGHT(I19,1)))</f>
        <v>31 downto 9</v>
      </c>
      <c r="K19" s="26" t="str">
        <f>IF(E19="-","-",IF(I19="-",1,VALUE(RIGHT(H19,LEN(H19)-4))-VALUE(RIGHT(I19,LEN(I19)-4))+1))</f>
        <v>-</v>
      </c>
      <c r="L19" s="26" t="s">
        <v>37</v>
      </c>
    </row>
    <row r="20" spans="2:12" ht="15" customHeight="1" x14ac:dyDescent="0.25">
      <c r="B20" s="51" t="str">
        <f>'AVS COMM Registers'!C17</f>
        <v>0x02</v>
      </c>
      <c r="C20" s="51" t="str">
        <f t="shared" si="0"/>
        <v>x"02"</v>
      </c>
      <c r="D20" s="51" t="str">
        <f>'AVS COMM Registers'!C16</f>
        <v>fee_windowing_buffers_config_reg</v>
      </c>
      <c r="E20" s="26" t="str">
        <f>'AVS COMM Registers'!AH21</f>
        <v>fee_machine_clear</v>
      </c>
      <c r="F20" s="26">
        <f>'AVS COMM Registers'!AH20</f>
        <v>0</v>
      </c>
      <c r="G20" s="26" t="str">
        <f t="shared" si="1"/>
        <v>'0'</v>
      </c>
      <c r="H20" s="26" t="str">
        <f>'AVS COMM Registers'!AH18</f>
        <v>Bit 0</v>
      </c>
      <c r="I20" s="26" t="s">
        <v>37</v>
      </c>
      <c r="J20" s="26" t="str">
        <f t="shared" si="2"/>
        <v>0</v>
      </c>
      <c r="K20" s="26">
        <f t="shared" si="3"/>
        <v>1</v>
      </c>
      <c r="L20" s="26" t="str">
        <f>'AVS COMM Registers'!AH19</f>
        <v>R/W</v>
      </c>
    </row>
    <row r="21" spans="2:12" x14ac:dyDescent="0.25">
      <c r="B21" s="52"/>
      <c r="C21" s="52" t="e">
        <f t="shared" si="0"/>
        <v>#VALUE!</v>
      </c>
      <c r="D21" s="52"/>
      <c r="E21" s="26" t="str">
        <f>'AVS COMM Registers'!AG21</f>
        <v>fee_machine_stop</v>
      </c>
      <c r="F21" s="26">
        <f>'AVS COMM Registers'!AG20</f>
        <v>0</v>
      </c>
      <c r="G21" s="26" t="str">
        <f t="shared" si="1"/>
        <v>'0'</v>
      </c>
      <c r="H21" s="26" t="str">
        <f>'AVS COMM Registers'!AG18</f>
        <v>Bit 1</v>
      </c>
      <c r="I21" s="26" t="s">
        <v>37</v>
      </c>
      <c r="J21" s="26" t="str">
        <f t="shared" si="2"/>
        <v>1</v>
      </c>
      <c r="K21" s="26">
        <f t="shared" si="3"/>
        <v>1</v>
      </c>
      <c r="L21" s="26" t="str">
        <f>'AVS COMM Registers'!AG19</f>
        <v>R/W</v>
      </c>
    </row>
    <row r="22" spans="2:12" x14ac:dyDescent="0.25">
      <c r="B22" s="52"/>
      <c r="C22" s="52" t="e">
        <f t="shared" si="0"/>
        <v>#VALUE!</v>
      </c>
      <c r="D22" s="52"/>
      <c r="E22" s="26" t="str">
        <f>'AVS COMM Registers'!AF21</f>
        <v>fee_machine_start</v>
      </c>
      <c r="F22" s="26">
        <f>'AVS COMM Registers'!AF20</f>
        <v>0</v>
      </c>
      <c r="G22" s="26" t="str">
        <f t="shared" si="1"/>
        <v>'0'</v>
      </c>
      <c r="H22" s="26" t="str">
        <f>'AVS COMM Registers'!AF18</f>
        <v>Bit 2</v>
      </c>
      <c r="I22" s="26" t="s">
        <v>37</v>
      </c>
      <c r="J22" s="26" t="str">
        <f t="shared" si="2"/>
        <v>2</v>
      </c>
      <c r="K22" s="26">
        <f t="shared" si="3"/>
        <v>1</v>
      </c>
      <c r="L22" s="26" t="str">
        <f>'AVS COMM Registers'!AF19</f>
        <v>R/W</v>
      </c>
    </row>
    <row r="23" spans="2:12" x14ac:dyDescent="0.25">
      <c r="B23" s="52"/>
      <c r="C23" s="52"/>
      <c r="D23" s="52"/>
      <c r="E23" s="26" t="str">
        <f>'AVS COMM Registers'!AE21</f>
        <v>fee_masking_en</v>
      </c>
      <c r="F23" s="26">
        <f>'AVS COMM Registers'!AE20</f>
        <v>1</v>
      </c>
      <c r="G23" s="26" t="str">
        <f>IF(F23="-","-",IF(MID(F23,2,1)="x",CONCATENATE("x""",RIGHT(F23,LEN(F23)-2),""""),IF(MID(F23,2,1)="b",CONCATENATE("""",RIGHT(F23,LEN(F23)-2),""""),IF(I23="-",CONCATENATE("'",F23,"'"),CONCATENATE("(others =&gt; '",F23,"')")))))</f>
        <v>'1'</v>
      </c>
      <c r="H23" s="26" t="str">
        <f>'AVS COMM Registers'!AE18</f>
        <v>Bit 3</v>
      </c>
      <c r="I23" s="26" t="s">
        <v>37</v>
      </c>
      <c r="J23" s="26" t="str">
        <f>IF(I23="-",RIGHT(H23,1),CONCATENATE(RIGHT(H23,LEN(H23)-4), " downto ", RIGHT(I23,1)))</f>
        <v>3</v>
      </c>
      <c r="K23" s="26">
        <f>IF(E23="-","-",IF(I23="-",1,VALUE(RIGHT(H23,LEN(H23)-4))-VALUE(RIGHT(I23,LEN(I23)-4))+1))</f>
        <v>1</v>
      </c>
      <c r="L23" s="26" t="str">
        <f>'AVS COMM Registers'!AE19</f>
        <v>R/W</v>
      </c>
    </row>
    <row r="24" spans="2:12" x14ac:dyDescent="0.25">
      <c r="B24" s="53"/>
      <c r="C24" s="53" t="e">
        <f t="shared" si="0"/>
        <v>#VALUE!</v>
      </c>
      <c r="D24" s="53"/>
      <c r="E24" s="26" t="s">
        <v>37</v>
      </c>
      <c r="F24" s="26">
        <v>0</v>
      </c>
      <c r="G24" s="26" t="str">
        <f t="shared" ref="G24" si="10">IF(F24="-","-",IF(MID(F24,2,1)="x",CONCATENATE("x""",RIGHT(F24,LEN(F24)-2),""""),IF(MID(F24,2,1)="b",CONCATENATE("""",RIGHT(F24,LEN(F24)-2),""""),IF(I24="-",CONCATENATE("'",F24,"'"),CONCATENATE("(others =&gt; '",F24,"')")))))</f>
        <v>(others =&gt; '0')</v>
      </c>
      <c r="H24" s="26" t="str">
        <f>'AVS COMM Registers'!C18</f>
        <v>Bit 31</v>
      </c>
      <c r="I24" s="26" t="str">
        <f>'AVS COMM Registers'!AD18</f>
        <v>Bit 4</v>
      </c>
      <c r="J24" s="26" t="str">
        <f t="shared" ref="J24" si="11">IF(I24="-",RIGHT(H24,1),CONCATENATE(RIGHT(H24,LEN(H24)-4), " downto ", RIGHT(I24,1)))</f>
        <v>31 downto 4</v>
      </c>
      <c r="K24" s="26" t="str">
        <f>IF(E24="-","-",IF(I24="-",1,VALUE(RIGHT(H24,LEN(H24)-4))-VALUE(RIGHT(I24,LEN(I24)-4))+1))</f>
        <v>-</v>
      </c>
      <c r="L24" s="26" t="s">
        <v>37</v>
      </c>
    </row>
    <row r="25" spans="2:12" x14ac:dyDescent="0.25">
      <c r="B25" s="51" t="str">
        <f>'AVS COMM Registers'!C24</f>
        <v>0x03</v>
      </c>
      <c r="C25" s="51" t="str">
        <f t="shared" si="0"/>
        <v>x"03"</v>
      </c>
      <c r="D25" s="51" t="str">
        <f>'AVS COMM Registers'!C23</f>
        <v>fee_windowing_buffers_status_reg</v>
      </c>
      <c r="E25" s="26" t="str">
        <f>'AVS COMM Registers'!AH28</f>
        <v>windowing_right_buffer_empty</v>
      </c>
      <c r="F25" s="26" t="str">
        <f>'AVS COMM Registers'!AH27</f>
        <v>-</v>
      </c>
      <c r="G25" s="26" t="str">
        <f t="shared" si="1"/>
        <v>-</v>
      </c>
      <c r="H25" s="26" t="str">
        <f>'AVS COMM Registers'!AH25</f>
        <v>Bit 0</v>
      </c>
      <c r="I25" s="26" t="s">
        <v>37</v>
      </c>
      <c r="J25" s="26" t="str">
        <f t="shared" si="2"/>
        <v>0</v>
      </c>
      <c r="K25" s="26">
        <f t="shared" si="3"/>
        <v>1</v>
      </c>
      <c r="L25" s="26" t="str">
        <f>'AVS COMM Registers'!AH26</f>
        <v>R</v>
      </c>
    </row>
    <row r="26" spans="2:12" x14ac:dyDescent="0.25">
      <c r="B26" s="52"/>
      <c r="C26" s="52"/>
      <c r="D26" s="52"/>
      <c r="E26" s="26" t="str">
        <f>'AVS COMM Registers'!AG28</f>
        <v>windowing_left_buffer_empty</v>
      </c>
      <c r="F26" s="26" t="str">
        <f>'AVS COMM Registers'!AG27</f>
        <v>-</v>
      </c>
      <c r="G26" s="26" t="str">
        <f>IF(F26="-","-",IF(MID(F26,2,1)="x",CONCATENATE("x""",RIGHT(F26,LEN(F26)-2),""""),IF(MID(F26,2,1)="b",CONCATENATE("""",RIGHT(F26,LEN(F26)-2),""""),IF(I26="-",CONCATENATE("'",F26,"'"),CONCATENATE("(others =&gt; '",F26,"')")))))</f>
        <v>-</v>
      </c>
      <c r="H26" s="26" t="str">
        <f>'AVS COMM Registers'!AG25</f>
        <v>Bit 1</v>
      </c>
      <c r="I26" s="26" t="s">
        <v>37</v>
      </c>
      <c r="J26" s="26" t="str">
        <f>IF(I26="-",RIGHT(H26,1),CONCATENATE(RIGHT(H26,LEN(H26)-4), " downto ", RIGHT(I26,1)))</f>
        <v>1</v>
      </c>
      <c r="K26" s="26">
        <f>IF(E26="-","-",IF(I26="-",1,VALUE(RIGHT(H26,LEN(H26)-4))-VALUE(RIGHT(I26,LEN(I26)-4))+1))</f>
        <v>1</v>
      </c>
      <c r="L26" s="26" t="str">
        <f>'AVS COMM Registers'!AG26</f>
        <v>R</v>
      </c>
    </row>
    <row r="27" spans="2:12" x14ac:dyDescent="0.25">
      <c r="B27" s="53"/>
      <c r="C27" s="53" t="e">
        <f t="shared" si="0"/>
        <v>#VALUE!</v>
      </c>
      <c r="D27" s="53"/>
      <c r="E27" s="26" t="s">
        <v>37</v>
      </c>
      <c r="F27" s="26">
        <v>0</v>
      </c>
      <c r="G27" s="26" t="str">
        <f t="shared" ref="G27" si="12">IF(F27="-","-",IF(MID(F27,2,1)="x",CONCATENATE("x""",RIGHT(F27,LEN(F27)-2),""""),IF(MID(F27,2,1)="b",CONCATENATE("""",RIGHT(F27,LEN(F27)-2),""""),IF(I27="-",CONCATENATE("'",F27,"'"),CONCATENATE("(others =&gt; '",F27,"')")))))</f>
        <v>(others =&gt; '0')</v>
      </c>
      <c r="H27" s="26" t="str">
        <f>'AVS COMM Registers'!C25</f>
        <v>Bit 31</v>
      </c>
      <c r="I27" s="26" t="str">
        <f>'AVS COMM Registers'!AE25</f>
        <v>Bit 3</v>
      </c>
      <c r="J27" s="26" t="str">
        <f t="shared" ref="J27" si="13">IF(I27="-",RIGHT(H27,1),CONCATENATE(RIGHT(H27,LEN(H27)-4), " downto ", RIGHT(I27,1)))</f>
        <v>31 downto 3</v>
      </c>
      <c r="K27" s="26" t="str">
        <f>IF(E27="-","-",IF(I27="-",1,VALUE(RIGHT(H27,LEN(H27)-4))-VALUE(RIGHT(I27,LEN(I27)-4))+1))</f>
        <v>-</v>
      </c>
      <c r="L27" s="26" t="s">
        <v>37</v>
      </c>
    </row>
    <row r="28" spans="2:12" x14ac:dyDescent="0.25">
      <c r="B28" s="51" t="str">
        <f>'AVS COMM Registers'!C31</f>
        <v>0x04</v>
      </c>
      <c r="C28" s="51" t="str">
        <f t="shared" si="0"/>
        <v>x"04"</v>
      </c>
      <c r="D28" s="51" t="str">
        <f>'AVS COMM Registers'!C30</f>
        <v>rmap_codec_config_reg</v>
      </c>
      <c r="E28" s="26" t="str">
        <f>'AVS COMM Registers'!AA35</f>
        <v>rmap_target_logical_addr</v>
      </c>
      <c r="F28" s="26" t="str">
        <f>'AVS COMM Registers'!AA34</f>
        <v>0x51</v>
      </c>
      <c r="G28" s="26" t="str">
        <f t="shared" si="1"/>
        <v>x"51"</v>
      </c>
      <c r="H28" s="26" t="str">
        <f>'AVS COMM Registers'!AA32</f>
        <v>Bit 7</v>
      </c>
      <c r="I28" s="26" t="str">
        <f>'AVS COMM Registers'!AH32</f>
        <v>Bit 0</v>
      </c>
      <c r="J28" s="26" t="str">
        <f t="shared" si="2"/>
        <v>7 downto 0</v>
      </c>
      <c r="K28" s="26">
        <f t="shared" si="3"/>
        <v>8</v>
      </c>
      <c r="L28" s="26" t="str">
        <f>'AVS COMM Registers'!AA33</f>
        <v>R/W</v>
      </c>
    </row>
    <row r="29" spans="2:12" x14ac:dyDescent="0.25">
      <c r="B29" s="52"/>
      <c r="C29" s="52"/>
      <c r="D29" s="52"/>
      <c r="E29" s="26" t="str">
        <f>'AVS COMM Registers'!S35</f>
        <v>rmap_target_key</v>
      </c>
      <c r="F29" s="26" t="str">
        <f>'AVS COMM Registers'!S34</f>
        <v>0xD1</v>
      </c>
      <c r="G29" s="26" t="str">
        <f>IF(F29="-","-",IF(MID(F29,2,1)="x",CONCATENATE("x""",RIGHT(F29,LEN(F29)-2),""""),IF(MID(F29,2,1)="b",CONCATENATE("""",RIGHT(F29,LEN(F29)-2),""""),IF(I29="-",CONCATENATE("'",F29,"'"),CONCATENATE("(others =&gt; '",F29,"')")))))</f>
        <v>x"D1"</v>
      </c>
      <c r="H29" s="26" t="str">
        <f>'AVS COMM Registers'!S32</f>
        <v>Bit 15</v>
      </c>
      <c r="I29" s="26" t="str">
        <f>'AVS COMM Registers'!Z32</f>
        <v>Bit 8</v>
      </c>
      <c r="J29" s="26" t="str">
        <f>IF(I29="-",RIGHT(H29,1),CONCATENATE(RIGHT(H29,LEN(H29)-4), " downto ", RIGHT(I29,1)))</f>
        <v>15 downto 8</v>
      </c>
      <c r="K29" s="26">
        <f>IF(E29="-","-",IF(I29="-",1,VALUE(RIGHT(H29,LEN(H29)-4))-VALUE(RIGHT(I29,LEN(I29)-4))+1))</f>
        <v>8</v>
      </c>
      <c r="L29" s="26" t="str">
        <f>'AVS COMM Registers'!S33</f>
        <v>R/W</v>
      </c>
    </row>
    <row r="30" spans="2:12" x14ac:dyDescent="0.25">
      <c r="B30" s="53"/>
      <c r="C30" s="53" t="e">
        <f t="shared" si="0"/>
        <v>#VALUE!</v>
      </c>
      <c r="D30" s="53"/>
      <c r="E30" s="26" t="s">
        <v>37</v>
      </c>
      <c r="F30" s="26">
        <v>0</v>
      </c>
      <c r="G30" s="26" t="str">
        <f t="shared" ref="G30" si="14">IF(F30="-","-",IF(MID(F30,2,1)="x",CONCATENATE("x""",RIGHT(F30,LEN(F30)-2),""""),IF(MID(F30,2,1)="b",CONCATENATE("""",RIGHT(F30,LEN(F30)-2),""""),IF(I30="-",CONCATENATE("'",F30,"'"),CONCATENATE("(others =&gt; '",F30,"')")))))</f>
        <v>(others =&gt; '0')</v>
      </c>
      <c r="H30" s="26" t="str">
        <f>'AVS COMM Registers'!C32</f>
        <v>Bit 31</v>
      </c>
      <c r="I30" s="26" t="str">
        <f>'AVS COMM Registers'!R32</f>
        <v>Bit 16</v>
      </c>
      <c r="J30" s="26" t="str">
        <f t="shared" ref="J30" si="15">IF(I30="-",RIGHT(H30,1),CONCATENATE(RIGHT(H30,LEN(H30)-4), " downto ", RIGHT(I30,1)))</f>
        <v>31 downto 6</v>
      </c>
      <c r="K30" s="26" t="str">
        <f>IF(E30="-","-",IF(I30="-",1,VALUE(RIGHT(H30,LEN(H30)-4))-VALUE(RIGHT(I30,LEN(I30)-4))+1))</f>
        <v>-</v>
      </c>
      <c r="L30" s="26" t="s">
        <v>37</v>
      </c>
    </row>
    <row r="31" spans="2:12" x14ac:dyDescent="0.25">
      <c r="B31" s="51" t="str">
        <f>'AVS COMM Registers'!C38</f>
        <v>0x05</v>
      </c>
      <c r="C31" s="51" t="str">
        <f t="shared" si="0"/>
        <v>x"05"</v>
      </c>
      <c r="D31" s="51" t="str">
        <f>'AVS COMM Registers'!C37</f>
        <v>rmap_codec_status_reg</v>
      </c>
      <c r="E31" s="26" t="str">
        <f>'AVS COMM Registers'!AH42</f>
        <v>rmap_stat_command_received</v>
      </c>
      <c r="F31" s="26" t="str">
        <f>'AVS COMM Registers'!AH41</f>
        <v>-</v>
      </c>
      <c r="G31" s="26" t="str">
        <f t="shared" si="1"/>
        <v>-</v>
      </c>
      <c r="H31" s="26" t="str">
        <f>'AVS COMM Registers'!AH39</f>
        <v>Bit 0</v>
      </c>
      <c r="I31" s="26" t="s">
        <v>37</v>
      </c>
      <c r="J31" s="26" t="str">
        <f t="shared" si="2"/>
        <v>0</v>
      </c>
      <c r="K31" s="26">
        <f t="shared" si="3"/>
        <v>1</v>
      </c>
      <c r="L31" s="26" t="str">
        <f>'AVS COMM Registers'!AH40</f>
        <v>R</v>
      </c>
    </row>
    <row r="32" spans="2:12" x14ac:dyDescent="0.25">
      <c r="B32" s="52"/>
      <c r="C32" s="52" t="e">
        <f t="shared" si="0"/>
        <v>#VALUE!</v>
      </c>
      <c r="D32" s="52"/>
      <c r="E32" s="26" t="str">
        <f>'AVS COMM Registers'!AG42</f>
        <v>rmap_stat_write_requested</v>
      </c>
      <c r="F32" s="26" t="str">
        <f>'AVS COMM Registers'!AG41</f>
        <v>-</v>
      </c>
      <c r="G32" s="26" t="str">
        <f t="shared" si="1"/>
        <v>-</v>
      </c>
      <c r="H32" s="26" t="str">
        <f>'AVS COMM Registers'!AG39</f>
        <v>Bit 1</v>
      </c>
      <c r="I32" s="26" t="s">
        <v>37</v>
      </c>
      <c r="J32" s="26" t="str">
        <f t="shared" si="2"/>
        <v>1</v>
      </c>
      <c r="K32" s="26">
        <f t="shared" si="3"/>
        <v>1</v>
      </c>
      <c r="L32" s="26" t="str">
        <f>'AVS COMM Registers'!AG40</f>
        <v>R</v>
      </c>
    </row>
    <row r="33" spans="2:12" ht="15" customHeight="1" x14ac:dyDescent="0.25">
      <c r="B33" s="52"/>
      <c r="C33" s="52" t="e">
        <f t="shared" si="0"/>
        <v>#VALUE!</v>
      </c>
      <c r="D33" s="52"/>
      <c r="E33" s="26" t="str">
        <f>'AVS COMM Registers'!AF42</f>
        <v>rmap_stat_write_authorized</v>
      </c>
      <c r="F33" s="26" t="str">
        <f>'AVS COMM Registers'!AF41</f>
        <v>-</v>
      </c>
      <c r="G33" s="26" t="str">
        <f t="shared" si="1"/>
        <v>-</v>
      </c>
      <c r="H33" s="26" t="str">
        <f>'AVS COMM Registers'!AF39</f>
        <v>Bit 2</v>
      </c>
      <c r="I33" s="26" t="s">
        <v>37</v>
      </c>
      <c r="J33" s="26" t="str">
        <f t="shared" si="2"/>
        <v>2</v>
      </c>
      <c r="K33" s="26">
        <f t="shared" si="3"/>
        <v>1</v>
      </c>
      <c r="L33" s="26" t="str">
        <f>'AVS COMM Registers'!AF40</f>
        <v>R</v>
      </c>
    </row>
    <row r="34" spans="2:12" x14ac:dyDescent="0.25">
      <c r="B34" s="52"/>
      <c r="C34" s="52" t="e">
        <f t="shared" si="0"/>
        <v>#VALUE!</v>
      </c>
      <c r="D34" s="52"/>
      <c r="E34" s="26" t="str">
        <f>'AVS COMM Registers'!AE42</f>
        <v>rmap_stat_read_requested</v>
      </c>
      <c r="F34" s="26" t="str">
        <f>'AVS COMM Registers'!AE41</f>
        <v>-</v>
      </c>
      <c r="G34" s="26" t="str">
        <f t="shared" si="1"/>
        <v>-</v>
      </c>
      <c r="H34" s="26" t="str">
        <f>'AVS COMM Registers'!AE39</f>
        <v>Bit 3</v>
      </c>
      <c r="I34" s="26" t="s">
        <v>37</v>
      </c>
      <c r="J34" s="26" t="str">
        <f t="shared" si="2"/>
        <v>3</v>
      </c>
      <c r="K34" s="26">
        <f t="shared" si="3"/>
        <v>1</v>
      </c>
      <c r="L34" s="26" t="str">
        <f>'AVS COMM Registers'!AE40</f>
        <v>R</v>
      </c>
    </row>
    <row r="35" spans="2:12" x14ac:dyDescent="0.25">
      <c r="B35" s="52"/>
      <c r="C35" s="52" t="e">
        <f t="shared" si="0"/>
        <v>#VALUE!</v>
      </c>
      <c r="D35" s="52"/>
      <c r="E35" s="26" t="str">
        <f>'AVS COMM Registers'!AD42</f>
        <v>rmap_stat_read_authorized</v>
      </c>
      <c r="F35" s="26" t="str">
        <f>'AVS COMM Registers'!AD41</f>
        <v>-</v>
      </c>
      <c r="G35" s="26" t="str">
        <f t="shared" si="1"/>
        <v>-</v>
      </c>
      <c r="H35" s="26" t="str">
        <f>'AVS COMM Registers'!AD39</f>
        <v>Bit 4</v>
      </c>
      <c r="I35" s="26" t="s">
        <v>37</v>
      </c>
      <c r="J35" s="26" t="str">
        <f t="shared" si="2"/>
        <v>4</v>
      </c>
      <c r="K35" s="26">
        <f t="shared" si="3"/>
        <v>1</v>
      </c>
      <c r="L35" s="26" t="str">
        <f>'AVS COMM Registers'!AD40</f>
        <v>R</v>
      </c>
    </row>
    <row r="36" spans="2:12" x14ac:dyDescent="0.25">
      <c r="B36" s="52"/>
      <c r="C36" s="52" t="e">
        <f t="shared" si="0"/>
        <v>#VALUE!</v>
      </c>
      <c r="D36" s="52"/>
      <c r="E36" s="26" t="str">
        <f>'AVS COMM Registers'!AC42</f>
        <v>rmap_stat_reply_sended</v>
      </c>
      <c r="F36" s="26" t="str">
        <f>'AVS COMM Registers'!AC41</f>
        <v>-</v>
      </c>
      <c r="G36" s="26" t="str">
        <f t="shared" si="1"/>
        <v>-</v>
      </c>
      <c r="H36" s="26" t="str">
        <f>'AVS COMM Registers'!AC39</f>
        <v>Bit 5</v>
      </c>
      <c r="I36" s="26" t="s">
        <v>37</v>
      </c>
      <c r="J36" s="26" t="str">
        <f t="shared" si="2"/>
        <v>5</v>
      </c>
      <c r="K36" s="26">
        <f t="shared" si="3"/>
        <v>1</v>
      </c>
      <c r="L36" s="26" t="str">
        <f>'AVS COMM Registers'!AC40</f>
        <v>R</v>
      </c>
    </row>
    <row r="37" spans="2:12" x14ac:dyDescent="0.25">
      <c r="B37" s="52"/>
      <c r="C37" s="52" t="e">
        <f t="shared" si="0"/>
        <v>#VALUE!</v>
      </c>
      <c r="D37" s="52"/>
      <c r="E37" s="26" t="str">
        <f>'AVS COMM Registers'!AB42</f>
        <v>rmap_stat_discarded_package</v>
      </c>
      <c r="F37" s="26" t="str">
        <f>'AVS COMM Registers'!AB41</f>
        <v>-</v>
      </c>
      <c r="G37" s="26" t="str">
        <f t="shared" si="1"/>
        <v>-</v>
      </c>
      <c r="H37" s="26" t="str">
        <f>'AVS COMM Registers'!AB39</f>
        <v>Bit 6</v>
      </c>
      <c r="I37" s="26" t="s">
        <v>37</v>
      </c>
      <c r="J37" s="26" t="str">
        <f t="shared" si="2"/>
        <v>6</v>
      </c>
      <c r="K37" s="26">
        <f t="shared" si="3"/>
        <v>1</v>
      </c>
      <c r="L37" s="26" t="str">
        <f>'AVS COMM Registers'!AB40</f>
        <v>R</v>
      </c>
    </row>
    <row r="38" spans="2:12" x14ac:dyDescent="0.25">
      <c r="B38" s="52"/>
      <c r="C38" s="52"/>
      <c r="D38" s="52"/>
      <c r="E38" s="26" t="s">
        <v>37</v>
      </c>
      <c r="F38" s="26">
        <v>0</v>
      </c>
      <c r="G38" s="26" t="str">
        <f t="shared" si="1"/>
        <v>(others =&gt; '0')</v>
      </c>
      <c r="H38" s="26" t="str">
        <f>'AVS COMM Registers'!S39</f>
        <v>Bit 15</v>
      </c>
      <c r="I38" s="26" t="str">
        <f>'AVS COMM Registers'!AA39</f>
        <v>Bit 7</v>
      </c>
      <c r="J38" s="26" t="str">
        <f t="shared" si="2"/>
        <v>15 downto 7</v>
      </c>
      <c r="K38" s="26" t="str">
        <f>IF(E38="-","-",IF(I38="-",1,VALUE(RIGHT(H38,LEN(H38)-4))-VALUE(RIGHT(I38,LEN(I38)-4))+1))</f>
        <v>-</v>
      </c>
      <c r="L38" s="26" t="s">
        <v>37</v>
      </c>
    </row>
    <row r="39" spans="2:12" x14ac:dyDescent="0.25">
      <c r="B39" s="52"/>
      <c r="C39" s="52" t="e">
        <f t="shared" si="0"/>
        <v>#VALUE!</v>
      </c>
      <c r="D39" s="52"/>
      <c r="E39" s="26" t="str">
        <f>'AVS COMM Registers'!R42</f>
        <v>rmap_err_early_eop</v>
      </c>
      <c r="F39" s="26" t="str">
        <f>'AVS COMM Registers'!R41</f>
        <v>-</v>
      </c>
      <c r="G39" s="26" t="str">
        <f t="shared" si="1"/>
        <v>-</v>
      </c>
      <c r="H39" s="26" t="str">
        <f>'AVS COMM Registers'!R39</f>
        <v>Bit 16</v>
      </c>
      <c r="I39" s="26" t="s">
        <v>37</v>
      </c>
      <c r="J39" s="26" t="str">
        <f t="shared" si="2"/>
        <v>6</v>
      </c>
      <c r="K39" s="26">
        <f t="shared" si="3"/>
        <v>1</v>
      </c>
      <c r="L39" s="26" t="str">
        <f>'AVS COMM Registers'!R40</f>
        <v>R</v>
      </c>
    </row>
    <row r="40" spans="2:12" x14ac:dyDescent="0.25">
      <c r="B40" s="52"/>
      <c r="C40" s="52" t="e">
        <f t="shared" si="0"/>
        <v>#VALUE!</v>
      </c>
      <c r="D40" s="52"/>
      <c r="E40" s="26" t="str">
        <f>'AVS COMM Registers'!Q42</f>
        <v>rmap_err_eep</v>
      </c>
      <c r="F40" s="26" t="str">
        <f>'AVS COMM Registers'!Q41</f>
        <v>-</v>
      </c>
      <c r="G40" s="26" t="str">
        <f t="shared" si="1"/>
        <v>-</v>
      </c>
      <c r="H40" s="26" t="str">
        <f>'AVS COMM Registers'!Q39</f>
        <v>Bit 17</v>
      </c>
      <c r="I40" s="26" t="s">
        <v>37</v>
      </c>
      <c r="J40" s="26" t="str">
        <f t="shared" si="2"/>
        <v>7</v>
      </c>
      <c r="K40" s="26">
        <f t="shared" si="3"/>
        <v>1</v>
      </c>
      <c r="L40" s="26" t="str">
        <f>'AVS COMM Registers'!Q40</f>
        <v>R</v>
      </c>
    </row>
    <row r="41" spans="2:12" x14ac:dyDescent="0.25">
      <c r="B41" s="52"/>
      <c r="C41" s="52" t="e">
        <f t="shared" si="0"/>
        <v>#VALUE!</v>
      </c>
      <c r="D41" s="52"/>
      <c r="E41" s="26" t="str">
        <f>'AVS COMM Registers'!P42</f>
        <v>rmap_err_header_CRC</v>
      </c>
      <c r="F41" s="26" t="str">
        <f>'AVS COMM Registers'!P41</f>
        <v>-</v>
      </c>
      <c r="G41" s="26" t="str">
        <f t="shared" si="1"/>
        <v>-</v>
      </c>
      <c r="H41" s="26" t="str">
        <f>'AVS COMM Registers'!P39</f>
        <v>Bit 18</v>
      </c>
      <c r="I41" s="26" t="s">
        <v>37</v>
      </c>
      <c r="J41" s="26" t="str">
        <f t="shared" si="2"/>
        <v>8</v>
      </c>
      <c r="K41" s="26">
        <f t="shared" si="3"/>
        <v>1</v>
      </c>
      <c r="L41" s="26" t="str">
        <f>'AVS COMM Registers'!P40</f>
        <v>R</v>
      </c>
    </row>
    <row r="42" spans="2:12" x14ac:dyDescent="0.25">
      <c r="B42" s="52"/>
      <c r="C42" s="52" t="e">
        <f t="shared" si="0"/>
        <v>#VALUE!</v>
      </c>
      <c r="D42" s="52"/>
      <c r="E42" s="26" t="str">
        <f>'AVS COMM Registers'!O42</f>
        <v>rmap_err_unused_packet_type</v>
      </c>
      <c r="F42" s="26" t="str">
        <f>'AVS COMM Registers'!O41</f>
        <v>-</v>
      </c>
      <c r="G42" s="26" t="str">
        <f t="shared" si="1"/>
        <v>-</v>
      </c>
      <c r="H42" s="26" t="str">
        <f>'AVS COMM Registers'!O39</f>
        <v>Bit 19</v>
      </c>
      <c r="I42" s="26" t="s">
        <v>37</v>
      </c>
      <c r="J42" s="26" t="str">
        <f t="shared" si="2"/>
        <v>9</v>
      </c>
      <c r="K42" s="26">
        <f t="shared" si="3"/>
        <v>1</v>
      </c>
      <c r="L42" s="26" t="str">
        <f>'AVS COMM Registers'!O40</f>
        <v>R</v>
      </c>
    </row>
    <row r="43" spans="2:12" x14ac:dyDescent="0.25">
      <c r="B43" s="52"/>
      <c r="C43" s="52" t="e">
        <f t="shared" si="0"/>
        <v>#VALUE!</v>
      </c>
      <c r="D43" s="52"/>
      <c r="E43" s="26" t="str">
        <f>'AVS COMM Registers'!N42</f>
        <v>rmap_err_invalid_command_code</v>
      </c>
      <c r="F43" s="26" t="str">
        <f>'AVS COMM Registers'!N41</f>
        <v>-</v>
      </c>
      <c r="G43" s="26" t="str">
        <f t="shared" si="1"/>
        <v>-</v>
      </c>
      <c r="H43" s="26" t="str">
        <f>'AVS COMM Registers'!N39</f>
        <v>Bit 20</v>
      </c>
      <c r="I43" s="26" t="s">
        <v>37</v>
      </c>
      <c r="J43" s="26" t="str">
        <f t="shared" si="2"/>
        <v>0</v>
      </c>
      <c r="K43" s="26">
        <f t="shared" si="3"/>
        <v>1</v>
      </c>
      <c r="L43" s="26" t="str">
        <f>'AVS COMM Registers'!N40</f>
        <v>R</v>
      </c>
    </row>
    <row r="44" spans="2:12" x14ac:dyDescent="0.25">
      <c r="B44" s="52"/>
      <c r="C44" s="52" t="e">
        <f t="shared" si="0"/>
        <v>#VALUE!</v>
      </c>
      <c r="D44" s="52"/>
      <c r="E44" s="26" t="str">
        <f>'AVS COMM Registers'!M42</f>
        <v>rmap_err_too_much_data</v>
      </c>
      <c r="F44" s="26" t="str">
        <f>'AVS COMM Registers'!M41</f>
        <v>-</v>
      </c>
      <c r="G44" s="26" t="str">
        <f t="shared" si="1"/>
        <v>-</v>
      </c>
      <c r="H44" s="26" t="str">
        <f>'AVS COMM Registers'!M39</f>
        <v>Bit 21</v>
      </c>
      <c r="I44" s="26" t="s">
        <v>37</v>
      </c>
      <c r="J44" s="26" t="str">
        <f t="shared" si="2"/>
        <v>1</v>
      </c>
      <c r="K44" s="26">
        <f t="shared" si="3"/>
        <v>1</v>
      </c>
      <c r="L44" s="26" t="str">
        <f>'AVS COMM Registers'!M40</f>
        <v>R</v>
      </c>
    </row>
    <row r="45" spans="2:12" x14ac:dyDescent="0.25">
      <c r="B45" s="52"/>
      <c r="C45" s="52"/>
      <c r="D45" s="52"/>
      <c r="E45" s="26" t="str">
        <f>'AVS COMM Registers'!L42</f>
        <v>rmap_err_invalid_data_crc</v>
      </c>
      <c r="F45" s="26" t="str">
        <f>'AVS COMM Registers'!L41</f>
        <v>-</v>
      </c>
      <c r="G45" s="26" t="str">
        <f>IF(F45="-","-",IF(MID(F45,2,1)="x",CONCATENATE("x""",RIGHT(F45,LEN(F45)-2),""""),IF(MID(F45,2,1)="b",CONCATENATE("""",RIGHT(F45,LEN(F45)-2),""""),IF(I45="-",CONCATENATE("'",F45,"'"),CONCATENATE("(others =&gt; '",F45,"')")))))</f>
        <v>-</v>
      </c>
      <c r="H45" s="26" t="str">
        <f>'AVS COMM Registers'!L39</f>
        <v>Bit 22</v>
      </c>
      <c r="I45" s="26" t="s">
        <v>37</v>
      </c>
      <c r="J45" s="26" t="str">
        <f>IF(I45="-",RIGHT(H45,1),CONCATENATE(RIGHT(H45,LEN(H45)-4), " downto ", RIGHT(I45,1)))</f>
        <v>2</v>
      </c>
      <c r="K45" s="26">
        <f>IF(E45="-","-",IF(I45="-",1,VALUE(RIGHT(H45,LEN(H45)-4))-VALUE(RIGHT(I45,LEN(I45)-4))+1))</f>
        <v>1</v>
      </c>
      <c r="L45" s="26" t="str">
        <f>'AVS COMM Registers'!L40</f>
        <v>R</v>
      </c>
    </row>
    <row r="46" spans="2:12" x14ac:dyDescent="0.25">
      <c r="B46" s="53"/>
      <c r="C46" s="53" t="e">
        <f t="shared" si="0"/>
        <v>#VALUE!</v>
      </c>
      <c r="D46" s="53"/>
      <c r="E46" s="26" t="s">
        <v>37</v>
      </c>
      <c r="F46" s="26">
        <v>0</v>
      </c>
      <c r="G46" s="26" t="str">
        <f t="shared" ref="G46" si="16">IF(F46="-","-",IF(MID(F46,2,1)="x",CONCATENATE("x""",RIGHT(F46,LEN(F46)-2),""""),IF(MID(F46,2,1)="b",CONCATENATE("""",RIGHT(F46,LEN(F46)-2),""""),IF(I46="-",CONCATENATE("'",F46,"'"),CONCATENATE("(others =&gt; '",F46,"')")))))</f>
        <v>(others =&gt; '0')</v>
      </c>
      <c r="H46" s="26" t="str">
        <f>'AVS COMM Registers'!C39</f>
        <v>Bit 31</v>
      </c>
      <c r="I46" s="26" t="str">
        <f>'AVS COMM Registers'!K39</f>
        <v>Bit 23</v>
      </c>
      <c r="J46" s="26" t="str">
        <f t="shared" ref="J46" si="17">IF(I46="-",RIGHT(H46,1),CONCATENATE(RIGHT(H46,LEN(H46)-4), " downto ", RIGHT(I46,1)))</f>
        <v>31 downto 3</v>
      </c>
      <c r="K46" s="26" t="str">
        <f>IF(E46="-","-",IF(I46="-",1,VALUE(RIGHT(H46,LEN(H46)-4))-VALUE(RIGHT(I46,LEN(I46)-4))+1))</f>
        <v>-</v>
      </c>
      <c r="L46" s="26" t="s">
        <v>37</v>
      </c>
    </row>
    <row r="47" spans="2:12" x14ac:dyDescent="0.25">
      <c r="B47" s="26" t="str">
        <f>'AVS COMM Registers'!C45</f>
        <v>0x06</v>
      </c>
      <c r="C47" s="26" t="str">
        <f t="shared" si="0"/>
        <v>x"06"</v>
      </c>
      <c r="D47" s="26" t="str">
        <f>'AVS COMM Registers'!C44</f>
        <v>rmap_last_write_addr_reg</v>
      </c>
      <c r="E47" s="26" t="str">
        <f>'AVS COMM Registers'!C49</f>
        <v>rmap_last_write_addr</v>
      </c>
      <c r="F47" s="26" t="str">
        <f>'AVS COMM Registers'!C48</f>
        <v>-</v>
      </c>
      <c r="G47" s="26" t="str">
        <f t="shared" si="1"/>
        <v>-</v>
      </c>
      <c r="H47" s="26" t="str">
        <f>'AVS COMM Registers'!C46</f>
        <v>Bit 31</v>
      </c>
      <c r="I47" s="26" t="str">
        <f>'AVS COMM Registers'!AH46</f>
        <v>Bit 0</v>
      </c>
      <c r="J47" s="26" t="str">
        <f t="shared" si="2"/>
        <v>31 downto 0</v>
      </c>
      <c r="K47" s="26">
        <f t="shared" si="3"/>
        <v>32</v>
      </c>
      <c r="L47" s="26" t="str">
        <f>'AVS COMM Registers'!C47</f>
        <v>R</v>
      </c>
    </row>
    <row r="48" spans="2:12" ht="15" customHeight="1" x14ac:dyDescent="0.25">
      <c r="B48" s="26" t="str">
        <f>'AVS COMM Registers'!C52</f>
        <v>0x07</v>
      </c>
      <c r="C48" s="26" t="str">
        <f t="shared" si="0"/>
        <v>x"07"</v>
      </c>
      <c r="D48" s="26" t="str">
        <f>'AVS COMM Registers'!C51</f>
        <v>rmap_last_read_addr_reg</v>
      </c>
      <c r="E48" s="26" t="str">
        <f>'AVS COMM Registers'!C56</f>
        <v>rmap_last_read_addr</v>
      </c>
      <c r="F48" s="26" t="str">
        <f>'AVS COMM Registers'!C55</f>
        <v>-</v>
      </c>
      <c r="G48" s="26" t="str">
        <f t="shared" si="1"/>
        <v>-</v>
      </c>
      <c r="H48" s="26" t="str">
        <f>'AVS COMM Registers'!C53</f>
        <v>Bit 31</v>
      </c>
      <c r="I48" s="26" t="str">
        <f>'AVS COMM Registers'!AH53</f>
        <v>Bit 0</v>
      </c>
      <c r="J48" s="26" t="str">
        <f t="shared" si="2"/>
        <v>31 downto 0</v>
      </c>
      <c r="K48" s="26">
        <f t="shared" si="3"/>
        <v>32</v>
      </c>
      <c r="L48" s="26" t="str">
        <f>'AVS COMM Registers'!C54</f>
        <v>R</v>
      </c>
    </row>
    <row r="49" spans="2:12" x14ac:dyDescent="0.25">
      <c r="B49" s="51" t="str">
        <f>'AVS COMM Registers'!C59</f>
        <v>0x08</v>
      </c>
      <c r="C49" s="51" t="str">
        <f t="shared" si="0"/>
        <v>x"08"</v>
      </c>
      <c r="D49" s="51" t="str">
        <f>'AVS COMM Registers'!C58</f>
        <v>data_packet_config_1_reg</v>
      </c>
      <c r="E49" s="26" t="str">
        <f>'AVS COMM Registers'!S63</f>
        <v>data_pkt_ccd_x_size</v>
      </c>
      <c r="F49" s="26" t="str">
        <f>'AVS COMM Registers'!S62</f>
        <v>0x0000</v>
      </c>
      <c r="G49" s="26" t="str">
        <f t="shared" si="1"/>
        <v>x"0000"</v>
      </c>
      <c r="H49" s="26" t="str">
        <f>'AVS COMM Registers'!S60</f>
        <v>Bit 15</v>
      </c>
      <c r="I49" s="26" t="str">
        <f>'AVS COMM Registers'!AH60</f>
        <v>Bit 0</v>
      </c>
      <c r="J49" s="26" t="str">
        <f t="shared" si="2"/>
        <v>15 downto 0</v>
      </c>
      <c r="K49" s="26">
        <f t="shared" si="3"/>
        <v>16</v>
      </c>
      <c r="L49" s="26" t="str">
        <f>'AVS COMM Registers'!S61</f>
        <v>R/W</v>
      </c>
    </row>
    <row r="50" spans="2:12" x14ac:dyDescent="0.25">
      <c r="B50" s="53"/>
      <c r="C50" s="53" t="e">
        <f t="shared" si="0"/>
        <v>#VALUE!</v>
      </c>
      <c r="D50" s="53"/>
      <c r="E50" s="26" t="str">
        <f>'AVS COMM Registers'!C63</f>
        <v>data_pkt_ccd_y_size</v>
      </c>
      <c r="F50" s="26" t="str">
        <f>'AVS COMM Registers'!C62</f>
        <v>0x0000</v>
      </c>
      <c r="G50" s="26" t="str">
        <f t="shared" si="1"/>
        <v>x"0000"</v>
      </c>
      <c r="H50" s="26" t="str">
        <f>'AVS COMM Registers'!C60</f>
        <v>Bit 31</v>
      </c>
      <c r="I50" s="26" t="str">
        <f>'AVS COMM Registers'!R60</f>
        <v>Bit 16</v>
      </c>
      <c r="J50" s="26" t="str">
        <f t="shared" ref="J50:J80" si="18">IF(I50="-",RIGHT(H50,1),CONCATENATE(RIGHT(H50,LEN(H50)-4), " downto ", RIGHT(I50,1)))</f>
        <v>31 downto 6</v>
      </c>
      <c r="K50" s="26">
        <f t="shared" ref="K50:K79" si="19">IF(E50="-","-",IF(I50="-",1,VALUE(RIGHT(H50,LEN(H50)-4))-VALUE(RIGHT(I50,LEN(I50)-4))+1))</f>
        <v>16</v>
      </c>
      <c r="L50" s="26" t="str">
        <f>'AVS COMM Registers'!C61</f>
        <v>R/W</v>
      </c>
    </row>
    <row r="51" spans="2:12" x14ac:dyDescent="0.25">
      <c r="B51" s="51" t="str">
        <f>'AVS COMM Registers'!C66</f>
        <v>0x09</v>
      </c>
      <c r="C51" s="51" t="str">
        <f t="shared" si="0"/>
        <v>x"09"</v>
      </c>
      <c r="D51" s="51" t="str">
        <f>'AVS COMM Registers'!C65</f>
        <v>data_packet_config_2_reg</v>
      </c>
      <c r="E51" s="26" t="str">
        <f>'AVS COMM Registers'!S70</f>
        <v>data_pkt_data_y_size</v>
      </c>
      <c r="F51" s="26" t="str">
        <f>'AVS COMM Registers'!S69</f>
        <v>0x0000</v>
      </c>
      <c r="G51" s="26" t="str">
        <f t="shared" si="1"/>
        <v>x"0000"</v>
      </c>
      <c r="H51" s="26" t="str">
        <f>'AVS COMM Registers'!S67</f>
        <v>Bit 15</v>
      </c>
      <c r="I51" s="26" t="str">
        <f>'AVS COMM Registers'!AH67</f>
        <v>Bit 0</v>
      </c>
      <c r="J51" s="26" t="str">
        <f t="shared" si="18"/>
        <v>15 downto 0</v>
      </c>
      <c r="K51" s="26">
        <f t="shared" si="19"/>
        <v>16</v>
      </c>
      <c r="L51" s="26" t="str">
        <f>'AVS COMM Registers'!S68</f>
        <v>R/W</v>
      </c>
    </row>
    <row r="52" spans="2:12" x14ac:dyDescent="0.25">
      <c r="B52" s="53"/>
      <c r="C52" s="53" t="e">
        <f t="shared" si="0"/>
        <v>#VALUE!</v>
      </c>
      <c r="D52" s="53"/>
      <c r="E52" s="26" t="str">
        <f>'AVS COMM Registers'!C70</f>
        <v>data_pkt_overscan_y_size</v>
      </c>
      <c r="F52" s="26" t="str">
        <f>'AVS COMM Registers'!C69</f>
        <v>0x0000</v>
      </c>
      <c r="G52" s="26" t="str">
        <f t="shared" si="1"/>
        <v>x"0000"</v>
      </c>
      <c r="H52" s="26" t="str">
        <f>'AVS COMM Registers'!C67</f>
        <v>Bit 31</v>
      </c>
      <c r="I52" s="26" t="str">
        <f>'AVS COMM Registers'!R67</f>
        <v>Bit 16</v>
      </c>
      <c r="J52" s="26" t="str">
        <f t="shared" si="18"/>
        <v>31 downto 6</v>
      </c>
      <c r="K52" s="26">
        <f t="shared" si="19"/>
        <v>16</v>
      </c>
      <c r="L52" s="26" t="str">
        <f>'AVS COMM Registers'!C68</f>
        <v>R/W</v>
      </c>
    </row>
    <row r="53" spans="2:12" x14ac:dyDescent="0.25">
      <c r="B53" s="51" t="str">
        <f>'AVS COMM Registers'!C73</f>
        <v>0x0A</v>
      </c>
      <c r="C53" s="51" t="str">
        <f t="shared" si="0"/>
        <v>x"0A"</v>
      </c>
      <c r="D53" s="51" t="str">
        <f>'AVS COMM Registers'!C72</f>
        <v>data_packet_config_3_reg</v>
      </c>
      <c r="E53" s="26" t="str">
        <f>'AVS COMM Registers'!S77</f>
        <v>data_pkt_packet_length</v>
      </c>
      <c r="F53" s="26" t="str">
        <f>'AVS COMM Registers'!S76</f>
        <v>0x0000</v>
      </c>
      <c r="G53" s="26" t="str">
        <f t="shared" si="1"/>
        <v>x"0000"</v>
      </c>
      <c r="H53" s="26" t="str">
        <f>'AVS COMM Registers'!S74</f>
        <v>Bit 15</v>
      </c>
      <c r="I53" s="26" t="str">
        <f>'AVS COMM Registers'!AH74</f>
        <v>Bit 0</v>
      </c>
      <c r="J53" s="26" t="str">
        <f t="shared" si="18"/>
        <v>15 downto 0</v>
      </c>
      <c r="K53" s="26">
        <f t="shared" si="19"/>
        <v>16</v>
      </c>
      <c r="L53" s="26" t="str">
        <f>'AVS COMM Registers'!S75</f>
        <v>R/W</v>
      </c>
    </row>
    <row r="54" spans="2:12" x14ac:dyDescent="0.25">
      <c r="B54" s="53"/>
      <c r="C54" s="53"/>
      <c r="D54" s="53"/>
      <c r="E54" s="26" t="s">
        <v>37</v>
      </c>
      <c r="F54" s="26">
        <v>0</v>
      </c>
      <c r="G54" s="26" t="str">
        <f t="shared" ref="G54" si="20">IF(F54="-","-",IF(MID(F54,2,1)="x",CONCATENATE("x""",RIGHT(F54,LEN(F54)-2),""""),IF(MID(F54,2,1)="b",CONCATENATE("""",RIGHT(F54,LEN(F54)-2),""""),IF(I54="-",CONCATENATE("'",F54,"'"),CONCATENATE("(others =&gt; '",F54,"')")))))</f>
        <v>(others =&gt; '0')</v>
      </c>
      <c r="H54" s="26" t="str">
        <f>'AVS COMM Registers'!C74</f>
        <v>Bit 31</v>
      </c>
      <c r="I54" s="26" t="str">
        <f>'AVS COMM Registers'!R74</f>
        <v>Bit 16</v>
      </c>
      <c r="J54" s="26" t="str">
        <f t="shared" si="18"/>
        <v>31 downto 6</v>
      </c>
      <c r="K54" s="26" t="str">
        <f>IF(E54="-","-",IF(I54="-",1,VALUE(RIGHT(H54,LEN(H54)-4))-VALUE(RIGHT(I54,LEN(I54)-4))+1))</f>
        <v>-</v>
      </c>
      <c r="L54" s="26" t="s">
        <v>37</v>
      </c>
    </row>
    <row r="55" spans="2:12" x14ac:dyDescent="0.25">
      <c r="B55" s="51" t="str">
        <f>'AVS COMM Registers'!C80</f>
        <v>0x0B</v>
      </c>
      <c r="C55" s="51" t="str">
        <f t="shared" si="0"/>
        <v>x"0B"</v>
      </c>
      <c r="D55" s="51" t="str">
        <f>'AVS COMM Registers'!C79</f>
        <v>data_packet_config_4_reg</v>
      </c>
      <c r="E55" s="26" t="str">
        <f>'AVS COMM Registers'!AA84</f>
        <v>data_pkt_fee_mode</v>
      </c>
      <c r="F55" s="26" t="str">
        <f>'AVS COMM Registers'!AA83</f>
        <v>0x00</v>
      </c>
      <c r="G55" s="26" t="str">
        <f t="shared" si="1"/>
        <v>x"00"</v>
      </c>
      <c r="H55" s="26" t="str">
        <f>'AVS COMM Registers'!AA81</f>
        <v>Bit 7</v>
      </c>
      <c r="I55" s="26" t="str">
        <f>'AVS COMM Registers'!AH81</f>
        <v>Bit 0</v>
      </c>
      <c r="J55" s="26" t="str">
        <f t="shared" si="18"/>
        <v>7 downto 0</v>
      </c>
      <c r="K55" s="26">
        <f t="shared" si="19"/>
        <v>8</v>
      </c>
      <c r="L55" s="26" t="str">
        <f>'AVS COMM Registers'!AA82</f>
        <v>R/W</v>
      </c>
    </row>
    <row r="56" spans="2:12" x14ac:dyDescent="0.25">
      <c r="B56" s="52"/>
      <c r="C56" s="52"/>
      <c r="D56" s="52"/>
      <c r="E56" s="26" t="str">
        <f>'AVS COMM Registers'!S84</f>
        <v>data_pkt_ccd_number</v>
      </c>
      <c r="F56" s="26" t="str">
        <f>'AVS COMM Registers'!S83</f>
        <v>0x00</v>
      </c>
      <c r="G56" s="26" t="str">
        <f>IF(F56="-","-",IF(MID(F56,2,1)="x",CONCATENATE("x""",RIGHT(F56,LEN(F56)-2),""""),IF(MID(F56,2,1)="b",CONCATENATE("""",RIGHT(F56,LEN(F56)-2),""""),IF(I56="-",CONCATENATE("'",F56,"'"),CONCATENATE("(others =&gt; '",F56,"')")))))</f>
        <v>x"00"</v>
      </c>
      <c r="H56" s="26" t="str">
        <f>'AVS COMM Registers'!S81</f>
        <v>Bit 15</v>
      </c>
      <c r="I56" s="26" t="str">
        <f>'AVS COMM Registers'!Z81</f>
        <v>Bit 8</v>
      </c>
      <c r="J56" s="26" t="str">
        <f>IF(I56="-",RIGHT(H56,1),CONCATENATE(RIGHT(H56,LEN(H56)-4), " downto ", RIGHT(I56,1)))</f>
        <v>15 downto 8</v>
      </c>
      <c r="K56" s="26">
        <f>IF(E56="-","-",IF(I56="-",1,VALUE(RIGHT(H56,LEN(H56)-4))-VALUE(RIGHT(I56,LEN(I56)-4))+1))</f>
        <v>8</v>
      </c>
      <c r="L56" s="26" t="str">
        <f>'AVS COMM Registers'!S82</f>
        <v>R/W</v>
      </c>
    </row>
    <row r="57" spans="2:12" x14ac:dyDescent="0.25">
      <c r="B57" s="53"/>
      <c r="C57" s="53" t="e">
        <f t="shared" si="0"/>
        <v>#VALUE!</v>
      </c>
      <c r="D57" s="53"/>
      <c r="E57" s="26" t="s">
        <v>37</v>
      </c>
      <c r="F57" s="26">
        <v>0</v>
      </c>
      <c r="G57" s="26" t="str">
        <f t="shared" ref="G57" si="21">IF(F57="-","-",IF(MID(F57,2,1)="x",CONCATENATE("x""",RIGHT(F57,LEN(F57)-2),""""),IF(MID(F57,2,1)="b",CONCATENATE("""",RIGHT(F57,LEN(F57)-2),""""),IF(I57="-",CONCATENATE("'",F57,"'"),CONCATENATE("(others =&gt; '",F57,"')")))))</f>
        <v>(others =&gt; '0')</v>
      </c>
      <c r="H57" s="26" t="str">
        <f>'AVS COMM Registers'!C81</f>
        <v>Bit 31</v>
      </c>
      <c r="I57" s="26" t="str">
        <f>'AVS COMM Registers'!R81</f>
        <v>Bit 16</v>
      </c>
      <c r="J57" s="26" t="str">
        <f t="shared" ref="J57" si="22">IF(I57="-",RIGHT(H57,1),CONCATENATE(RIGHT(H57,LEN(H57)-4), " downto ", RIGHT(I57,1)))</f>
        <v>31 downto 6</v>
      </c>
      <c r="K57" s="26" t="str">
        <f>IF(E57="-","-",IF(I57="-",1,VALUE(RIGHT(H57,LEN(H57)-4))-VALUE(RIGHT(I57,LEN(I57)-4))+1))</f>
        <v>-</v>
      </c>
      <c r="L57" s="26" t="s">
        <v>37</v>
      </c>
    </row>
    <row r="58" spans="2:12" x14ac:dyDescent="0.25">
      <c r="B58" s="51" t="str">
        <f>'AVS COMM Registers'!C87</f>
        <v>0x0C</v>
      </c>
      <c r="C58" s="51" t="str">
        <f t="shared" si="0"/>
        <v>x"0C"</v>
      </c>
      <c r="D58" s="51" t="str">
        <f>'AVS COMM Registers'!C86</f>
        <v>data_packet_header_1_reg</v>
      </c>
      <c r="E58" s="26" t="str">
        <f>'AVS COMM Registers'!S91</f>
        <v>data_pkt_header_length</v>
      </c>
      <c r="F58" s="26" t="str">
        <f>'AVS COMM Registers'!S90</f>
        <v>-</v>
      </c>
      <c r="G58" s="26" t="str">
        <f t="shared" si="1"/>
        <v>-</v>
      </c>
      <c r="H58" s="26" t="str">
        <f>'AVS COMM Registers'!S88</f>
        <v>Bit 15</v>
      </c>
      <c r="I58" s="26" t="str">
        <f>'AVS COMM Registers'!AH88</f>
        <v>Bit 0</v>
      </c>
      <c r="J58" s="26" t="str">
        <f t="shared" si="18"/>
        <v>15 downto 0</v>
      </c>
      <c r="K58" s="26">
        <f t="shared" si="19"/>
        <v>16</v>
      </c>
      <c r="L58" s="26" t="str">
        <f>'AVS COMM Registers'!S89</f>
        <v>R</v>
      </c>
    </row>
    <row r="59" spans="2:12" x14ac:dyDescent="0.25">
      <c r="B59" s="52"/>
      <c r="C59" s="52"/>
      <c r="D59" s="52"/>
      <c r="E59" s="26" t="str">
        <f>'AVS COMM Registers'!C91</f>
        <v>data_pkt_header_type</v>
      </c>
      <c r="F59" s="26" t="str">
        <f>'AVS COMM Registers'!C90</f>
        <v>-</v>
      </c>
      <c r="G59" s="26" t="str">
        <f>IF(F59="-","-",IF(MID(F59,2,1)="x",CONCATENATE("x""",RIGHT(F59,LEN(F59)-2),""""),IF(MID(F59,2,1)="b",CONCATENATE("""",RIGHT(F59,LEN(F59)-2),""""),IF(I59="-",CONCATENATE("'",F59,"'"),CONCATENATE("(others =&gt; '",F59,"')")))))</f>
        <v>-</v>
      </c>
      <c r="H59" s="26" t="str">
        <f>'AVS COMM Registers'!C88</f>
        <v>Bit 31</v>
      </c>
      <c r="I59" s="26" t="str">
        <f>'AVS COMM Registers'!R88</f>
        <v>Bit 16</v>
      </c>
      <c r="J59" s="26" t="str">
        <f>IF(I59="-",RIGHT(H59,1),CONCATENATE(RIGHT(H59,LEN(H59)-4), " downto ", RIGHT(I59,1)))</f>
        <v>31 downto 6</v>
      </c>
      <c r="K59" s="26">
        <f>IF(E59="-","-",IF(I59="-",1,VALUE(RIGHT(H59,LEN(H59)-4))-VALUE(RIGHT(I59,LEN(I59)-4))+1))</f>
        <v>16</v>
      </c>
      <c r="L59" s="26" t="str">
        <f>'AVS COMM Registers'!C89</f>
        <v>R</v>
      </c>
    </row>
    <row r="60" spans="2:12" x14ac:dyDescent="0.25">
      <c r="B60" s="51" t="str">
        <f>'AVS COMM Registers'!C94</f>
        <v>0x0D</v>
      </c>
      <c r="C60" s="51" t="str">
        <f t="shared" si="0"/>
        <v>x"0D"</v>
      </c>
      <c r="D60" s="51" t="str">
        <f>'AVS COMM Registers'!C93</f>
        <v>data_packet_header_2_reg</v>
      </c>
      <c r="E60" s="26" t="str">
        <f>'AVS COMM Registers'!S98</f>
        <v>data_pkt_header_frame_counter</v>
      </c>
      <c r="F60" s="26" t="str">
        <f>'AVS COMM Registers'!S97</f>
        <v>-</v>
      </c>
      <c r="G60" s="26" t="str">
        <f t="shared" si="1"/>
        <v>-</v>
      </c>
      <c r="H60" s="26" t="str">
        <f>'AVS COMM Registers'!S95</f>
        <v>Bit 15</v>
      </c>
      <c r="I60" s="26" t="str">
        <f>'AVS COMM Registers'!AH95</f>
        <v>Bit 0</v>
      </c>
      <c r="J60" s="26" t="str">
        <f t="shared" si="18"/>
        <v>15 downto 0</v>
      </c>
      <c r="K60" s="26">
        <f t="shared" si="19"/>
        <v>16</v>
      </c>
      <c r="L60" s="26" t="str">
        <f>'AVS COMM Registers'!S96</f>
        <v>R</v>
      </c>
    </row>
    <row r="61" spans="2:12" x14ac:dyDescent="0.25">
      <c r="B61" s="53"/>
      <c r="C61" s="53" t="e">
        <f t="shared" si="0"/>
        <v>#VALUE!</v>
      </c>
      <c r="D61" s="53"/>
      <c r="E61" s="26" t="str">
        <f>'AVS COMM Registers'!C98</f>
        <v>data_pkt_header_sequence_counter</v>
      </c>
      <c r="F61" s="26" t="str">
        <f>'AVS COMM Registers'!C97</f>
        <v>-</v>
      </c>
      <c r="G61" s="26" t="str">
        <f t="shared" si="1"/>
        <v>-</v>
      </c>
      <c r="H61" s="26" t="str">
        <f>'AVS COMM Registers'!C95</f>
        <v>Bit 31</v>
      </c>
      <c r="I61" s="26" t="str">
        <f>'AVS COMM Registers'!R95</f>
        <v>Bit 16</v>
      </c>
      <c r="J61" s="26" t="str">
        <f t="shared" si="18"/>
        <v>31 downto 6</v>
      </c>
      <c r="K61" s="26">
        <f t="shared" si="19"/>
        <v>16</v>
      </c>
      <c r="L61" s="26" t="str">
        <f>'AVS COMM Registers'!C96</f>
        <v>R</v>
      </c>
    </row>
    <row r="62" spans="2:12" x14ac:dyDescent="0.25">
      <c r="B62" s="51" t="str">
        <f>'AVS COMM Registers'!C101</f>
        <v>0x0E</v>
      </c>
      <c r="C62" s="51" t="str">
        <f t="shared" si="0"/>
        <v>x"0E"</v>
      </c>
      <c r="D62" s="51" t="str">
        <f>'AVS COMM Registers'!C100</f>
        <v>data_packet_pixel_delay_1_reg</v>
      </c>
      <c r="E62" s="26" t="str">
        <f>'AVS COMM Registers'!S105</f>
        <v>data_pkt_line_delay</v>
      </c>
      <c r="F62" s="26" t="str">
        <f>'AVS COMM Registers'!S104</f>
        <v>0x0000</v>
      </c>
      <c r="G62" s="26" t="str">
        <f t="shared" si="1"/>
        <v>x"0000"</v>
      </c>
      <c r="H62" s="26" t="str">
        <f>'AVS COMM Registers'!S102</f>
        <v>Bit 15</v>
      </c>
      <c r="I62" s="26" t="str">
        <f>'AVS COMM Registers'!AH102</f>
        <v>Bit 0</v>
      </c>
      <c r="J62" s="26" t="str">
        <f t="shared" si="18"/>
        <v>15 downto 0</v>
      </c>
      <c r="K62" s="26">
        <f t="shared" si="19"/>
        <v>16</v>
      </c>
      <c r="L62" s="26" t="str">
        <f>'AVS COMM Registers'!S103</f>
        <v>R/W</v>
      </c>
    </row>
    <row r="63" spans="2:12" x14ac:dyDescent="0.25">
      <c r="B63" s="53"/>
      <c r="C63" s="53"/>
      <c r="D63" s="53"/>
      <c r="E63" s="26" t="s">
        <v>37</v>
      </c>
      <c r="F63" s="26">
        <v>0</v>
      </c>
      <c r="G63" s="26" t="str">
        <f t="shared" ref="G63" si="23">IF(F63="-","-",IF(MID(F63,2,1)="x",CONCATENATE("x""",RIGHT(F63,LEN(F63)-2),""""),IF(MID(F63,2,1)="b",CONCATENATE("""",RIGHT(F63,LEN(F63)-2),""""),IF(I63="-",CONCATENATE("'",F63,"'"),CONCATENATE("(others =&gt; '",F63,"')")))))</f>
        <v>(others =&gt; '0')</v>
      </c>
      <c r="H63" s="26" t="str">
        <f>'AVS COMM Registers'!C102</f>
        <v>Bit 31</v>
      </c>
      <c r="I63" s="26" t="str">
        <f>'AVS COMM Registers'!R102</f>
        <v>Bit 16</v>
      </c>
      <c r="J63" s="26" t="str">
        <f t="shared" si="18"/>
        <v>31 downto 6</v>
      </c>
      <c r="K63" s="26" t="str">
        <f>IF(E63="-","-",IF(I63="-",1,VALUE(RIGHT(H63,LEN(H63)-4))-VALUE(RIGHT(I63,LEN(I63)-4))+1))</f>
        <v>-</v>
      </c>
      <c r="L63" s="26" t="s">
        <v>37</v>
      </c>
    </row>
    <row r="64" spans="2:12" x14ac:dyDescent="0.25">
      <c r="B64" s="51" t="str">
        <f>'AVS COMM Registers'!C108</f>
        <v>0x0F</v>
      </c>
      <c r="C64" s="51" t="str">
        <f t="shared" si="0"/>
        <v>x"0F"</v>
      </c>
      <c r="D64" s="51" t="str">
        <f>'AVS COMM Registers'!C107</f>
        <v>data_packet_pixel_delay_2_reg</v>
      </c>
      <c r="E64" s="26" t="str">
        <f>'AVS COMM Registers'!S112</f>
        <v>data_pkt_column_delay</v>
      </c>
      <c r="F64" s="26" t="str">
        <f>'AVS COMM Registers'!S111</f>
        <v>0x0000</v>
      </c>
      <c r="G64" s="26" t="str">
        <f t="shared" si="1"/>
        <v>x"0000"</v>
      </c>
      <c r="H64" s="26" t="str">
        <f>'AVS COMM Registers'!S109</f>
        <v>Bit 15</v>
      </c>
      <c r="I64" s="26" t="str">
        <f>'AVS COMM Registers'!AH109</f>
        <v>Bit 0</v>
      </c>
      <c r="J64" s="26" t="str">
        <f t="shared" si="18"/>
        <v>15 downto 0</v>
      </c>
      <c r="K64" s="26">
        <f t="shared" si="19"/>
        <v>16</v>
      </c>
      <c r="L64" s="26" t="str">
        <f>'AVS COMM Registers'!S110</f>
        <v>R/W</v>
      </c>
    </row>
    <row r="65" spans="2:12" x14ac:dyDescent="0.25">
      <c r="B65" s="53"/>
      <c r="C65" s="53"/>
      <c r="D65" s="53"/>
      <c r="E65" s="26" t="s">
        <v>37</v>
      </c>
      <c r="F65" s="26">
        <v>0</v>
      </c>
      <c r="G65" s="26" t="str">
        <f t="shared" ref="G65" si="24">IF(F65="-","-",IF(MID(F65,2,1)="x",CONCATENATE("x""",RIGHT(F65,LEN(F65)-2),""""),IF(MID(F65,2,1)="b",CONCATENATE("""",RIGHT(F65,LEN(F65)-2),""""),IF(I65="-",CONCATENATE("'",F65,"'"),CONCATENATE("(others =&gt; '",F65,"')")))))</f>
        <v>(others =&gt; '0')</v>
      </c>
      <c r="H65" s="26" t="str">
        <f>'AVS COMM Registers'!C109</f>
        <v>Bit 31</v>
      </c>
      <c r="I65" s="26" t="str">
        <f>'AVS COMM Registers'!R109</f>
        <v>Bit 16</v>
      </c>
      <c r="J65" s="26" t="str">
        <f t="shared" si="18"/>
        <v>31 downto 6</v>
      </c>
      <c r="K65" s="26" t="str">
        <f>IF(E65="-","-",IF(I65="-",1,VALUE(RIGHT(H65,LEN(H65)-4))-VALUE(RIGHT(I65,LEN(I65)-4))+1))</f>
        <v>-</v>
      </c>
      <c r="L65" s="26" t="s">
        <v>37</v>
      </c>
    </row>
    <row r="66" spans="2:12" x14ac:dyDescent="0.25">
      <c r="B66" s="51" t="str">
        <f>'AVS COMM Registers'!C115</f>
        <v>0x10</v>
      </c>
      <c r="C66" s="51" t="str">
        <f>CONCATENATE("x""",RIGHT(B66,LEN(B66)-2),"""")</f>
        <v>x"10"</v>
      </c>
      <c r="D66" s="51" t="str">
        <f>'AVS COMM Registers'!C114</f>
        <v>data_packet_pixel_delay_3_reg</v>
      </c>
      <c r="E66" s="26" t="str">
        <f>'AVS COMM Registers'!S119</f>
        <v>data_pkt_adc_delay</v>
      </c>
      <c r="F66" s="26" t="str">
        <f>'AVS COMM Registers'!S118</f>
        <v>0x0000</v>
      </c>
      <c r="G66" s="26" t="str">
        <f>IF(F66="-","-",IF(MID(F66,2,1)="x",CONCATENATE("x""",RIGHT(F66,LEN(F66)-2),""""),IF(MID(F66,2,1)="b",CONCATENATE("""",RIGHT(F66,LEN(F66)-2),""""),IF(I66="-",CONCATENATE("'",F66,"'"),CONCATENATE("(others =&gt; '",F66,"')")))))</f>
        <v>x"0000"</v>
      </c>
      <c r="H66" s="26" t="str">
        <f>'AVS COMM Registers'!S116</f>
        <v>Bit 15</v>
      </c>
      <c r="I66" s="26" t="str">
        <f>'AVS COMM Registers'!AH116</f>
        <v>Bit 0</v>
      </c>
      <c r="J66" s="26" t="str">
        <f>IF(I66="-",RIGHT(H66,1),CONCATENATE(RIGHT(H66,LEN(H66)-4), " downto ", RIGHT(I66,1)))</f>
        <v>15 downto 0</v>
      </c>
      <c r="K66" s="26">
        <f>IF(E66="-","-",IF(I66="-",1,VALUE(RIGHT(H66,LEN(H66)-4))-VALUE(RIGHT(I66,LEN(I66)-4))+1))</f>
        <v>16</v>
      </c>
      <c r="L66" s="26" t="str">
        <f>'AVS COMM Registers'!S117</f>
        <v>R/W</v>
      </c>
    </row>
    <row r="67" spans="2:12" x14ac:dyDescent="0.25">
      <c r="B67" s="53"/>
      <c r="C67" s="53"/>
      <c r="D67" s="53"/>
      <c r="E67" s="26" t="s">
        <v>37</v>
      </c>
      <c r="F67" s="26">
        <v>0</v>
      </c>
      <c r="G67" s="26" t="str">
        <f t="shared" ref="G67" si="25">IF(F67="-","-",IF(MID(F67,2,1)="x",CONCATENATE("x""",RIGHT(F67,LEN(F67)-2),""""),IF(MID(F67,2,1)="b",CONCATENATE("""",RIGHT(F67,LEN(F67)-2),""""),IF(I67="-",CONCATENATE("'",F67,"'"),CONCATENATE("(others =&gt; '",F67,"')")))))</f>
        <v>(others =&gt; '0')</v>
      </c>
      <c r="H67" s="26" t="str">
        <f>'AVS COMM Registers'!C116</f>
        <v>Bit 31</v>
      </c>
      <c r="I67" s="26" t="str">
        <f>'AVS COMM Registers'!R116</f>
        <v>Bit 16</v>
      </c>
      <c r="J67" s="26" t="str">
        <f t="shared" ref="J67" si="26">IF(I67="-",RIGHT(H67,1),CONCATENATE(RIGHT(H67,LEN(H67)-4), " downto ", RIGHT(I67,1)))</f>
        <v>31 downto 6</v>
      </c>
      <c r="K67" s="26" t="str">
        <f>IF(E67="-","-",IF(I67="-",1,VALUE(RIGHT(H67,LEN(H67)-4))-VALUE(RIGHT(I67,LEN(I67)-4))+1))</f>
        <v>-</v>
      </c>
      <c r="L67" s="26" t="s">
        <v>37</v>
      </c>
    </row>
    <row r="68" spans="2:12" x14ac:dyDescent="0.25">
      <c r="B68" s="51" t="str">
        <f>'AVS COMM Registers'!C122</f>
        <v>0x11</v>
      </c>
      <c r="C68" s="51" t="str">
        <f t="shared" ref="C68:C82" si="27">CONCATENATE("x""",RIGHT(B68,LEN(B68)-2),"""")</f>
        <v>x"11"</v>
      </c>
      <c r="D68" s="51" t="str">
        <f>'AVS COMM Registers'!C121</f>
        <v>comm_irq_control_reg</v>
      </c>
      <c r="E68" s="26" t="str">
        <f>'AVS COMM Registers'!AH126</f>
        <v>comm_rmap_write_command_en</v>
      </c>
      <c r="F68" s="26">
        <f>'AVS COMM Registers'!AH125</f>
        <v>0</v>
      </c>
      <c r="G68" s="26" t="str">
        <f t="shared" si="1"/>
        <v>'0'</v>
      </c>
      <c r="H68" s="26" t="str">
        <f>'AVS COMM Registers'!AH123</f>
        <v>Bit 0</v>
      </c>
      <c r="I68" s="26" t="s">
        <v>37</v>
      </c>
      <c r="J68" s="26" t="str">
        <f t="shared" si="18"/>
        <v>0</v>
      </c>
      <c r="K68" s="26">
        <f t="shared" si="19"/>
        <v>1</v>
      </c>
      <c r="L68" s="26" t="str">
        <f>'AVS COMM Registers'!AH124</f>
        <v>R/W</v>
      </c>
    </row>
    <row r="69" spans="2:12" x14ac:dyDescent="0.25">
      <c r="B69" s="52"/>
      <c r="C69" s="52"/>
      <c r="D69" s="52"/>
      <c r="E69" s="26" t="s">
        <v>37</v>
      </c>
      <c r="F69" s="26">
        <v>0</v>
      </c>
      <c r="G69" s="26" t="str">
        <f t="shared" ref="G69" si="28">IF(F69="-","-",IF(MID(F69,2,1)="x",CONCATENATE("x""",RIGHT(F69,LEN(F69)-2),""""),IF(MID(F69,2,1)="b",CONCATENATE("""",RIGHT(F69,LEN(F69)-2),""""),IF(I69="-",CONCATENATE("'",F69,"'"),CONCATENATE("(others =&gt; '",F69,"')")))))</f>
        <v>(others =&gt; '0')</v>
      </c>
      <c r="H69" s="26" t="str">
        <f>'AVS COMM Registers'!AA123</f>
        <v>Bit 7</v>
      </c>
      <c r="I69" s="26" t="str">
        <f>'AVS COMM Registers'!AG123</f>
        <v>Bit 1</v>
      </c>
      <c r="J69" s="26" t="str">
        <f t="shared" si="18"/>
        <v>7 downto 1</v>
      </c>
      <c r="K69" s="26" t="str">
        <f>IF(E69="-","-",IF(I69="-",1,VALUE(RIGHT(H69,LEN(H69)-4))-VALUE(RIGHT(I69,LEN(I69)-4))+1))</f>
        <v>-</v>
      </c>
      <c r="L69" s="26" t="s">
        <v>37</v>
      </c>
    </row>
    <row r="70" spans="2:12" x14ac:dyDescent="0.25">
      <c r="B70" s="52"/>
      <c r="C70" s="52" t="e">
        <f t="shared" si="27"/>
        <v>#VALUE!</v>
      </c>
      <c r="D70" s="52"/>
      <c r="E70" s="26" t="str">
        <f>'AVS COMM Registers'!Z126</f>
        <v>comm_right_buffer_empty_en</v>
      </c>
      <c r="F70" s="26">
        <f>'AVS COMM Registers'!Z125</f>
        <v>0</v>
      </c>
      <c r="G70" s="26" t="str">
        <f t="shared" si="1"/>
        <v>'0'</v>
      </c>
      <c r="H70" s="26" t="str">
        <f>'AVS COMM Registers'!Z123</f>
        <v>Bit 8</v>
      </c>
      <c r="I70" s="26" t="s">
        <v>37</v>
      </c>
      <c r="J70" s="26" t="str">
        <f t="shared" si="18"/>
        <v>8</v>
      </c>
      <c r="K70" s="26">
        <f t="shared" si="19"/>
        <v>1</v>
      </c>
      <c r="L70" s="26" t="str">
        <f>'AVS COMM Registers'!Z124</f>
        <v>R/W</v>
      </c>
    </row>
    <row r="71" spans="2:12" x14ac:dyDescent="0.25">
      <c r="B71" s="52"/>
      <c r="C71" s="52" t="e">
        <f t="shared" si="27"/>
        <v>#VALUE!</v>
      </c>
      <c r="D71" s="52"/>
      <c r="E71" s="26" t="str">
        <f>'AVS COMM Registers'!Y126</f>
        <v>comm_left_buffer_empty_en</v>
      </c>
      <c r="F71" s="26">
        <f>'AVS COMM Registers'!Y125</f>
        <v>0</v>
      </c>
      <c r="G71" s="26" t="str">
        <f t="shared" si="1"/>
        <v>'0'</v>
      </c>
      <c r="H71" s="26" t="str">
        <f>'AVS COMM Registers'!Y123</f>
        <v>Bit 9</v>
      </c>
      <c r="I71" s="26" t="s">
        <v>37</v>
      </c>
      <c r="J71" s="26" t="str">
        <f t="shared" si="18"/>
        <v>9</v>
      </c>
      <c r="K71" s="26">
        <f t="shared" si="19"/>
        <v>1</v>
      </c>
      <c r="L71" s="26" t="str">
        <f>'AVS COMM Registers'!Y124</f>
        <v>R/W</v>
      </c>
    </row>
    <row r="72" spans="2:12" x14ac:dyDescent="0.25">
      <c r="B72" s="52"/>
      <c r="C72" s="52"/>
      <c r="D72" s="52"/>
      <c r="E72" s="26" t="s">
        <v>37</v>
      </c>
      <c r="F72" s="26">
        <v>0</v>
      </c>
      <c r="G72" s="26" t="str">
        <f t="shared" ref="G72" si="29">IF(F72="-","-",IF(MID(F72,2,1)="x",CONCATENATE("x""",RIGHT(F72,LEN(F72)-2),""""),IF(MID(F72,2,1)="b",CONCATENATE("""",RIGHT(F72,LEN(F72)-2),""""),IF(I72="-",CONCATENATE("'",F72,"'"),CONCATENATE("(others =&gt; '",F72,"')")))))</f>
        <v>(others =&gt; '0')</v>
      </c>
      <c r="H72" s="26" t="str">
        <f>'AVS COMM Registers'!S123</f>
        <v>Bit 15</v>
      </c>
      <c r="I72" s="26" t="str">
        <f>'AVS COMM Registers'!X123</f>
        <v>Bit 10</v>
      </c>
      <c r="J72" s="26" t="str">
        <f t="shared" si="18"/>
        <v>15 downto 0</v>
      </c>
      <c r="K72" s="26" t="str">
        <f>IF(E72="-","-",IF(I72="-",1,VALUE(RIGHT(H72,LEN(H72)-4))-VALUE(RIGHT(I72,LEN(I72)-4))+1))</f>
        <v>-</v>
      </c>
      <c r="L72" s="26" t="s">
        <v>37</v>
      </c>
    </row>
    <row r="73" spans="2:12" x14ac:dyDescent="0.25">
      <c r="B73" s="52"/>
      <c r="C73" s="52"/>
      <c r="D73" s="52"/>
      <c r="E73" s="26" t="str">
        <f>'AVS COMM Registers'!R126</f>
        <v>comm_global_irq_en</v>
      </c>
      <c r="F73" s="26">
        <f>'AVS COMM Registers'!R125</f>
        <v>0</v>
      </c>
      <c r="G73" s="26" t="str">
        <f>IF(F73="-","-",IF(MID(F73,2,1)="x",CONCATENATE("x""",RIGHT(F73,LEN(F73)-2),""""),IF(MID(F73,2,1)="b",CONCATENATE("""",RIGHT(F73,LEN(F73)-2),""""),IF(I73="-",CONCATENATE("'",F73,"'"),CONCATENATE("(others =&gt; '",F73,"')")))))</f>
        <v>'0'</v>
      </c>
      <c r="H73" s="26" t="str">
        <f>'AVS COMM Registers'!R123</f>
        <v>Bit 16</v>
      </c>
      <c r="I73" s="26" t="s">
        <v>37</v>
      </c>
      <c r="J73" s="26" t="str">
        <f>IF(I73="-",RIGHT(H73,1),CONCATENATE(RIGHT(H73,LEN(H73)-4), " downto ", RIGHT(I73,1)))</f>
        <v>6</v>
      </c>
      <c r="K73" s="26">
        <f>IF(E73="-","-",IF(I73="-",1,VALUE(RIGHT(H73,LEN(H73)-4))-VALUE(RIGHT(I73,LEN(I73)-4))+1))</f>
        <v>1</v>
      </c>
      <c r="L73" s="26" t="str">
        <f>'AVS COMM Registers'!R124</f>
        <v>R/W</v>
      </c>
    </row>
    <row r="74" spans="2:12" x14ac:dyDescent="0.25">
      <c r="B74" s="53"/>
      <c r="C74" s="53" t="e">
        <f t="shared" si="27"/>
        <v>#VALUE!</v>
      </c>
      <c r="D74" s="53"/>
      <c r="E74" s="26" t="s">
        <v>37</v>
      </c>
      <c r="F74" s="26">
        <v>0</v>
      </c>
      <c r="G74" s="26" t="str">
        <f t="shared" ref="G74" si="30">IF(F74="-","-",IF(MID(F74,2,1)="x",CONCATENATE("x""",RIGHT(F74,LEN(F74)-2),""""),IF(MID(F74,2,1)="b",CONCATENATE("""",RIGHT(F74,LEN(F74)-2),""""),IF(I74="-",CONCATENATE("'",F74,"'"),CONCATENATE("(others =&gt; '",F74,"')")))))</f>
        <v>(others =&gt; '0')</v>
      </c>
      <c r="H74" s="26" t="str">
        <f>'AVS COMM Registers'!C123</f>
        <v>Bit 31</v>
      </c>
      <c r="I74" s="26" t="str">
        <f>'AVS COMM Registers'!Q123</f>
        <v>Bit 17</v>
      </c>
      <c r="J74" s="26" t="str">
        <f t="shared" ref="J74" si="31">IF(I74="-",RIGHT(H74,1),CONCATENATE(RIGHT(H74,LEN(H74)-4), " downto ", RIGHT(I74,1)))</f>
        <v>31 downto 7</v>
      </c>
      <c r="K74" s="26" t="str">
        <f>IF(E74="-","-",IF(I74="-",1,VALUE(RIGHT(H74,LEN(H74)-4))-VALUE(RIGHT(I74,LEN(I74)-4))+1))</f>
        <v>-</v>
      </c>
      <c r="L74" s="26" t="s">
        <v>37</v>
      </c>
    </row>
    <row r="75" spans="2:12" x14ac:dyDescent="0.25">
      <c r="B75" s="51" t="str">
        <f>'AVS COMM Registers'!C129</f>
        <v>0x12</v>
      </c>
      <c r="C75" s="51" t="str">
        <f t="shared" si="27"/>
        <v>x"12"</v>
      </c>
      <c r="D75" s="51" t="str">
        <f>'AVS COMM Registers'!C128</f>
        <v>comm_irq_flags_reg</v>
      </c>
      <c r="E75" s="26" t="str">
        <f>'AVS COMM Registers'!AH133</f>
        <v>comm_rmap_write_command_flag</v>
      </c>
      <c r="F75" s="26">
        <f>'AVS COMM Registers'!AH132</f>
        <v>0</v>
      </c>
      <c r="G75" s="26" t="str">
        <f t="shared" si="1"/>
        <v>'0'</v>
      </c>
      <c r="H75" s="26" t="str">
        <f>'AVS COMM Registers'!AH130</f>
        <v>Bit 0</v>
      </c>
      <c r="I75" s="26" t="s">
        <v>37</v>
      </c>
      <c r="J75" s="26" t="str">
        <f t="shared" si="18"/>
        <v>0</v>
      </c>
      <c r="K75" s="26">
        <f t="shared" si="19"/>
        <v>1</v>
      </c>
      <c r="L75" s="26" t="str">
        <f>'AVS COMM Registers'!AH131</f>
        <v>R</v>
      </c>
    </row>
    <row r="76" spans="2:12" x14ac:dyDescent="0.25">
      <c r="B76" s="52"/>
      <c r="C76" s="52"/>
      <c r="D76" s="52"/>
      <c r="E76" s="26" t="s">
        <v>37</v>
      </c>
      <c r="F76" s="26">
        <v>0</v>
      </c>
      <c r="G76" s="26" t="str">
        <f t="shared" si="1"/>
        <v>(others =&gt; '0')</v>
      </c>
      <c r="H76" s="26" t="str">
        <f>'AVS COMM Registers'!AA130</f>
        <v>Bit 7</v>
      </c>
      <c r="I76" s="26" t="str">
        <f>'AVS COMM Registers'!AG130</f>
        <v>Bit 1</v>
      </c>
      <c r="J76" s="26" t="str">
        <f t="shared" si="18"/>
        <v>7 downto 1</v>
      </c>
      <c r="K76" s="26" t="str">
        <f>IF(E76="-","-",IF(I76="-",1,VALUE(RIGHT(H76,LEN(H76)-4))-VALUE(RIGHT(I76,LEN(I76)-4))+1))</f>
        <v>-</v>
      </c>
      <c r="L76" s="26" t="s">
        <v>37</v>
      </c>
    </row>
    <row r="77" spans="2:12" x14ac:dyDescent="0.25">
      <c r="B77" s="52"/>
      <c r="C77" s="52"/>
      <c r="D77" s="52"/>
      <c r="E77" s="26" t="str">
        <f>'AVS COMM Registers'!Z133</f>
        <v>comm_buffer_empty_flag</v>
      </c>
      <c r="F77" s="26">
        <f>'AVS COMM Registers'!Z132</f>
        <v>0</v>
      </c>
      <c r="G77" s="26" t="str">
        <f>IF(F77="-","-",IF(MID(F77,2,1)="x",CONCATENATE("x""",RIGHT(F77,LEN(F77)-2),""""),IF(MID(F77,2,1)="b",CONCATENATE("""",RIGHT(F77,LEN(F77)-2),""""),IF(I77="-",CONCATENATE("'",F77,"'"),CONCATENATE("(others =&gt; '",F77,"')")))))</f>
        <v>'0'</v>
      </c>
      <c r="H77" s="26" t="str">
        <f>'AVS COMM Registers'!Z130</f>
        <v>Bit 8</v>
      </c>
      <c r="I77" s="26" t="s">
        <v>37</v>
      </c>
      <c r="J77" s="26" t="str">
        <f>IF(I77="-",RIGHT(H77,1),CONCATENATE(RIGHT(H77,LEN(H77)-4), " downto ", RIGHT(I77,1)))</f>
        <v>8</v>
      </c>
      <c r="K77" s="26">
        <f>IF(E77="-","-",IF(I77="-",1,VALUE(RIGHT(H77,LEN(H77)-4))-VALUE(RIGHT(I77,LEN(I77)-4))+1))</f>
        <v>1</v>
      </c>
      <c r="L77" s="26" t="str">
        <f>'AVS COMM Registers'!Z131</f>
        <v>R</v>
      </c>
    </row>
    <row r="78" spans="2:12" x14ac:dyDescent="0.25">
      <c r="B78" s="53"/>
      <c r="C78" s="53" t="e">
        <f t="shared" si="27"/>
        <v>#VALUE!</v>
      </c>
      <c r="D78" s="53"/>
      <c r="E78" s="26" t="s">
        <v>37</v>
      </c>
      <c r="F78" s="26">
        <v>0</v>
      </c>
      <c r="G78" s="26" t="str">
        <f t="shared" ref="G78" si="32">IF(F78="-","-",IF(MID(F78,2,1)="x",CONCATENATE("x""",RIGHT(F78,LEN(F78)-2),""""),IF(MID(F78,2,1)="b",CONCATENATE("""",RIGHT(F78,LEN(F78)-2),""""),IF(I78="-",CONCATENATE("'",F78,"'"),CONCATENATE("(others =&gt; '",F78,"')")))))</f>
        <v>(others =&gt; '0')</v>
      </c>
      <c r="H78" s="26" t="str">
        <f>'AVS COMM Registers'!C130</f>
        <v>Bit 31</v>
      </c>
      <c r="I78" s="26" t="str">
        <f>'AVS COMM Registers'!Y130</f>
        <v>Bit 9</v>
      </c>
      <c r="J78" s="26" t="str">
        <f t="shared" ref="J78" si="33">IF(I78="-",RIGHT(H78,1),CONCATENATE(RIGHT(H78,LEN(H78)-4), " downto ", RIGHT(I78,1)))</f>
        <v>31 downto 9</v>
      </c>
      <c r="K78" s="26" t="str">
        <f>IF(E78="-","-",IF(I78="-",1,VALUE(RIGHT(H78,LEN(H78)-4))-VALUE(RIGHT(I78,LEN(I78)-4))+1))</f>
        <v>-</v>
      </c>
      <c r="L78" s="26" t="s">
        <v>37</v>
      </c>
    </row>
    <row r="79" spans="2:12" x14ac:dyDescent="0.25">
      <c r="B79" s="51" t="str">
        <f>'AVS COMM Registers'!C136</f>
        <v>0x13</v>
      </c>
      <c r="C79" s="51" t="str">
        <f t="shared" si="27"/>
        <v>x"13"</v>
      </c>
      <c r="D79" s="51" t="str">
        <f>'AVS COMM Registers'!C135</f>
        <v>comm_irq_flags_clear_reg</v>
      </c>
      <c r="E79" s="26" t="str">
        <f>'AVS COMM Registers'!AH140</f>
        <v>comm_rmap_write_command_flag_clear</v>
      </c>
      <c r="F79" s="26">
        <f>'AVS COMM Registers'!AH139</f>
        <v>0</v>
      </c>
      <c r="G79" s="26" t="str">
        <f t="shared" si="1"/>
        <v>'0'</v>
      </c>
      <c r="H79" s="26" t="str">
        <f>'AVS COMM Registers'!AH137</f>
        <v>Bit 0</v>
      </c>
      <c r="I79" s="26" t="s">
        <v>37</v>
      </c>
      <c r="J79" s="26" t="str">
        <f t="shared" si="18"/>
        <v>0</v>
      </c>
      <c r="K79" s="26">
        <f t="shared" si="19"/>
        <v>1</v>
      </c>
      <c r="L79" s="26" t="str">
        <f>'AVS COMM Registers'!AH138</f>
        <v>R/W</v>
      </c>
    </row>
    <row r="80" spans="2:12" x14ac:dyDescent="0.25">
      <c r="B80" s="52"/>
      <c r="C80" s="52"/>
      <c r="D80" s="52"/>
      <c r="E80" s="26" t="s">
        <v>37</v>
      </c>
      <c r="F80" s="26">
        <v>0</v>
      </c>
      <c r="G80" s="26" t="str">
        <f t="shared" ref="G80" si="34">IF(F80="-","-",IF(MID(F80,2,1)="x",CONCATENATE("x""",RIGHT(F80,LEN(F80)-2),""""),IF(MID(F80,2,1)="b",CONCATENATE("""",RIGHT(F80,LEN(F80)-2),""""),IF(I80="-",CONCATENATE("'",F80,"'"),CONCATENATE("(others =&gt; '",F80,"')")))))</f>
        <v>(others =&gt; '0')</v>
      </c>
      <c r="H80" s="26" t="str">
        <f>'AVS COMM Registers'!AA137</f>
        <v>Bit 7</v>
      </c>
      <c r="I80" s="26" t="str">
        <f>'AVS COMM Registers'!AG137</f>
        <v>Bit 1</v>
      </c>
      <c r="J80" s="26" t="str">
        <f t="shared" si="18"/>
        <v>7 downto 1</v>
      </c>
      <c r="K80" s="26" t="str">
        <f>IF(E80="-","-",IF(I80="-",1,VALUE(RIGHT(H80,LEN(H80)-4))-VALUE(RIGHT(I80,LEN(I80)-4))+1))</f>
        <v>-</v>
      </c>
      <c r="L80" s="26" t="s">
        <v>37</v>
      </c>
    </row>
    <row r="81" spans="2:12" x14ac:dyDescent="0.25">
      <c r="B81" s="52"/>
      <c r="C81" s="52"/>
      <c r="D81" s="52"/>
      <c r="E81" s="26" t="str">
        <f>'AVS COMM Registers'!Z140</f>
        <v>comm_buffer_empty_flag_clear</v>
      </c>
      <c r="F81" s="26">
        <f>'AVS COMM Registers'!Z139</f>
        <v>0</v>
      </c>
      <c r="G81" s="26" t="str">
        <f>IF(F81="-","-",IF(MID(F81,2,1)="x",CONCATENATE("x""",RIGHT(F81,LEN(F81)-2),""""),IF(MID(F81,2,1)="b",CONCATENATE("""",RIGHT(F81,LEN(F81)-2),""""),IF(I81="-",CONCATENATE("'",F81,"'"),CONCATENATE("(others =&gt; '",F81,"')")))))</f>
        <v>'0'</v>
      </c>
      <c r="H81" s="26" t="str">
        <f>'AVS COMM Registers'!Z137</f>
        <v>Bit 8</v>
      </c>
      <c r="I81" s="26" t="s">
        <v>37</v>
      </c>
      <c r="J81" s="26" t="str">
        <f>IF(I81="-",RIGHT(H81,1),CONCATENATE(RIGHT(H81,LEN(H81)-4), " downto ", RIGHT(I81,1)))</f>
        <v>8</v>
      </c>
      <c r="K81" s="26">
        <f>IF(E81="-","-",IF(I81="-",1,VALUE(RIGHT(H81,LEN(H81)-4))-VALUE(RIGHT(I81,LEN(I81)-4))+1))</f>
        <v>1</v>
      </c>
      <c r="L81" s="26" t="str">
        <f>'AVS COMM Registers'!Z138</f>
        <v>R/W</v>
      </c>
    </row>
    <row r="82" spans="2:12" x14ac:dyDescent="0.25">
      <c r="B82" s="53"/>
      <c r="C82" s="53" t="e">
        <f t="shared" si="27"/>
        <v>#VALUE!</v>
      </c>
      <c r="D82" s="53"/>
      <c r="E82" s="26" t="s">
        <v>37</v>
      </c>
      <c r="F82" s="26">
        <v>0</v>
      </c>
      <c r="G82" s="26" t="str">
        <f t="shared" ref="G82" si="35">IF(F82="-","-",IF(MID(F82,2,1)="x",CONCATENATE("x""",RIGHT(F82,LEN(F82)-2),""""),IF(MID(F82,2,1)="b",CONCATENATE("""",RIGHT(F82,LEN(F82)-2),""""),IF(I82="-",CONCATENATE("'",F82,"'"),CONCATENATE("(others =&gt; '",F82,"')")))))</f>
        <v>(others =&gt; '0')</v>
      </c>
      <c r="H82" s="26" t="str">
        <f>'AVS COMM Registers'!C137</f>
        <v>Bit 31</v>
      </c>
      <c r="I82" s="26" t="str">
        <f>'AVS COMM Registers'!Y137</f>
        <v>Bit 9</v>
      </c>
      <c r="J82" s="26" t="str">
        <f t="shared" ref="J82" si="36">IF(I82="-",RIGHT(H82,1),CONCATENATE(RIGHT(H82,LEN(H82)-4), " downto ", RIGHT(I82,1)))</f>
        <v>31 downto 9</v>
      </c>
      <c r="K82" s="26" t="str">
        <f>IF(E82="-","-",IF(I82="-",1,VALUE(RIGHT(H82,LEN(H82)-4))-VALUE(RIGHT(I82,LEN(I82)-4))+1))</f>
        <v>-</v>
      </c>
      <c r="L82" s="26" t="s">
        <v>37</v>
      </c>
    </row>
  </sheetData>
  <mergeCells count="54">
    <mergeCell ref="D64:D65"/>
    <mergeCell ref="D66:D67"/>
    <mergeCell ref="D3:D15"/>
    <mergeCell ref="D16:D19"/>
    <mergeCell ref="D20:D24"/>
    <mergeCell ref="D25:D27"/>
    <mergeCell ref="D28:D30"/>
    <mergeCell ref="D31:D46"/>
    <mergeCell ref="D75:D78"/>
    <mergeCell ref="D79:D82"/>
    <mergeCell ref="B3:B15"/>
    <mergeCell ref="C3:C15"/>
    <mergeCell ref="B16:B19"/>
    <mergeCell ref="C16:C19"/>
    <mergeCell ref="B20:B24"/>
    <mergeCell ref="C20:C24"/>
    <mergeCell ref="B25:B27"/>
    <mergeCell ref="C25:C27"/>
    <mergeCell ref="D49:D50"/>
    <mergeCell ref="D51:D52"/>
    <mergeCell ref="D55:D57"/>
    <mergeCell ref="D60:D61"/>
    <mergeCell ref="D58:D59"/>
    <mergeCell ref="D68:D74"/>
    <mergeCell ref="B28:B30"/>
    <mergeCell ref="C28:C30"/>
    <mergeCell ref="B31:B46"/>
    <mergeCell ref="C31:C46"/>
    <mergeCell ref="B49:B50"/>
    <mergeCell ref="C49:C50"/>
    <mergeCell ref="B66:B67"/>
    <mergeCell ref="C66:C67"/>
    <mergeCell ref="B51:B52"/>
    <mergeCell ref="C51:C52"/>
    <mergeCell ref="B55:B57"/>
    <mergeCell ref="C55:C57"/>
    <mergeCell ref="B58:B59"/>
    <mergeCell ref="C58:C59"/>
    <mergeCell ref="B79:B82"/>
    <mergeCell ref="C79:C82"/>
    <mergeCell ref="B53:B54"/>
    <mergeCell ref="C53:C54"/>
    <mergeCell ref="D53:D54"/>
    <mergeCell ref="B62:B63"/>
    <mergeCell ref="C62:C63"/>
    <mergeCell ref="D62:D63"/>
    <mergeCell ref="B64:B65"/>
    <mergeCell ref="C64:C65"/>
    <mergeCell ref="B60:B61"/>
    <mergeCell ref="C60:C61"/>
    <mergeCell ref="B68:B74"/>
    <mergeCell ref="C68:C74"/>
    <mergeCell ref="B75:B78"/>
    <mergeCell ref="C75:C7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57"/>
  <sheetViews>
    <sheetView topLeftCell="A16" workbookViewId="0">
      <selection activeCell="F23" sqref="F23"/>
    </sheetView>
  </sheetViews>
  <sheetFormatPr defaultRowHeight="15" x14ac:dyDescent="0.25"/>
  <cols>
    <col min="2" max="2" width="45.140625" style="32" bestFit="1" customWidth="1"/>
    <col min="3" max="4" width="7.140625" style="32" customWidth="1"/>
    <col min="5" max="5" width="11.7109375" bestFit="1" customWidth="1"/>
    <col min="6" max="6" width="51" bestFit="1" customWidth="1"/>
    <col min="7" max="7" width="8.5703125" bestFit="1" customWidth="1"/>
    <col min="8" max="8" width="51.140625" bestFit="1" customWidth="1"/>
    <col min="9" max="9" width="9.28515625" customWidth="1"/>
  </cols>
  <sheetData>
    <row r="1" spans="1:16" x14ac:dyDescent="0.25">
      <c r="A1" s="1"/>
      <c r="B1" s="61"/>
      <c r="C1" s="61"/>
      <c r="D1" s="61"/>
    </row>
    <row r="2" spans="1:16" x14ac:dyDescent="0.25">
      <c r="E2" s="59" t="s">
        <v>246</v>
      </c>
      <c r="F2" t="s">
        <v>247</v>
      </c>
    </row>
    <row r="3" spans="1:16" x14ac:dyDescent="0.25">
      <c r="E3" s="59" t="s">
        <v>244</v>
      </c>
      <c r="F3" t="s">
        <v>248</v>
      </c>
    </row>
    <row r="4" spans="1:16" x14ac:dyDescent="0.25">
      <c r="E4" s="59" t="s">
        <v>245</v>
      </c>
      <c r="F4" t="s">
        <v>249</v>
      </c>
    </row>
    <row r="6" spans="1:16" x14ac:dyDescent="0.25">
      <c r="B6" s="32" t="str">
        <f>'AVS COMM Registers TABLE'!D3</f>
        <v>spw_link_config_status_reg</v>
      </c>
      <c r="C6" s="32" t="str">
        <f>IF(C7="R",$F$4,$F$3)</f>
        <v>wr_reg</v>
      </c>
      <c r="E6" s="2" t="s">
        <v>45</v>
      </c>
      <c r="F6" s="3" t="str">
        <f>CONCATENATE($F$2,LEFT($B6,LEN($B6)-3),$C6)</f>
        <v>t_comm_spw_link_config_status_wr_reg</v>
      </c>
      <c r="G6" s="2" t="s">
        <v>46</v>
      </c>
      <c r="H6" s="4"/>
      <c r="I6" s="4"/>
      <c r="J6" s="4"/>
      <c r="K6" s="4"/>
      <c r="L6" s="4"/>
      <c r="M6" s="4"/>
      <c r="N6" s="4"/>
      <c r="P6" t="str">
        <f>CONCATENATE(E6,F6,G6,H6,I6,J6,K6,L6,M6,N6)</f>
        <v>type t_comm_spw_link_config_status_wr_reg is record</v>
      </c>
    </row>
    <row r="7" spans="1:16" x14ac:dyDescent="0.25">
      <c r="B7" s="32" t="str">
        <f>$F6</f>
        <v>t_comm_spw_link_config_status_wr_reg</v>
      </c>
      <c r="C7" s="32" t="str">
        <f>INDEX('AVS COMM Registers TABLE'!$L$2:$L$82,MATCH($F7,'AVS COMM Registers TABLE'!$E$2:$E$82,0))</f>
        <v>R/W</v>
      </c>
      <c r="E7" s="4" t="s">
        <v>49</v>
      </c>
      <c r="F7" s="5" t="str">
        <f>'AVS COMM Registers TABLE'!E3</f>
        <v>spw_lnkcfg_disconnect</v>
      </c>
      <c r="G7" s="6" t="s">
        <v>48</v>
      </c>
      <c r="H7" s="6" t="s">
        <v>42</v>
      </c>
      <c r="I7" s="4"/>
      <c r="J7" s="4"/>
      <c r="K7" s="4"/>
      <c r="L7" s="4"/>
      <c r="M7" s="4"/>
      <c r="N7" s="6" t="s">
        <v>41</v>
      </c>
      <c r="P7" t="str">
        <f>CONCATENATE(E7,F7,G7,H7,I7,J7,K7,L7,M7,N7)</f>
        <v xml:space="preserve">  spw_lnkcfg_disconnect : std_logic;</v>
      </c>
    </row>
    <row r="8" spans="1:16" x14ac:dyDescent="0.25">
      <c r="B8" s="32" t="str">
        <f>$F6</f>
        <v>t_comm_spw_link_config_status_wr_reg</v>
      </c>
      <c r="C8" s="32" t="str">
        <f>INDEX('AVS COMM Registers TABLE'!$L$2:$L$82,MATCH($F8,'AVS COMM Registers TABLE'!$E$2:$E$82,0))</f>
        <v>R/W</v>
      </c>
      <c r="E8" s="4" t="s">
        <v>49</v>
      </c>
      <c r="F8" s="5" t="str">
        <f>'AVS COMM Registers TABLE'!E4</f>
        <v>spw_lnkcfg_start</v>
      </c>
      <c r="G8" s="6" t="s">
        <v>48</v>
      </c>
      <c r="H8" s="6" t="s">
        <v>42</v>
      </c>
      <c r="I8" s="4"/>
      <c r="J8" s="4"/>
      <c r="K8" s="4"/>
      <c r="L8" s="4"/>
      <c r="M8" s="4"/>
      <c r="N8" s="6" t="s">
        <v>41</v>
      </c>
      <c r="P8" t="str">
        <f>CONCATENATE(E8,F8,G8,H8,I8,J8,K8,L8,M8,N8)</f>
        <v xml:space="preserve">  spw_lnkcfg_start : std_logic;</v>
      </c>
    </row>
    <row r="9" spans="1:16" x14ac:dyDescent="0.25">
      <c r="B9" s="32" t="str">
        <f>$F6</f>
        <v>t_comm_spw_link_config_status_wr_reg</v>
      </c>
      <c r="C9" s="32" t="str">
        <f>INDEX('AVS COMM Registers TABLE'!$L$2:$L$82,MATCH($F9,'AVS COMM Registers TABLE'!$E$2:$E$82,0))</f>
        <v>R/W</v>
      </c>
      <c r="E9" s="4" t="s">
        <v>49</v>
      </c>
      <c r="F9" s="5" t="str">
        <f>'AVS COMM Registers TABLE'!E5</f>
        <v>spw_lnkcfg_autostart</v>
      </c>
      <c r="G9" s="6" t="s">
        <v>48</v>
      </c>
      <c r="H9" s="6" t="s">
        <v>42</v>
      </c>
      <c r="I9" s="4"/>
      <c r="J9" s="4"/>
      <c r="K9" s="4"/>
      <c r="L9" s="4"/>
      <c r="M9" s="4"/>
      <c r="N9" s="6" t="s">
        <v>41</v>
      </c>
      <c r="P9" t="str">
        <f>CONCATENATE(E9,F9,G9,H9,I9,J9,K9,L9,M9,N9)</f>
        <v xml:space="preserve">  spw_lnkcfg_autostart : std_logic;</v>
      </c>
    </row>
    <row r="10" spans="1:16" x14ac:dyDescent="0.25">
      <c r="E10" s="2" t="s">
        <v>47</v>
      </c>
      <c r="F10" s="3" t="str">
        <f>F6</f>
        <v>t_comm_spw_link_config_status_wr_reg</v>
      </c>
      <c r="G10" s="2" t="s">
        <v>41</v>
      </c>
      <c r="H10" s="4"/>
      <c r="I10" s="4"/>
      <c r="J10" s="4"/>
      <c r="K10" s="4"/>
      <c r="L10" s="4"/>
      <c r="M10" s="4"/>
      <c r="N10" s="4"/>
      <c r="P10" t="str">
        <f>CONCATENATE(E10,F10,G10,H10,I10,J10,K10,L10,M10,N10)</f>
        <v>end record t_comm_spw_link_config_status_wr_reg;</v>
      </c>
    </row>
    <row r="11" spans="1:16" x14ac:dyDescent="0.25">
      <c r="P11" t="str">
        <f>CONCATENATE(E11,F11,G11,H11,I11,J11,K11,L11,M11,N11)</f>
        <v/>
      </c>
    </row>
    <row r="12" spans="1:16" x14ac:dyDescent="0.25">
      <c r="B12" s="32" t="str">
        <f>'AVS COMM Registers TABLE'!D3</f>
        <v>spw_link_config_status_reg</v>
      </c>
      <c r="C12" s="32" t="str">
        <f>IF(C13="R",$F$4,$F$3)</f>
        <v>rd_reg</v>
      </c>
      <c r="E12" s="2" t="s">
        <v>45</v>
      </c>
      <c r="F12" s="3" t="str">
        <f>CONCATENATE($F$2,LEFT($B12,LEN($B12)-3),$C12)</f>
        <v>t_comm_spw_link_config_status_rd_reg</v>
      </c>
      <c r="G12" s="2" t="s">
        <v>46</v>
      </c>
      <c r="H12" s="4"/>
      <c r="I12" s="4"/>
      <c r="J12" s="4"/>
      <c r="K12" s="4"/>
      <c r="L12" s="4"/>
      <c r="M12" s="4"/>
      <c r="N12" s="4"/>
      <c r="P12" t="str">
        <f>CONCATENATE(E12,F12,G12,H12,I12,J12,K12,L12,M12,N12)</f>
        <v>type t_comm_spw_link_config_status_rd_reg is record</v>
      </c>
    </row>
    <row r="13" spans="1:16" x14ac:dyDescent="0.25">
      <c r="B13" s="32" t="str">
        <f>$F12</f>
        <v>t_comm_spw_link_config_status_rd_reg</v>
      </c>
      <c r="C13" s="32" t="str">
        <f>INDEX('AVS COMM Registers TABLE'!$L$2:$L$82,MATCH($F13,'AVS COMM Registers TABLE'!$E$2:$E$82,0))</f>
        <v>R</v>
      </c>
      <c r="E13" s="4" t="s">
        <v>49</v>
      </c>
      <c r="F13" s="5" t="str">
        <f>'AVS COMM Registers TABLE'!E7</f>
        <v>spw_link_running</v>
      </c>
      <c r="G13" s="6" t="s">
        <v>48</v>
      </c>
      <c r="H13" s="6" t="s">
        <v>42</v>
      </c>
      <c r="I13" s="4"/>
      <c r="J13" s="4"/>
      <c r="K13" s="4"/>
      <c r="L13" s="4"/>
      <c r="M13" s="4"/>
      <c r="N13" s="6" t="s">
        <v>41</v>
      </c>
      <c r="P13" t="str">
        <f>CONCATENATE(E13,F13,G13,H13,I13,J13,K13,L13,M13,N13)</f>
        <v xml:space="preserve">  spw_link_running : std_logic;</v>
      </c>
    </row>
    <row r="14" spans="1:16" x14ac:dyDescent="0.25">
      <c r="B14" s="32" t="str">
        <f>$F12</f>
        <v>t_comm_spw_link_config_status_rd_reg</v>
      </c>
      <c r="C14" s="32" t="str">
        <f>INDEX('AVS COMM Registers TABLE'!$L$2:$L$82,MATCH($F14,'AVS COMM Registers TABLE'!$E$2:$E$82,0))</f>
        <v>R</v>
      </c>
      <c r="E14" s="4" t="s">
        <v>49</v>
      </c>
      <c r="F14" s="5" t="str">
        <f>'AVS COMM Registers TABLE'!E8</f>
        <v>spw_link_connecting</v>
      </c>
      <c r="G14" s="6" t="s">
        <v>48</v>
      </c>
      <c r="H14" s="6" t="s">
        <v>42</v>
      </c>
      <c r="I14" s="4"/>
      <c r="J14" s="4"/>
      <c r="K14" s="4"/>
      <c r="L14" s="4"/>
      <c r="M14" s="4"/>
      <c r="N14" s="6" t="s">
        <v>41</v>
      </c>
      <c r="P14" t="str">
        <f>CONCATENATE(E14,F14,G14,H14,I14,J14,K14,L14,M14,N14)</f>
        <v xml:space="preserve">  spw_link_connecting : std_logic;</v>
      </c>
    </row>
    <row r="15" spans="1:16" x14ac:dyDescent="0.25">
      <c r="B15" s="32" t="str">
        <f>$F12</f>
        <v>t_comm_spw_link_config_status_rd_reg</v>
      </c>
      <c r="C15" s="32" t="str">
        <f>INDEX('AVS COMM Registers TABLE'!$L$2:$L$82,MATCH($F15,'AVS COMM Registers TABLE'!$E$2:$E$82,0))</f>
        <v>R</v>
      </c>
      <c r="E15" s="4" t="s">
        <v>49</v>
      </c>
      <c r="F15" s="5" t="str">
        <f>'AVS COMM Registers TABLE'!E9</f>
        <v>spw_link_started</v>
      </c>
      <c r="G15" s="6" t="s">
        <v>48</v>
      </c>
      <c r="H15" s="6" t="s">
        <v>42</v>
      </c>
      <c r="I15" s="4"/>
      <c r="J15" s="4"/>
      <c r="K15" s="4"/>
      <c r="L15" s="4"/>
      <c r="M15" s="4"/>
      <c r="N15" s="6" t="s">
        <v>41</v>
      </c>
      <c r="P15" t="str">
        <f>CONCATENATE(E15,F15,G15,H15,I15,J15,K15,L15,M15,N15)</f>
        <v xml:space="preserve">  spw_link_started : std_logic;</v>
      </c>
    </row>
    <row r="16" spans="1:16" x14ac:dyDescent="0.25">
      <c r="B16" s="32" t="str">
        <f>$F12</f>
        <v>t_comm_spw_link_config_status_rd_reg</v>
      </c>
      <c r="C16" s="32" t="str">
        <f>INDEX('AVS COMM Registers TABLE'!$L$2:$L$82,MATCH($F16,'AVS COMM Registers TABLE'!$E$2:$E$82,0))</f>
        <v>R</v>
      </c>
      <c r="E16" s="4" t="s">
        <v>49</v>
      </c>
      <c r="F16" s="5" t="str">
        <f>'AVS COMM Registers TABLE'!E11</f>
        <v>spw_err_disconnect</v>
      </c>
      <c r="G16" s="6" t="s">
        <v>48</v>
      </c>
      <c r="H16" s="6" t="s">
        <v>42</v>
      </c>
      <c r="I16" s="4"/>
      <c r="J16" s="4"/>
      <c r="K16" s="4"/>
      <c r="L16" s="4"/>
      <c r="M16" s="4"/>
      <c r="N16" s="6" t="s">
        <v>41</v>
      </c>
      <c r="P16" t="str">
        <f>CONCATENATE(E16,F16,G16,H16,I16,J16,K16,L16,M16,N16)</f>
        <v xml:space="preserve">  spw_err_disconnect : std_logic;</v>
      </c>
    </row>
    <row r="17" spans="2:16" x14ac:dyDescent="0.25">
      <c r="B17" s="32" t="str">
        <f>$F12</f>
        <v>t_comm_spw_link_config_status_rd_reg</v>
      </c>
      <c r="C17" s="32" t="str">
        <f>INDEX('AVS COMM Registers TABLE'!$L$2:$L$82,MATCH($F17,'AVS COMM Registers TABLE'!$E$2:$E$82,0))</f>
        <v>R</v>
      </c>
      <c r="E17" s="4" t="s">
        <v>49</v>
      </c>
      <c r="F17" s="5" t="str">
        <f>'AVS COMM Registers TABLE'!E12</f>
        <v>spw_err_parity</v>
      </c>
      <c r="G17" s="6" t="s">
        <v>48</v>
      </c>
      <c r="H17" s="6" t="s">
        <v>42</v>
      </c>
      <c r="I17" s="4"/>
      <c r="J17" s="4"/>
      <c r="K17" s="4"/>
      <c r="L17" s="4"/>
      <c r="M17" s="4"/>
      <c r="N17" s="6" t="s">
        <v>41</v>
      </c>
      <c r="P17" t="str">
        <f>CONCATENATE(E17,F17,G17,H17,I17,J17,K17,L17,M17,N17)</f>
        <v xml:space="preserve">  spw_err_parity : std_logic;</v>
      </c>
    </row>
    <row r="18" spans="2:16" x14ac:dyDescent="0.25">
      <c r="B18" s="32" t="str">
        <f>$F12</f>
        <v>t_comm_spw_link_config_status_rd_reg</v>
      </c>
      <c r="C18" s="32" t="str">
        <f>INDEX('AVS COMM Registers TABLE'!$L$2:$L$82,MATCH($F18,'AVS COMM Registers TABLE'!$E$2:$E$82,0))</f>
        <v>R</v>
      </c>
      <c r="E18" s="4" t="s">
        <v>49</v>
      </c>
      <c r="F18" s="5" t="str">
        <f>'AVS COMM Registers TABLE'!E13</f>
        <v>spw_err_escape</v>
      </c>
      <c r="G18" s="6" t="s">
        <v>48</v>
      </c>
      <c r="H18" s="6" t="s">
        <v>42</v>
      </c>
      <c r="I18" s="4"/>
      <c r="J18" s="4"/>
      <c r="K18" s="4"/>
      <c r="L18" s="4"/>
      <c r="M18" s="4"/>
      <c r="N18" s="6" t="s">
        <v>41</v>
      </c>
      <c r="P18" t="str">
        <f>CONCATENATE(E18,F18,G18,H18,I18,J18,K18,L18,M18,N18)</f>
        <v xml:space="preserve">  spw_err_escape : std_logic;</v>
      </c>
    </row>
    <row r="19" spans="2:16" x14ac:dyDescent="0.25">
      <c r="B19" s="32" t="str">
        <f>$F12</f>
        <v>t_comm_spw_link_config_status_rd_reg</v>
      </c>
      <c r="C19" s="32" t="str">
        <f>INDEX('AVS COMM Registers TABLE'!$L$2:$L$82,MATCH($F19,'AVS COMM Registers TABLE'!$E$2:$E$82,0))</f>
        <v>R</v>
      </c>
      <c r="E19" s="4" t="s">
        <v>49</v>
      </c>
      <c r="F19" s="5" t="str">
        <f>'AVS COMM Registers TABLE'!E14</f>
        <v>spw_err_credit</v>
      </c>
      <c r="G19" s="6" t="s">
        <v>48</v>
      </c>
      <c r="H19" s="6" t="s">
        <v>42</v>
      </c>
      <c r="I19" s="4"/>
      <c r="J19" s="4"/>
      <c r="K19" s="4"/>
      <c r="L19" s="4"/>
      <c r="M19" s="4"/>
      <c r="N19" s="6" t="s">
        <v>41</v>
      </c>
      <c r="P19" t="str">
        <f>CONCATENATE(E19,F19,G19,H19,I19,J19,K19,L19,M19,N19)</f>
        <v xml:space="preserve">  spw_err_credit : std_logic;</v>
      </c>
    </row>
    <row r="20" spans="2:16" x14ac:dyDescent="0.25">
      <c r="E20" s="2" t="s">
        <v>47</v>
      </c>
      <c r="F20" s="3" t="str">
        <f>F12</f>
        <v>t_comm_spw_link_config_status_rd_reg</v>
      </c>
      <c r="G20" s="2" t="s">
        <v>41</v>
      </c>
      <c r="H20" s="4"/>
      <c r="I20" s="4"/>
      <c r="J20" s="4"/>
      <c r="K20" s="4"/>
      <c r="L20" s="4"/>
      <c r="M20" s="4"/>
      <c r="N20" s="4"/>
      <c r="P20" t="str">
        <f>CONCATENATE(E20,F20,G20,H20,I20,J20,K20,L20,M20,N20)</f>
        <v>end record t_comm_spw_link_config_status_rd_reg;</v>
      </c>
    </row>
    <row r="21" spans="2:16" x14ac:dyDescent="0.25">
      <c r="P21" t="str">
        <f>CONCATENATE(E21,F21,G21,H21,I21,J21,K21,L21,M21,N21)</f>
        <v/>
      </c>
    </row>
    <row r="22" spans="2:16" x14ac:dyDescent="0.25">
      <c r="B22" s="32" t="str">
        <f>'AVS COMM Registers TABLE'!D16</f>
        <v>spw_timecode_reg</v>
      </c>
      <c r="C22" s="32" t="str">
        <f>IF(C23="R",$F$4,$F$3)</f>
        <v>wr_reg</v>
      </c>
      <c r="E22" s="2" t="s">
        <v>45</v>
      </c>
      <c r="F22" s="3" t="str">
        <f>CONCATENATE($F$2,LEFT($B22,LEN($B22)-3),$C22)</f>
        <v>t_comm_spw_timecode_wr_reg</v>
      </c>
      <c r="G22" s="2" t="s">
        <v>46</v>
      </c>
      <c r="H22" s="4"/>
      <c r="I22" s="4"/>
      <c r="J22" s="4"/>
      <c r="K22" s="4"/>
      <c r="L22" s="4"/>
      <c r="M22" s="4"/>
      <c r="N22" s="4"/>
      <c r="P22" t="str">
        <f>CONCATENATE(E22,F22,G22,H22,I22,J22,K22,L22,M22,N22)</f>
        <v>type t_comm_spw_timecode_wr_reg is record</v>
      </c>
    </row>
    <row r="23" spans="2:16" x14ac:dyDescent="0.25">
      <c r="B23" s="32" t="str">
        <f>$F22</f>
        <v>t_comm_spw_timecode_wr_reg</v>
      </c>
      <c r="C23" s="32" t="str">
        <f>INDEX('AVS COMM Registers TABLE'!$L$2:$L$82,MATCH($F23,'AVS COMM Registers TABLE'!$E$2:$E$82,0))</f>
        <v>R/W</v>
      </c>
      <c r="E23" s="4" t="s">
        <v>49</v>
      </c>
      <c r="F23" s="5" t="str">
        <f>'AVS COMM Registers TABLE'!E18</f>
        <v>timecode_clear</v>
      </c>
      <c r="G23" s="6" t="s">
        <v>48</v>
      </c>
      <c r="H23" s="6" t="s">
        <v>42</v>
      </c>
      <c r="I23" s="4"/>
      <c r="J23" s="4"/>
      <c r="K23" s="4"/>
      <c r="L23" s="4"/>
      <c r="M23" s="4"/>
      <c r="N23" s="6" t="s">
        <v>41</v>
      </c>
      <c r="P23" t="str">
        <f>CONCATENATE(E23,F23,G23,H23,I23,J23,K23,L23,M23,N23)</f>
        <v xml:space="preserve">  timecode_clear : std_logic;</v>
      </c>
    </row>
    <row r="24" spans="2:16" x14ac:dyDescent="0.25">
      <c r="E24" s="2" t="s">
        <v>47</v>
      </c>
      <c r="F24" s="3" t="str">
        <f>F22</f>
        <v>t_comm_spw_timecode_wr_reg</v>
      </c>
      <c r="G24" s="2" t="s">
        <v>41</v>
      </c>
      <c r="H24" s="4"/>
      <c r="I24" s="4"/>
      <c r="J24" s="4"/>
      <c r="K24" s="4"/>
      <c r="L24" s="4"/>
      <c r="M24" s="4"/>
      <c r="N24" s="4"/>
      <c r="P24" t="str">
        <f>CONCATENATE(E24,F24,G24,H24,I24,J24,K24,L24,M24,N24)</f>
        <v>end record t_comm_spw_timecode_wr_reg;</v>
      </c>
    </row>
    <row r="25" spans="2:16" x14ac:dyDescent="0.25">
      <c r="P25" t="str">
        <f>CONCATENATE(E25,F25,G25,H25,I25,J25,K25,L25,M25,N25)</f>
        <v/>
      </c>
    </row>
    <row r="26" spans="2:16" x14ac:dyDescent="0.25">
      <c r="B26" s="32" t="str">
        <f>'AVS COMM Registers TABLE'!D16</f>
        <v>spw_timecode_reg</v>
      </c>
      <c r="C26" s="32" t="str">
        <f>IF(C27="R",$F$4,$F$3)</f>
        <v>rd_reg</v>
      </c>
      <c r="E26" s="2" t="s">
        <v>45</v>
      </c>
      <c r="F26" s="3" t="str">
        <f>CONCATENATE($F$2,LEFT($B26,LEN($B26)-3),$C26)</f>
        <v>t_comm_spw_timecode_rd_reg</v>
      </c>
      <c r="G26" s="2" t="s">
        <v>46</v>
      </c>
      <c r="H26" s="4"/>
      <c r="I26" s="4"/>
      <c r="J26" s="4"/>
      <c r="K26" s="4"/>
      <c r="L26" s="4"/>
      <c r="M26" s="4"/>
      <c r="N26" s="4"/>
      <c r="P26" t="str">
        <f>CONCATENATE(E26,F26,G26,H26,I26,J26,K26,L26,M26,N26)</f>
        <v>type t_comm_spw_timecode_rd_reg is record</v>
      </c>
    </row>
    <row r="27" spans="2:16" x14ac:dyDescent="0.25">
      <c r="B27" s="32" t="str">
        <f>$F26</f>
        <v>t_comm_spw_timecode_rd_reg</v>
      </c>
      <c r="C27" s="32" t="str">
        <f>INDEX('AVS COMM Registers TABLE'!$L$2:$L$82,MATCH($F27,'AVS COMM Registers TABLE'!$E$2:$E$82,0))</f>
        <v>R</v>
      </c>
      <c r="E27" s="4" t="s">
        <v>49</v>
      </c>
      <c r="F27" s="5" t="str">
        <f>'AVS COMM Registers TABLE'!E16</f>
        <v>timecode_time</v>
      </c>
      <c r="G27" s="6" t="s">
        <v>48</v>
      </c>
      <c r="H27" s="6" t="s">
        <v>42</v>
      </c>
      <c r="I27" s="6" t="s">
        <v>43</v>
      </c>
      <c r="J27" s="5">
        <f>INDEX('AVS COMM Registers TABLE'!$K$2:$K$81,MATCH($F27,'AVS COMM Registers TABLE'!$E$2:$E$81,0))-1</f>
        <v>5</v>
      </c>
      <c r="K27" s="6" t="s">
        <v>44</v>
      </c>
      <c r="L27" s="5">
        <v>0</v>
      </c>
      <c r="M27" s="6" t="s">
        <v>63</v>
      </c>
      <c r="N27" s="6" t="s">
        <v>41</v>
      </c>
      <c r="P27" t="str">
        <f>CONCATENATE(E27,F27,G27,H27,I27,J27,K27,L27,M27,N27)</f>
        <v xml:space="preserve">  timecode_time : std_logic_vector(5 downto 0);</v>
      </c>
    </row>
    <row r="28" spans="2:16" x14ac:dyDescent="0.25">
      <c r="B28" s="32" t="str">
        <f>$F26</f>
        <v>t_comm_spw_timecode_rd_reg</v>
      </c>
      <c r="C28" s="32" t="str">
        <f>INDEX('AVS COMM Registers TABLE'!$L$2:$L$82,MATCH($F28,'AVS COMM Registers TABLE'!$E$2:$E$82,0))</f>
        <v>R</v>
      </c>
      <c r="E28" s="4" t="s">
        <v>49</v>
      </c>
      <c r="F28" s="5" t="str">
        <f>'AVS COMM Registers TABLE'!E17</f>
        <v>timecode_control</v>
      </c>
      <c r="G28" s="6" t="s">
        <v>48</v>
      </c>
      <c r="H28" s="6" t="s">
        <v>42</v>
      </c>
      <c r="I28" s="6" t="s">
        <v>43</v>
      </c>
      <c r="J28" s="5">
        <f>INDEX('AVS COMM Registers TABLE'!$K$2:$K$81,MATCH($F28,'AVS COMM Registers TABLE'!$E$2:$E$81,0))-1</f>
        <v>1</v>
      </c>
      <c r="K28" s="6" t="s">
        <v>44</v>
      </c>
      <c r="L28" s="5">
        <v>0</v>
      </c>
      <c r="M28" s="6" t="s">
        <v>63</v>
      </c>
      <c r="N28" s="6" t="s">
        <v>41</v>
      </c>
      <c r="P28" t="str">
        <f>CONCATENATE(E28,F28,G28,H28,I28,J28,K28,L28,M28,N28)</f>
        <v xml:space="preserve">  timecode_control : std_logic_vector(1 downto 0);</v>
      </c>
    </row>
    <row r="29" spans="2:16" x14ac:dyDescent="0.25">
      <c r="E29" s="2" t="s">
        <v>47</v>
      </c>
      <c r="F29" s="3" t="str">
        <f>F26</f>
        <v>t_comm_spw_timecode_rd_reg</v>
      </c>
      <c r="G29" s="2" t="s">
        <v>41</v>
      </c>
      <c r="H29" s="4"/>
      <c r="I29" s="4"/>
      <c r="J29" s="4"/>
      <c r="K29" s="4"/>
      <c r="L29" s="4"/>
      <c r="M29" s="4"/>
      <c r="N29" s="4"/>
      <c r="P29" t="str">
        <f>CONCATENATE(E29,F29,G29,H29,I29,J29,K29,L29,M29,N29)</f>
        <v>end record t_comm_spw_timecode_rd_reg;</v>
      </c>
    </row>
    <row r="30" spans="2:16" x14ac:dyDescent="0.25">
      <c r="P30" t="str">
        <f>CONCATENATE(E30,F30,G30,H30,I30,J30,K30,L30,M30,N30)</f>
        <v/>
      </c>
    </row>
    <row r="31" spans="2:16" x14ac:dyDescent="0.25">
      <c r="B31" s="32" t="str">
        <f>'AVS COMM Registers TABLE'!D20</f>
        <v>fee_windowing_buffers_config_reg</v>
      </c>
      <c r="C31" s="32" t="str">
        <f>IF(C32="R",$F$4,$F$3)</f>
        <v>wr_reg</v>
      </c>
      <c r="E31" s="2" t="s">
        <v>45</v>
      </c>
      <c r="F31" s="3" t="str">
        <f>CONCATENATE($F$2,LEFT($B31,LEN($B31)-3),$C31)</f>
        <v>t_comm_fee_windowing_buffers_config_wr_reg</v>
      </c>
      <c r="G31" s="2" t="s">
        <v>46</v>
      </c>
      <c r="H31" s="4"/>
      <c r="I31" s="4"/>
      <c r="J31" s="4"/>
      <c r="K31" s="4"/>
      <c r="L31" s="4"/>
      <c r="M31" s="4"/>
      <c r="N31" s="4"/>
      <c r="P31" t="str">
        <f>CONCATENATE(E31,F31,G31,H31,I31,J31,K31,L31,M31,N31)</f>
        <v>type t_comm_fee_windowing_buffers_config_wr_reg is record</v>
      </c>
    </row>
    <row r="32" spans="2:16" x14ac:dyDescent="0.25">
      <c r="B32" s="32" t="str">
        <f>$F31</f>
        <v>t_comm_fee_windowing_buffers_config_wr_reg</v>
      </c>
      <c r="C32" s="32" t="str">
        <f>INDEX('AVS COMM Registers TABLE'!$L$2:$L$82,MATCH($F32,'AVS COMM Registers TABLE'!$E$2:$E$82,0))</f>
        <v>R/W</v>
      </c>
      <c r="E32" s="4" t="s">
        <v>49</v>
      </c>
      <c r="F32" s="5" t="str">
        <f>'AVS COMM Registers TABLE'!E20</f>
        <v>fee_machine_clear</v>
      </c>
      <c r="G32" s="6" t="s">
        <v>48</v>
      </c>
      <c r="H32" s="6" t="s">
        <v>42</v>
      </c>
      <c r="I32" s="4"/>
      <c r="J32" s="4"/>
      <c r="K32" s="4"/>
      <c r="L32" s="4"/>
      <c r="M32" s="4"/>
      <c r="N32" s="6" t="s">
        <v>41</v>
      </c>
      <c r="P32" t="str">
        <f>CONCATENATE(E32,F32,G32,H32,I32,J32,K32,L32,M32,N32)</f>
        <v xml:space="preserve">  fee_machine_clear : std_logic;</v>
      </c>
    </row>
    <row r="33" spans="2:16" x14ac:dyDescent="0.25">
      <c r="B33" s="32" t="str">
        <f>$F31</f>
        <v>t_comm_fee_windowing_buffers_config_wr_reg</v>
      </c>
      <c r="C33" s="32" t="str">
        <f>INDEX('AVS COMM Registers TABLE'!$L$2:$L$82,MATCH($F33,'AVS COMM Registers TABLE'!$E$2:$E$82,0))</f>
        <v>R/W</v>
      </c>
      <c r="E33" s="4" t="s">
        <v>49</v>
      </c>
      <c r="F33" s="5" t="str">
        <f>'AVS COMM Registers TABLE'!E21</f>
        <v>fee_machine_stop</v>
      </c>
      <c r="G33" s="6" t="s">
        <v>48</v>
      </c>
      <c r="H33" s="6" t="s">
        <v>42</v>
      </c>
      <c r="I33" s="4"/>
      <c r="J33" s="4"/>
      <c r="K33" s="4"/>
      <c r="L33" s="4"/>
      <c r="M33" s="4"/>
      <c r="N33" s="6" t="s">
        <v>41</v>
      </c>
      <c r="P33" t="str">
        <f>CONCATENATE(E33,F33,G33,H33,I33,J33,K33,L33,M33,N33)</f>
        <v xml:space="preserve">  fee_machine_stop : std_logic;</v>
      </c>
    </row>
    <row r="34" spans="2:16" x14ac:dyDescent="0.25">
      <c r="B34" s="32" t="str">
        <f>$F31</f>
        <v>t_comm_fee_windowing_buffers_config_wr_reg</v>
      </c>
      <c r="C34" s="32" t="str">
        <f>INDEX('AVS COMM Registers TABLE'!$L$2:$L$82,MATCH($F34,'AVS COMM Registers TABLE'!$E$2:$E$82,0))</f>
        <v>R/W</v>
      </c>
      <c r="E34" s="4" t="s">
        <v>49</v>
      </c>
      <c r="F34" s="5" t="str">
        <f>'AVS COMM Registers TABLE'!E22</f>
        <v>fee_machine_start</v>
      </c>
      <c r="G34" s="6" t="s">
        <v>48</v>
      </c>
      <c r="H34" s="6" t="s">
        <v>42</v>
      </c>
      <c r="I34" s="4"/>
      <c r="J34" s="4"/>
      <c r="K34" s="4"/>
      <c r="L34" s="4"/>
      <c r="M34" s="4"/>
      <c r="N34" s="6" t="s">
        <v>41</v>
      </c>
      <c r="P34" t="str">
        <f>CONCATENATE(E34,F34,G34,H34,I34,J34,K34,L34,M34,N34)</f>
        <v xml:space="preserve">  fee_machine_start : std_logic;</v>
      </c>
    </row>
    <row r="35" spans="2:16" x14ac:dyDescent="0.25">
      <c r="B35" s="32" t="str">
        <f>$F31</f>
        <v>t_comm_fee_windowing_buffers_config_wr_reg</v>
      </c>
      <c r="C35" s="32" t="str">
        <f>INDEX('AVS COMM Registers TABLE'!$L$2:$L$82,MATCH($F35,'AVS COMM Registers TABLE'!$E$2:$E$82,0))</f>
        <v>R/W</v>
      </c>
      <c r="E35" s="4" t="s">
        <v>49</v>
      </c>
      <c r="F35" s="5" t="str">
        <f>'AVS COMM Registers TABLE'!E23</f>
        <v>fee_masking_en</v>
      </c>
      <c r="G35" s="6" t="s">
        <v>48</v>
      </c>
      <c r="H35" s="6" t="s">
        <v>42</v>
      </c>
      <c r="I35" s="4"/>
      <c r="J35" s="4"/>
      <c r="K35" s="4"/>
      <c r="L35" s="4"/>
      <c r="M35" s="4"/>
      <c r="N35" s="6" t="s">
        <v>41</v>
      </c>
      <c r="P35" t="str">
        <f>CONCATENATE(E35,F35,G35,H35,I35,J35,K35,L35,M35,N35)</f>
        <v xml:space="preserve">  fee_masking_en : std_logic;</v>
      </c>
    </row>
    <row r="36" spans="2:16" x14ac:dyDescent="0.25">
      <c r="E36" s="2" t="s">
        <v>47</v>
      </c>
      <c r="F36" s="3" t="str">
        <f>F31</f>
        <v>t_comm_fee_windowing_buffers_config_wr_reg</v>
      </c>
      <c r="G36" s="2" t="s">
        <v>41</v>
      </c>
      <c r="H36" s="4"/>
      <c r="I36" s="4"/>
      <c r="J36" s="4"/>
      <c r="K36" s="4"/>
      <c r="L36" s="4"/>
      <c r="M36" s="4"/>
      <c r="N36" s="4"/>
      <c r="P36" t="str">
        <f>CONCATENATE(E36,F36,G36,H36,I36,J36,K36,L36,M36,N36)</f>
        <v>end record t_comm_fee_windowing_buffers_config_wr_reg;</v>
      </c>
    </row>
    <row r="37" spans="2:16" x14ac:dyDescent="0.25">
      <c r="P37" t="str">
        <f>CONCATENATE(E37,F37,G37,H37,I37,J37,K37,L37,M37,N37)</f>
        <v/>
      </c>
    </row>
    <row r="38" spans="2:16" x14ac:dyDescent="0.25">
      <c r="B38" s="32" t="str">
        <f>'AVS COMM Registers TABLE'!D25</f>
        <v>fee_windowing_buffers_status_reg</v>
      </c>
      <c r="C38" s="32" t="str">
        <f>IF(C39="R",$F$4,$F$3)</f>
        <v>rd_reg</v>
      </c>
      <c r="E38" s="2" t="s">
        <v>45</v>
      </c>
      <c r="F38" s="3" t="str">
        <f>CONCATENATE($F$2,LEFT($B38,LEN($B38)-3),$C38)</f>
        <v>t_comm_fee_windowing_buffers_status_rd_reg</v>
      </c>
      <c r="G38" s="2" t="s">
        <v>46</v>
      </c>
      <c r="H38" s="4"/>
      <c r="I38" s="4"/>
      <c r="J38" s="4"/>
      <c r="K38" s="4"/>
      <c r="L38" s="4"/>
      <c r="M38" s="4"/>
      <c r="N38" s="4"/>
      <c r="P38" t="str">
        <f>CONCATENATE(E38,F38,G38,H38,I38,J38,K38,L38,M38,N38)</f>
        <v>type t_comm_fee_windowing_buffers_status_rd_reg is record</v>
      </c>
    </row>
    <row r="39" spans="2:16" x14ac:dyDescent="0.25">
      <c r="B39" s="32" t="str">
        <f>$F38</f>
        <v>t_comm_fee_windowing_buffers_status_rd_reg</v>
      </c>
      <c r="C39" s="32" t="str">
        <f>INDEX('AVS COMM Registers TABLE'!$L$2:$L$82,MATCH($F39,'AVS COMM Registers TABLE'!$E$2:$E$82,0))</f>
        <v>R</v>
      </c>
      <c r="E39" s="4" t="s">
        <v>49</v>
      </c>
      <c r="F39" s="5" t="str">
        <f>'AVS COMM Registers TABLE'!E25</f>
        <v>windowing_right_buffer_empty</v>
      </c>
      <c r="G39" s="6" t="s">
        <v>48</v>
      </c>
      <c r="H39" s="6" t="s">
        <v>42</v>
      </c>
      <c r="I39" s="4"/>
      <c r="J39" s="4"/>
      <c r="K39" s="4"/>
      <c r="L39" s="4"/>
      <c r="M39" s="4"/>
      <c r="N39" s="6" t="s">
        <v>41</v>
      </c>
      <c r="P39" t="str">
        <f>CONCATENATE(E39,F39,G39,H39,I39,J39,K39,L39,M39,N39)</f>
        <v xml:space="preserve">  windowing_right_buffer_empty : std_logic;</v>
      </c>
    </row>
    <row r="40" spans="2:16" x14ac:dyDescent="0.25">
      <c r="B40" s="32" t="str">
        <f>$F38</f>
        <v>t_comm_fee_windowing_buffers_status_rd_reg</v>
      </c>
      <c r="C40" s="32" t="str">
        <f>INDEX('AVS COMM Registers TABLE'!$L$2:$L$82,MATCH($F40,'AVS COMM Registers TABLE'!$E$2:$E$82,0))</f>
        <v>R</v>
      </c>
      <c r="E40" s="4" t="s">
        <v>49</v>
      </c>
      <c r="F40" s="5" t="str">
        <f>'AVS COMM Registers TABLE'!E26</f>
        <v>windowing_left_buffer_empty</v>
      </c>
      <c r="G40" s="6" t="s">
        <v>48</v>
      </c>
      <c r="H40" s="6" t="s">
        <v>42</v>
      </c>
      <c r="I40" s="4"/>
      <c r="J40" s="4"/>
      <c r="K40" s="4"/>
      <c r="L40" s="4"/>
      <c r="M40" s="4"/>
      <c r="N40" s="6" t="s">
        <v>41</v>
      </c>
      <c r="P40" t="str">
        <f>CONCATENATE(E40,F40,G40,H40,I40,J40,K40,L40,M40,N40)</f>
        <v xml:space="preserve">  windowing_left_buffer_empty : std_logic;</v>
      </c>
    </row>
    <row r="41" spans="2:16" x14ac:dyDescent="0.25">
      <c r="E41" s="2" t="s">
        <v>47</v>
      </c>
      <c r="F41" s="3" t="str">
        <f>F38</f>
        <v>t_comm_fee_windowing_buffers_status_rd_reg</v>
      </c>
      <c r="G41" s="2" t="s">
        <v>41</v>
      </c>
      <c r="H41" s="4"/>
      <c r="I41" s="4"/>
      <c r="J41" s="4"/>
      <c r="K41" s="4"/>
      <c r="L41" s="4"/>
      <c r="M41" s="4"/>
      <c r="N41" s="4"/>
      <c r="P41" t="str">
        <f>CONCATENATE(E41,F41,G41,H41,I41,J41,K41,L41,M41,N41)</f>
        <v>end record t_comm_fee_windowing_buffers_status_rd_reg;</v>
      </c>
    </row>
    <row r="42" spans="2:16" x14ac:dyDescent="0.25">
      <c r="P42" t="str">
        <f>CONCATENATE(E42,F42,G42,H42,I42,J42,K42,L42,M42,N42)</f>
        <v/>
      </c>
    </row>
    <row r="43" spans="2:16" x14ac:dyDescent="0.25">
      <c r="B43" s="32" t="str">
        <f>'AVS COMM Registers TABLE'!D28</f>
        <v>rmap_codec_config_reg</v>
      </c>
      <c r="C43" s="32" t="str">
        <f>IF(C44="R",$F$4,$F$3)</f>
        <v>wr_reg</v>
      </c>
      <c r="E43" s="2" t="s">
        <v>45</v>
      </c>
      <c r="F43" s="3" t="str">
        <f>CONCATENATE($F$2,LEFT($B43,LEN($B43)-3),$C43)</f>
        <v>t_comm_rmap_codec_config_wr_reg</v>
      </c>
      <c r="G43" s="2" t="s">
        <v>46</v>
      </c>
      <c r="H43" s="4"/>
      <c r="I43" s="4"/>
      <c r="J43" s="4"/>
      <c r="K43" s="4"/>
      <c r="L43" s="4"/>
      <c r="M43" s="4"/>
      <c r="N43" s="4"/>
      <c r="P43" t="str">
        <f>CONCATENATE(E43,F43,G43,H43,I43,J43,K43,L43,M43,N43)</f>
        <v>type t_comm_rmap_codec_config_wr_reg is record</v>
      </c>
    </row>
    <row r="44" spans="2:16" x14ac:dyDescent="0.25">
      <c r="B44" s="32" t="str">
        <f>$F43</f>
        <v>t_comm_rmap_codec_config_wr_reg</v>
      </c>
      <c r="C44" s="32" t="str">
        <f>INDEX('AVS COMM Registers TABLE'!$L$2:$L$82,MATCH($F44,'AVS COMM Registers TABLE'!$E$2:$E$82,0))</f>
        <v>R/W</v>
      </c>
      <c r="E44" s="4" t="s">
        <v>49</v>
      </c>
      <c r="F44" s="5" t="str">
        <f>'AVS COMM Registers TABLE'!E28</f>
        <v>rmap_target_logical_addr</v>
      </c>
      <c r="G44" s="6" t="s">
        <v>48</v>
      </c>
      <c r="H44" s="6" t="s">
        <v>42</v>
      </c>
      <c r="I44" s="6" t="s">
        <v>43</v>
      </c>
      <c r="J44" s="5">
        <f>INDEX('AVS COMM Registers TABLE'!$K$2:$K$81,MATCH($F44,'AVS COMM Registers TABLE'!$E$2:$E$81,0))-1</f>
        <v>7</v>
      </c>
      <c r="K44" s="6" t="s">
        <v>44</v>
      </c>
      <c r="L44" s="5">
        <v>0</v>
      </c>
      <c r="M44" s="6" t="s">
        <v>63</v>
      </c>
      <c r="N44" s="6" t="s">
        <v>41</v>
      </c>
      <c r="P44" t="str">
        <f>CONCATENATE(E44,F44,G44,H44,I44,J44,K44,L44,M44,N44)</f>
        <v xml:space="preserve">  rmap_target_logical_addr : std_logic_vector(7 downto 0);</v>
      </c>
    </row>
    <row r="45" spans="2:16" x14ac:dyDescent="0.25">
      <c r="B45" s="32" t="str">
        <f>$F43</f>
        <v>t_comm_rmap_codec_config_wr_reg</v>
      </c>
      <c r="C45" s="32" t="str">
        <f>INDEX('AVS COMM Registers TABLE'!$L$2:$L$82,MATCH($F45,'AVS COMM Registers TABLE'!$E$2:$E$82,0))</f>
        <v>R/W</v>
      </c>
      <c r="E45" s="4" t="s">
        <v>49</v>
      </c>
      <c r="F45" s="5" t="str">
        <f>'AVS COMM Registers TABLE'!E29</f>
        <v>rmap_target_key</v>
      </c>
      <c r="G45" s="6" t="s">
        <v>48</v>
      </c>
      <c r="H45" s="6" t="s">
        <v>42</v>
      </c>
      <c r="I45" s="6" t="s">
        <v>43</v>
      </c>
      <c r="J45" s="5">
        <f>INDEX('AVS COMM Registers TABLE'!$K$2:$K$81,MATCH($F45,'AVS COMM Registers TABLE'!$E$2:$E$81,0))-1</f>
        <v>7</v>
      </c>
      <c r="K45" s="6" t="s">
        <v>44</v>
      </c>
      <c r="L45" s="5">
        <v>0</v>
      </c>
      <c r="M45" s="6" t="s">
        <v>63</v>
      </c>
      <c r="N45" s="6" t="s">
        <v>41</v>
      </c>
      <c r="P45" t="str">
        <f>CONCATENATE(E45,F45,G45,H45,I45,J45,K45,L45,M45,N45)</f>
        <v xml:space="preserve">  rmap_target_key : std_logic_vector(7 downto 0);</v>
      </c>
    </row>
    <row r="46" spans="2:16" x14ac:dyDescent="0.25">
      <c r="E46" s="2" t="s">
        <v>47</v>
      </c>
      <c r="F46" s="3" t="str">
        <f>F43</f>
        <v>t_comm_rmap_codec_config_wr_reg</v>
      </c>
      <c r="G46" s="2" t="s">
        <v>41</v>
      </c>
      <c r="H46" s="4"/>
      <c r="I46" s="4"/>
      <c r="J46" s="4"/>
      <c r="K46" s="4"/>
      <c r="L46" s="4"/>
      <c r="M46" s="4"/>
      <c r="N46" s="4"/>
      <c r="P46" t="str">
        <f>CONCATENATE(E46,F46,G46,H46,I46,J46,K46,L46,M46,N46)</f>
        <v>end record t_comm_rmap_codec_config_wr_reg;</v>
      </c>
    </row>
    <row r="47" spans="2:16" x14ac:dyDescent="0.25">
      <c r="P47" t="str">
        <f>CONCATENATE(E47,F47,G47,H47,I47,J47,K47,L47,M47,N47)</f>
        <v/>
      </c>
    </row>
    <row r="48" spans="2:16" x14ac:dyDescent="0.25">
      <c r="B48" s="32" t="str">
        <f>'AVS COMM Registers TABLE'!D31</f>
        <v>rmap_codec_status_reg</v>
      </c>
      <c r="C48" s="32" t="str">
        <f>IF(C49="R",$F$4,$F$3)</f>
        <v>rd_reg</v>
      </c>
      <c r="E48" s="2" t="s">
        <v>45</v>
      </c>
      <c r="F48" s="3" t="str">
        <f>CONCATENATE($F$2,LEFT($B48,LEN($B48)-3),$C48)</f>
        <v>t_comm_rmap_codec_status_rd_reg</v>
      </c>
      <c r="G48" s="2" t="s">
        <v>46</v>
      </c>
      <c r="H48" s="4"/>
      <c r="I48" s="4"/>
      <c r="J48" s="4"/>
      <c r="K48" s="4"/>
      <c r="L48" s="4"/>
      <c r="M48" s="4"/>
      <c r="N48" s="4"/>
      <c r="P48" t="str">
        <f>CONCATENATE(E48,F48,G48,H48,I48,J48,K48,L48,M48,N48)</f>
        <v>type t_comm_rmap_codec_status_rd_reg is record</v>
      </c>
    </row>
    <row r="49" spans="2:16" x14ac:dyDescent="0.25">
      <c r="B49" s="32" t="str">
        <f>$F48</f>
        <v>t_comm_rmap_codec_status_rd_reg</v>
      </c>
      <c r="C49" s="32" t="str">
        <f>INDEX('AVS COMM Registers TABLE'!$L$2:$L$82,MATCH($F49,'AVS COMM Registers TABLE'!$E$2:$E$82,0))</f>
        <v>R</v>
      </c>
      <c r="E49" s="4" t="s">
        <v>49</v>
      </c>
      <c r="F49" s="5" t="str">
        <f>'AVS COMM Registers TABLE'!E31</f>
        <v>rmap_stat_command_received</v>
      </c>
      <c r="G49" s="6" t="s">
        <v>48</v>
      </c>
      <c r="H49" s="6" t="s">
        <v>42</v>
      </c>
      <c r="I49" s="4"/>
      <c r="J49" s="4"/>
      <c r="K49" s="4"/>
      <c r="L49" s="4"/>
      <c r="M49" s="4"/>
      <c r="N49" s="6" t="s">
        <v>41</v>
      </c>
      <c r="P49" t="str">
        <f>CONCATENATE(E49,F49,G49,H49,I49,J49,K49,L49,M49,N49)</f>
        <v xml:space="preserve">  rmap_stat_command_received : std_logic;</v>
      </c>
    </row>
    <row r="50" spans="2:16" x14ac:dyDescent="0.25">
      <c r="B50" s="32" t="str">
        <f>$F48</f>
        <v>t_comm_rmap_codec_status_rd_reg</v>
      </c>
      <c r="C50" s="32" t="str">
        <f>INDEX('AVS COMM Registers TABLE'!$L$2:$L$82,MATCH($F50,'AVS COMM Registers TABLE'!$E$2:$E$82,0))</f>
        <v>R</v>
      </c>
      <c r="E50" s="4" t="s">
        <v>49</v>
      </c>
      <c r="F50" s="5" t="str">
        <f>'AVS COMM Registers TABLE'!E32</f>
        <v>rmap_stat_write_requested</v>
      </c>
      <c r="G50" s="6" t="s">
        <v>48</v>
      </c>
      <c r="H50" s="6" t="s">
        <v>42</v>
      </c>
      <c r="I50" s="4"/>
      <c r="J50" s="4"/>
      <c r="K50" s="4"/>
      <c r="L50" s="4"/>
      <c r="M50" s="4"/>
      <c r="N50" s="6" t="s">
        <v>41</v>
      </c>
      <c r="P50" t="str">
        <f>CONCATENATE(E50,F50,G50,H50,I50,J50,K50,L50,M50,N50)</f>
        <v xml:space="preserve">  rmap_stat_write_requested : std_logic;</v>
      </c>
    </row>
    <row r="51" spans="2:16" x14ac:dyDescent="0.25">
      <c r="B51" s="32" t="str">
        <f>$F48</f>
        <v>t_comm_rmap_codec_status_rd_reg</v>
      </c>
      <c r="C51" s="32" t="str">
        <f>INDEX('AVS COMM Registers TABLE'!$L$2:$L$82,MATCH($F51,'AVS COMM Registers TABLE'!$E$2:$E$82,0))</f>
        <v>R</v>
      </c>
      <c r="E51" s="4" t="s">
        <v>49</v>
      </c>
      <c r="F51" s="5" t="str">
        <f>'AVS COMM Registers TABLE'!E33</f>
        <v>rmap_stat_write_authorized</v>
      </c>
      <c r="G51" s="6" t="s">
        <v>48</v>
      </c>
      <c r="H51" s="6" t="s">
        <v>42</v>
      </c>
      <c r="I51" s="4"/>
      <c r="J51" s="4"/>
      <c r="K51" s="4"/>
      <c r="L51" s="4"/>
      <c r="M51" s="4"/>
      <c r="N51" s="6" t="s">
        <v>41</v>
      </c>
      <c r="P51" t="str">
        <f>CONCATENATE(E51,F51,G51,H51,I51,J51,K51,L51,M51,N51)</f>
        <v xml:space="preserve">  rmap_stat_write_authorized : std_logic;</v>
      </c>
    </row>
    <row r="52" spans="2:16" x14ac:dyDescent="0.25">
      <c r="B52" s="32" t="str">
        <f>$F48</f>
        <v>t_comm_rmap_codec_status_rd_reg</v>
      </c>
      <c r="C52" s="32" t="str">
        <f>INDEX('AVS COMM Registers TABLE'!$L$2:$L$82,MATCH($F52,'AVS COMM Registers TABLE'!$E$2:$E$82,0))</f>
        <v>R</v>
      </c>
      <c r="E52" s="4" t="s">
        <v>49</v>
      </c>
      <c r="F52" s="5" t="str">
        <f>'AVS COMM Registers TABLE'!E34</f>
        <v>rmap_stat_read_requested</v>
      </c>
      <c r="G52" s="6" t="s">
        <v>48</v>
      </c>
      <c r="H52" s="6" t="s">
        <v>42</v>
      </c>
      <c r="I52" s="4"/>
      <c r="J52" s="4"/>
      <c r="K52" s="4"/>
      <c r="L52" s="4"/>
      <c r="M52" s="4"/>
      <c r="N52" s="6" t="s">
        <v>41</v>
      </c>
      <c r="P52" t="str">
        <f>CONCATENATE(E52,F52,G52,H52,I52,J52,K52,L52,M52,N52)</f>
        <v xml:space="preserve">  rmap_stat_read_requested : std_logic;</v>
      </c>
    </row>
    <row r="53" spans="2:16" x14ac:dyDescent="0.25">
      <c r="B53" s="32" t="str">
        <f>$F48</f>
        <v>t_comm_rmap_codec_status_rd_reg</v>
      </c>
      <c r="C53" s="32" t="str">
        <f>INDEX('AVS COMM Registers TABLE'!$L$2:$L$82,MATCH($F53,'AVS COMM Registers TABLE'!$E$2:$E$82,0))</f>
        <v>R</v>
      </c>
      <c r="E53" s="4" t="s">
        <v>49</v>
      </c>
      <c r="F53" s="5" t="str">
        <f>'AVS COMM Registers TABLE'!E35</f>
        <v>rmap_stat_read_authorized</v>
      </c>
      <c r="G53" s="6" t="s">
        <v>48</v>
      </c>
      <c r="H53" s="6" t="s">
        <v>42</v>
      </c>
      <c r="I53" s="4"/>
      <c r="J53" s="4"/>
      <c r="K53" s="4"/>
      <c r="L53" s="4"/>
      <c r="M53" s="4"/>
      <c r="N53" s="6" t="s">
        <v>41</v>
      </c>
      <c r="P53" t="str">
        <f>CONCATENATE(E53,F53,G53,H53,I53,J53,K53,L53,M53,N53)</f>
        <v xml:space="preserve">  rmap_stat_read_authorized : std_logic;</v>
      </c>
    </row>
    <row r="54" spans="2:16" x14ac:dyDescent="0.25">
      <c r="B54" s="32" t="str">
        <f>$F48</f>
        <v>t_comm_rmap_codec_status_rd_reg</v>
      </c>
      <c r="C54" s="32" t="str">
        <f>INDEX('AVS COMM Registers TABLE'!$L$2:$L$82,MATCH($F54,'AVS COMM Registers TABLE'!$E$2:$E$82,0))</f>
        <v>R</v>
      </c>
      <c r="E54" s="4" t="s">
        <v>49</v>
      </c>
      <c r="F54" s="5" t="str">
        <f>'AVS COMM Registers TABLE'!E36</f>
        <v>rmap_stat_reply_sended</v>
      </c>
      <c r="G54" s="6" t="s">
        <v>48</v>
      </c>
      <c r="H54" s="6" t="s">
        <v>42</v>
      </c>
      <c r="I54" s="4"/>
      <c r="J54" s="4"/>
      <c r="K54" s="4"/>
      <c r="L54" s="4"/>
      <c r="M54" s="4"/>
      <c r="N54" s="6" t="s">
        <v>41</v>
      </c>
      <c r="P54" t="str">
        <f>CONCATENATE(E54,F54,G54,H54,I54,J54,K54,L54,M54,N54)</f>
        <v xml:space="preserve">  rmap_stat_reply_sended : std_logic;</v>
      </c>
    </row>
    <row r="55" spans="2:16" x14ac:dyDescent="0.25">
      <c r="B55" s="32" t="str">
        <f>$F48</f>
        <v>t_comm_rmap_codec_status_rd_reg</v>
      </c>
      <c r="C55" s="32" t="str">
        <f>INDEX('AVS COMM Registers TABLE'!$L$2:$L$82,MATCH($F55,'AVS COMM Registers TABLE'!$E$2:$E$82,0))</f>
        <v>R</v>
      </c>
      <c r="E55" s="4" t="s">
        <v>49</v>
      </c>
      <c r="F55" s="5" t="str">
        <f>'AVS COMM Registers TABLE'!E37</f>
        <v>rmap_stat_discarded_package</v>
      </c>
      <c r="G55" s="6" t="s">
        <v>48</v>
      </c>
      <c r="H55" s="6" t="s">
        <v>42</v>
      </c>
      <c r="I55" s="4"/>
      <c r="J55" s="4"/>
      <c r="K55" s="4"/>
      <c r="L55" s="4"/>
      <c r="M55" s="4"/>
      <c r="N55" s="6" t="s">
        <v>41</v>
      </c>
      <c r="P55" t="str">
        <f>CONCATENATE(E55,F55,G55,H55,I55,J55,K55,L55,M55,N55)</f>
        <v xml:space="preserve">  rmap_stat_discarded_package : std_logic;</v>
      </c>
    </row>
    <row r="56" spans="2:16" x14ac:dyDescent="0.25">
      <c r="B56" s="32" t="str">
        <f>$F48</f>
        <v>t_comm_rmap_codec_status_rd_reg</v>
      </c>
      <c r="C56" s="32" t="str">
        <f>INDEX('AVS COMM Registers TABLE'!$L$2:$L$82,MATCH($F56,'AVS COMM Registers TABLE'!$E$2:$E$82,0))</f>
        <v>R</v>
      </c>
      <c r="E56" s="4" t="s">
        <v>49</v>
      </c>
      <c r="F56" s="5" t="str">
        <f>'AVS COMM Registers TABLE'!E39</f>
        <v>rmap_err_early_eop</v>
      </c>
      <c r="G56" s="6" t="s">
        <v>48</v>
      </c>
      <c r="H56" s="6" t="s">
        <v>42</v>
      </c>
      <c r="I56" s="4"/>
      <c r="J56" s="4"/>
      <c r="K56" s="4"/>
      <c r="L56" s="4"/>
      <c r="M56" s="4"/>
      <c r="N56" s="6" t="s">
        <v>41</v>
      </c>
      <c r="P56" t="str">
        <f>CONCATENATE(E56,F56,G56,H56,I56,J56,K56,L56,M56,N56)</f>
        <v xml:space="preserve">  rmap_err_early_eop : std_logic;</v>
      </c>
    </row>
    <row r="57" spans="2:16" x14ac:dyDescent="0.25">
      <c r="B57" s="32" t="str">
        <f>$F48</f>
        <v>t_comm_rmap_codec_status_rd_reg</v>
      </c>
      <c r="C57" s="32" t="str">
        <f>INDEX('AVS COMM Registers TABLE'!$L$2:$L$82,MATCH($F57,'AVS COMM Registers TABLE'!$E$2:$E$82,0))</f>
        <v>R</v>
      </c>
      <c r="E57" s="4" t="s">
        <v>49</v>
      </c>
      <c r="F57" s="5" t="str">
        <f>'AVS COMM Registers TABLE'!E40</f>
        <v>rmap_err_eep</v>
      </c>
      <c r="G57" s="6" t="s">
        <v>48</v>
      </c>
      <c r="H57" s="6" t="s">
        <v>42</v>
      </c>
      <c r="I57" s="4"/>
      <c r="J57" s="4"/>
      <c r="K57" s="4"/>
      <c r="L57" s="4"/>
      <c r="M57" s="4"/>
      <c r="N57" s="6" t="s">
        <v>41</v>
      </c>
      <c r="P57" t="str">
        <f>CONCATENATE(E57,F57,G57,H57,I57,J57,K57,L57,M57,N57)</f>
        <v xml:space="preserve">  rmap_err_eep : std_logic;</v>
      </c>
    </row>
    <row r="58" spans="2:16" x14ac:dyDescent="0.25">
      <c r="B58" s="32" t="str">
        <f>$F48</f>
        <v>t_comm_rmap_codec_status_rd_reg</v>
      </c>
      <c r="C58" s="32" t="str">
        <f>INDEX('AVS COMM Registers TABLE'!$L$2:$L$82,MATCH($F58,'AVS COMM Registers TABLE'!$E$2:$E$82,0))</f>
        <v>R</v>
      </c>
      <c r="E58" s="4" t="s">
        <v>49</v>
      </c>
      <c r="F58" s="5" t="str">
        <f>'AVS COMM Registers TABLE'!E41</f>
        <v>rmap_err_header_CRC</v>
      </c>
      <c r="G58" s="6" t="s">
        <v>48</v>
      </c>
      <c r="H58" s="6" t="s">
        <v>42</v>
      </c>
      <c r="I58" s="4"/>
      <c r="J58" s="4"/>
      <c r="K58" s="4"/>
      <c r="L58" s="4"/>
      <c r="M58" s="4"/>
      <c r="N58" s="6" t="s">
        <v>41</v>
      </c>
      <c r="P58" t="str">
        <f>CONCATENATE(E58,F58,G58,H58,I58,J58,K58,L58,M58,N58)</f>
        <v xml:space="preserve">  rmap_err_header_CRC : std_logic;</v>
      </c>
    </row>
    <row r="59" spans="2:16" x14ac:dyDescent="0.25">
      <c r="B59" s="32" t="str">
        <f>$F48</f>
        <v>t_comm_rmap_codec_status_rd_reg</v>
      </c>
      <c r="C59" s="32" t="str">
        <f>INDEX('AVS COMM Registers TABLE'!$L$2:$L$82,MATCH($F59,'AVS COMM Registers TABLE'!$E$2:$E$82,0))</f>
        <v>R</v>
      </c>
      <c r="E59" s="4" t="s">
        <v>49</v>
      </c>
      <c r="F59" s="5" t="str">
        <f>'AVS COMM Registers TABLE'!E42</f>
        <v>rmap_err_unused_packet_type</v>
      </c>
      <c r="G59" s="6" t="s">
        <v>48</v>
      </c>
      <c r="H59" s="6" t="s">
        <v>42</v>
      </c>
      <c r="I59" s="4"/>
      <c r="J59" s="4"/>
      <c r="K59" s="4"/>
      <c r="L59" s="4"/>
      <c r="M59" s="4"/>
      <c r="N59" s="6" t="s">
        <v>41</v>
      </c>
      <c r="P59" t="str">
        <f>CONCATENATE(E59,F59,G59,H59,I59,J59,K59,L59,M59,N59)</f>
        <v xml:space="preserve">  rmap_err_unused_packet_type : std_logic;</v>
      </c>
    </row>
    <row r="60" spans="2:16" x14ac:dyDescent="0.25">
      <c r="B60" s="32" t="str">
        <f>$F48</f>
        <v>t_comm_rmap_codec_status_rd_reg</v>
      </c>
      <c r="C60" s="32" t="str">
        <f>INDEX('AVS COMM Registers TABLE'!$L$2:$L$82,MATCH($F60,'AVS COMM Registers TABLE'!$E$2:$E$82,0))</f>
        <v>R</v>
      </c>
      <c r="E60" s="4" t="s">
        <v>49</v>
      </c>
      <c r="F60" s="5" t="str">
        <f>'AVS COMM Registers TABLE'!E43</f>
        <v>rmap_err_invalid_command_code</v>
      </c>
      <c r="G60" s="6" t="s">
        <v>48</v>
      </c>
      <c r="H60" s="6" t="s">
        <v>42</v>
      </c>
      <c r="I60" s="4"/>
      <c r="J60" s="4"/>
      <c r="K60" s="4"/>
      <c r="L60" s="4"/>
      <c r="M60" s="4"/>
      <c r="N60" s="6" t="s">
        <v>41</v>
      </c>
      <c r="P60" t="str">
        <f>CONCATENATE(E60,F60,G60,H60,I60,J60,K60,L60,M60,N60)</f>
        <v xml:space="preserve">  rmap_err_invalid_command_code : std_logic;</v>
      </c>
    </row>
    <row r="61" spans="2:16" x14ac:dyDescent="0.25">
      <c r="B61" s="32" t="str">
        <f>$F48</f>
        <v>t_comm_rmap_codec_status_rd_reg</v>
      </c>
      <c r="C61" s="32" t="str">
        <f>INDEX('AVS COMM Registers TABLE'!$L$2:$L$82,MATCH($F61,'AVS COMM Registers TABLE'!$E$2:$E$82,0))</f>
        <v>R</v>
      </c>
      <c r="E61" s="4" t="s">
        <v>49</v>
      </c>
      <c r="F61" s="5" t="str">
        <f>'AVS COMM Registers TABLE'!E44</f>
        <v>rmap_err_too_much_data</v>
      </c>
      <c r="G61" s="6" t="s">
        <v>48</v>
      </c>
      <c r="H61" s="6" t="s">
        <v>42</v>
      </c>
      <c r="I61" s="4"/>
      <c r="J61" s="4"/>
      <c r="K61" s="4"/>
      <c r="L61" s="4"/>
      <c r="M61" s="4"/>
      <c r="N61" s="6" t="s">
        <v>41</v>
      </c>
      <c r="P61" t="str">
        <f>CONCATENATE(E61,F61,G61,H61,I61,J61,K61,L61,M61,N61)</f>
        <v xml:space="preserve">  rmap_err_too_much_data : std_logic;</v>
      </c>
    </row>
    <row r="62" spans="2:16" x14ac:dyDescent="0.25">
      <c r="B62" s="32" t="str">
        <f>$F48</f>
        <v>t_comm_rmap_codec_status_rd_reg</v>
      </c>
      <c r="C62" s="32" t="str">
        <f>INDEX('AVS COMM Registers TABLE'!$L$2:$L$82,MATCH($F62,'AVS COMM Registers TABLE'!$E$2:$E$82,0))</f>
        <v>R</v>
      </c>
      <c r="E62" s="4" t="s">
        <v>49</v>
      </c>
      <c r="F62" s="5" t="str">
        <f>'AVS COMM Registers TABLE'!E45</f>
        <v>rmap_err_invalid_data_crc</v>
      </c>
      <c r="G62" s="6" t="s">
        <v>48</v>
      </c>
      <c r="H62" s="6" t="s">
        <v>42</v>
      </c>
      <c r="I62" s="4"/>
      <c r="J62" s="4"/>
      <c r="K62" s="4"/>
      <c r="L62" s="4"/>
      <c r="M62" s="4"/>
      <c r="N62" s="6" t="s">
        <v>41</v>
      </c>
      <c r="P62" t="str">
        <f>CONCATENATE(E62,F62,G62,H62,I62,J62,K62,L62,M62,N62)</f>
        <v xml:space="preserve">  rmap_err_invalid_data_crc : std_logic;</v>
      </c>
    </row>
    <row r="63" spans="2:16" x14ac:dyDescent="0.25">
      <c r="E63" s="2" t="s">
        <v>47</v>
      </c>
      <c r="F63" s="3" t="str">
        <f>F48</f>
        <v>t_comm_rmap_codec_status_rd_reg</v>
      </c>
      <c r="G63" s="2" t="s">
        <v>41</v>
      </c>
      <c r="H63" s="4"/>
      <c r="I63" s="4"/>
      <c r="J63" s="4"/>
      <c r="K63" s="4"/>
      <c r="L63" s="4"/>
      <c r="M63" s="4"/>
      <c r="N63" s="4"/>
      <c r="P63" t="str">
        <f>CONCATENATE(E63,F63,G63,H63,I63,J63,K63,L63,M63,N63)</f>
        <v>end record t_comm_rmap_codec_status_rd_reg;</v>
      </c>
    </row>
    <row r="64" spans="2:16" x14ac:dyDescent="0.25">
      <c r="P64" t="str">
        <f>CONCATENATE(E64,F64,G64,H64,I64,J64,K64,L64,M64,N64)</f>
        <v/>
      </c>
    </row>
    <row r="65" spans="2:16" x14ac:dyDescent="0.25">
      <c r="B65" s="32" t="str">
        <f>'AVS COMM Registers TABLE'!D47</f>
        <v>rmap_last_write_addr_reg</v>
      </c>
      <c r="C65" s="32" t="str">
        <f>IF(C66="R",$F$4,$F$3)</f>
        <v>rd_reg</v>
      </c>
      <c r="E65" s="2" t="s">
        <v>45</v>
      </c>
      <c r="F65" s="3" t="str">
        <f>CONCATENATE($F$2,LEFT($B65,LEN($B65)-3),$C65)</f>
        <v>t_comm_rmap_last_write_addr_rd_reg</v>
      </c>
      <c r="G65" s="2" t="s">
        <v>46</v>
      </c>
      <c r="H65" s="4"/>
      <c r="I65" s="4"/>
      <c r="J65" s="4"/>
      <c r="K65" s="4"/>
      <c r="L65" s="4"/>
      <c r="M65" s="4"/>
      <c r="N65" s="4"/>
      <c r="P65" t="str">
        <f>CONCATENATE(E65,F65,G65,H65,I65,J65,K65,L65,M65,N65)</f>
        <v>type t_comm_rmap_last_write_addr_rd_reg is record</v>
      </c>
    </row>
    <row r="66" spans="2:16" x14ac:dyDescent="0.25">
      <c r="B66" s="32" t="str">
        <f>$F65</f>
        <v>t_comm_rmap_last_write_addr_rd_reg</v>
      </c>
      <c r="C66" s="32" t="str">
        <f>INDEX('AVS COMM Registers TABLE'!$L$2:$L$82,MATCH($F66,'AVS COMM Registers TABLE'!$E$2:$E$82,0))</f>
        <v>R</v>
      </c>
      <c r="E66" s="4" t="s">
        <v>49</v>
      </c>
      <c r="F66" s="5" t="str">
        <f>'AVS COMM Registers TABLE'!E47</f>
        <v>rmap_last_write_addr</v>
      </c>
      <c r="G66" s="6" t="s">
        <v>48</v>
      </c>
      <c r="H66" s="6" t="s">
        <v>42</v>
      </c>
      <c r="I66" s="6" t="s">
        <v>43</v>
      </c>
      <c r="J66" s="5">
        <f>INDEX('AVS COMM Registers TABLE'!$K$2:$K$81,MATCH($F66,'AVS COMM Registers TABLE'!$E$2:$E$81,0))-1</f>
        <v>31</v>
      </c>
      <c r="K66" s="6" t="s">
        <v>44</v>
      </c>
      <c r="L66" s="5">
        <v>0</v>
      </c>
      <c r="M66" s="6" t="s">
        <v>63</v>
      </c>
      <c r="N66" s="6" t="s">
        <v>41</v>
      </c>
      <c r="P66" t="str">
        <f>CONCATENATE(E66,F66,G66,H66,I66,J66,K66,L66,M66,N66)</f>
        <v xml:space="preserve">  rmap_last_write_addr : std_logic_vector(31 downto 0);</v>
      </c>
    </row>
    <row r="67" spans="2:16" x14ac:dyDescent="0.25">
      <c r="E67" s="2" t="s">
        <v>47</v>
      </c>
      <c r="F67" s="3" t="str">
        <f>F65</f>
        <v>t_comm_rmap_last_write_addr_rd_reg</v>
      </c>
      <c r="G67" s="2" t="s">
        <v>41</v>
      </c>
      <c r="H67" s="4"/>
      <c r="I67" s="4"/>
      <c r="J67" s="4"/>
      <c r="K67" s="4"/>
      <c r="L67" s="4"/>
      <c r="M67" s="4"/>
      <c r="N67" s="4"/>
      <c r="P67" t="str">
        <f>CONCATENATE(E67,F67,G67,H67,I67,J67,K67,L67,M67,N67)</f>
        <v>end record t_comm_rmap_last_write_addr_rd_reg;</v>
      </c>
    </row>
    <row r="68" spans="2:16" x14ac:dyDescent="0.25">
      <c r="P68" t="str">
        <f>CONCATENATE(E68,F68,G68,H68,I68,J68,K68,L68,M68,N68)</f>
        <v/>
      </c>
    </row>
    <row r="69" spans="2:16" x14ac:dyDescent="0.25">
      <c r="B69" s="32" t="str">
        <f>'AVS COMM Registers TABLE'!D48</f>
        <v>rmap_last_read_addr_reg</v>
      </c>
      <c r="C69" s="32" t="str">
        <f>IF(C70="R",$F$4,$F$3)</f>
        <v>rd_reg</v>
      </c>
      <c r="E69" s="2" t="s">
        <v>45</v>
      </c>
      <c r="F69" s="3" t="str">
        <f>CONCATENATE($F$2,LEFT($B69,LEN($B69)-3),$C69)</f>
        <v>t_comm_rmap_last_read_addr_rd_reg</v>
      </c>
      <c r="G69" s="2" t="s">
        <v>46</v>
      </c>
      <c r="H69" s="4"/>
      <c r="I69" s="4"/>
      <c r="J69" s="4"/>
      <c r="K69" s="4"/>
      <c r="L69" s="4"/>
      <c r="M69" s="4"/>
      <c r="N69" s="4"/>
      <c r="P69" t="str">
        <f>CONCATENATE(E69,F69,G69,H69,I69,J69,K69,L69,M69,N69)</f>
        <v>type t_comm_rmap_last_read_addr_rd_reg is record</v>
      </c>
    </row>
    <row r="70" spans="2:16" x14ac:dyDescent="0.25">
      <c r="B70" s="32" t="str">
        <f>$F69</f>
        <v>t_comm_rmap_last_read_addr_rd_reg</v>
      </c>
      <c r="C70" s="32" t="str">
        <f>INDEX('AVS COMM Registers TABLE'!$L$2:$L$82,MATCH($F70,'AVS COMM Registers TABLE'!$E$2:$E$82,0))</f>
        <v>R</v>
      </c>
      <c r="E70" s="4" t="s">
        <v>49</v>
      </c>
      <c r="F70" s="5" t="str">
        <f>'AVS COMM Registers TABLE'!E48</f>
        <v>rmap_last_read_addr</v>
      </c>
      <c r="G70" s="6" t="s">
        <v>48</v>
      </c>
      <c r="H70" s="6" t="s">
        <v>42</v>
      </c>
      <c r="I70" s="6" t="s">
        <v>43</v>
      </c>
      <c r="J70" s="5">
        <f>INDEX('AVS COMM Registers TABLE'!$K$2:$K$81,MATCH($F70,'AVS COMM Registers TABLE'!$E$2:$E$81,0))-1</f>
        <v>31</v>
      </c>
      <c r="K70" s="6" t="s">
        <v>44</v>
      </c>
      <c r="L70" s="5">
        <v>0</v>
      </c>
      <c r="M70" s="6" t="s">
        <v>63</v>
      </c>
      <c r="N70" s="6" t="s">
        <v>41</v>
      </c>
      <c r="P70" t="str">
        <f>CONCATENATE(E70,F70,G70,H70,I70,J70,K70,L70,M70,N70)</f>
        <v xml:space="preserve">  rmap_last_read_addr : std_logic_vector(31 downto 0);</v>
      </c>
    </row>
    <row r="71" spans="2:16" x14ac:dyDescent="0.25">
      <c r="E71" s="2" t="s">
        <v>47</v>
      </c>
      <c r="F71" s="3" t="str">
        <f>F69</f>
        <v>t_comm_rmap_last_read_addr_rd_reg</v>
      </c>
      <c r="G71" s="2" t="s">
        <v>41</v>
      </c>
      <c r="H71" s="4"/>
      <c r="I71" s="4"/>
      <c r="J71" s="4"/>
      <c r="K71" s="4"/>
      <c r="L71" s="4"/>
      <c r="M71" s="4"/>
      <c r="N71" s="4"/>
      <c r="P71" t="str">
        <f>CONCATENATE(E71,F71,G71,H71,I71,J71,K71,L71,M71,N71)</f>
        <v>end record t_comm_rmap_last_read_addr_rd_reg;</v>
      </c>
    </row>
    <row r="72" spans="2:16" x14ac:dyDescent="0.25">
      <c r="P72" t="str">
        <f>CONCATENATE(E72,F72,G72,H72,I72,J72,K72,L72,M72,N72)</f>
        <v/>
      </c>
    </row>
    <row r="73" spans="2:16" x14ac:dyDescent="0.25">
      <c r="B73" s="32" t="str">
        <f>'AVS COMM Registers TABLE'!D49</f>
        <v>data_packet_config_1_reg</v>
      </c>
      <c r="C73" s="32" t="str">
        <f>IF(C74="R",$F$4,$F$3)</f>
        <v>wr_reg</v>
      </c>
      <c r="E73" s="2" t="s">
        <v>45</v>
      </c>
      <c r="F73" s="3" t="str">
        <f>CONCATENATE($F$2,LEFT($B73,LEN($B73)-3),$C73)</f>
        <v>t_comm_data_packet_config_1_wr_reg</v>
      </c>
      <c r="G73" s="2" t="s">
        <v>46</v>
      </c>
      <c r="H73" s="4"/>
      <c r="I73" s="4"/>
      <c r="J73" s="4"/>
      <c r="K73" s="4"/>
      <c r="L73" s="4"/>
      <c r="M73" s="4"/>
      <c r="N73" s="4"/>
      <c r="P73" t="str">
        <f>CONCATENATE(E73,F73,G73,H73,I73,J73,K73,L73,M73,N73)</f>
        <v>type t_comm_data_packet_config_1_wr_reg is record</v>
      </c>
    </row>
    <row r="74" spans="2:16" x14ac:dyDescent="0.25">
      <c r="B74" s="32" t="str">
        <f>$F73</f>
        <v>t_comm_data_packet_config_1_wr_reg</v>
      </c>
      <c r="C74" s="32" t="str">
        <f>INDEX('AVS COMM Registers TABLE'!$L$2:$L$82,MATCH($F74,'AVS COMM Registers TABLE'!$E$2:$E$82,0))</f>
        <v>R/W</v>
      </c>
      <c r="E74" s="4" t="s">
        <v>49</v>
      </c>
      <c r="F74" s="5" t="str">
        <f>'AVS COMM Registers TABLE'!E49</f>
        <v>data_pkt_ccd_x_size</v>
      </c>
      <c r="G74" s="6" t="s">
        <v>48</v>
      </c>
      <c r="H74" s="6" t="s">
        <v>42</v>
      </c>
      <c r="I74" s="6" t="s">
        <v>43</v>
      </c>
      <c r="J74" s="5">
        <f>INDEX('AVS COMM Registers TABLE'!$K$2:$K$81,MATCH($F74,'AVS COMM Registers TABLE'!$E$2:$E$81,0))-1</f>
        <v>15</v>
      </c>
      <c r="K74" s="6" t="s">
        <v>44</v>
      </c>
      <c r="L74" s="5">
        <v>0</v>
      </c>
      <c r="M74" s="6" t="s">
        <v>63</v>
      </c>
      <c r="N74" s="6" t="s">
        <v>41</v>
      </c>
      <c r="P74" t="str">
        <f>CONCATENATE(E74,F74,G74,H74,I74,J74,K74,L74,M74,N74)</f>
        <v xml:space="preserve">  data_pkt_ccd_x_size : std_logic_vector(15 downto 0);</v>
      </c>
    </row>
    <row r="75" spans="2:16" x14ac:dyDescent="0.25">
      <c r="B75" s="32" t="str">
        <f>$F73</f>
        <v>t_comm_data_packet_config_1_wr_reg</v>
      </c>
      <c r="C75" s="32" t="str">
        <f>INDEX('AVS COMM Registers TABLE'!$L$2:$L$82,MATCH($F75,'AVS COMM Registers TABLE'!$E$2:$E$82,0))</f>
        <v>R/W</v>
      </c>
      <c r="E75" s="4" t="s">
        <v>49</v>
      </c>
      <c r="F75" s="5" t="str">
        <f>'AVS COMM Registers TABLE'!E50</f>
        <v>data_pkt_ccd_y_size</v>
      </c>
      <c r="G75" s="6" t="s">
        <v>48</v>
      </c>
      <c r="H75" s="6" t="s">
        <v>42</v>
      </c>
      <c r="I75" s="6" t="s">
        <v>43</v>
      </c>
      <c r="J75" s="5">
        <f>INDEX('AVS COMM Registers TABLE'!$K$2:$K$81,MATCH($F75,'AVS COMM Registers TABLE'!$E$2:$E$81,0))-1</f>
        <v>15</v>
      </c>
      <c r="K75" s="6" t="s">
        <v>44</v>
      </c>
      <c r="L75" s="5">
        <v>0</v>
      </c>
      <c r="M75" s="6" t="s">
        <v>63</v>
      </c>
      <c r="N75" s="6" t="s">
        <v>41</v>
      </c>
      <c r="P75" t="str">
        <f>CONCATENATE(E75,F75,G75,H75,I75,J75,K75,L75,M75,N75)</f>
        <v xml:space="preserve">  data_pkt_ccd_y_size : std_logic_vector(15 downto 0);</v>
      </c>
    </row>
    <row r="76" spans="2:16" x14ac:dyDescent="0.25">
      <c r="E76" s="2" t="s">
        <v>47</v>
      </c>
      <c r="F76" s="3" t="str">
        <f>F73</f>
        <v>t_comm_data_packet_config_1_wr_reg</v>
      </c>
      <c r="G76" s="2" t="s">
        <v>41</v>
      </c>
      <c r="H76" s="4"/>
      <c r="I76" s="4"/>
      <c r="J76" s="4"/>
      <c r="K76" s="4"/>
      <c r="L76" s="4"/>
      <c r="M76" s="4"/>
      <c r="N76" s="4"/>
      <c r="P76" t="str">
        <f>CONCATENATE(E76,F76,G76,H76,I76,J76,K76,L76,M76,N76)</f>
        <v>end record t_comm_data_packet_config_1_wr_reg;</v>
      </c>
    </row>
    <row r="77" spans="2:16" x14ac:dyDescent="0.25">
      <c r="P77" t="str">
        <f>CONCATENATE(E77,F77,G77,H77,I77,J77,K77,L77,M77,N77)</f>
        <v/>
      </c>
    </row>
    <row r="78" spans="2:16" x14ac:dyDescent="0.25">
      <c r="B78" s="32" t="str">
        <f>'AVS COMM Registers TABLE'!D51</f>
        <v>data_packet_config_2_reg</v>
      </c>
      <c r="C78" s="32" t="str">
        <f>IF(C79="R",$F$4,$F$3)</f>
        <v>wr_reg</v>
      </c>
      <c r="E78" s="2" t="s">
        <v>45</v>
      </c>
      <c r="F78" s="3" t="str">
        <f>CONCATENATE($F$2,LEFT($B78,LEN($B78)-3),$C78)</f>
        <v>t_comm_data_packet_config_2_wr_reg</v>
      </c>
      <c r="G78" s="2" t="s">
        <v>46</v>
      </c>
      <c r="H78" s="4"/>
      <c r="I78" s="4"/>
      <c r="J78" s="4"/>
      <c r="K78" s="4"/>
      <c r="L78" s="4"/>
      <c r="M78" s="4"/>
      <c r="N78" s="4"/>
      <c r="P78" t="str">
        <f>CONCATENATE(E78,F78,G78,H78,I78,J78,K78,L78,M78,N78)</f>
        <v>type t_comm_data_packet_config_2_wr_reg is record</v>
      </c>
    </row>
    <row r="79" spans="2:16" x14ac:dyDescent="0.25">
      <c r="B79" s="32" t="str">
        <f>$F78</f>
        <v>t_comm_data_packet_config_2_wr_reg</v>
      </c>
      <c r="C79" s="32" t="str">
        <f>INDEX('AVS COMM Registers TABLE'!$L$2:$L$82,MATCH($F79,'AVS COMM Registers TABLE'!$E$2:$E$82,0))</f>
        <v>R/W</v>
      </c>
      <c r="E79" s="4" t="s">
        <v>49</v>
      </c>
      <c r="F79" s="5" t="str">
        <f>'AVS COMM Registers TABLE'!E51</f>
        <v>data_pkt_data_y_size</v>
      </c>
      <c r="G79" s="6" t="s">
        <v>48</v>
      </c>
      <c r="H79" s="6" t="s">
        <v>42</v>
      </c>
      <c r="I79" s="6" t="s">
        <v>43</v>
      </c>
      <c r="J79" s="5">
        <f>INDEX('AVS COMM Registers TABLE'!$K$2:$K$81,MATCH($F79,'AVS COMM Registers TABLE'!$E$2:$E$81,0))-1</f>
        <v>15</v>
      </c>
      <c r="K79" s="6" t="s">
        <v>44</v>
      </c>
      <c r="L79" s="5">
        <v>0</v>
      </c>
      <c r="M79" s="6" t="s">
        <v>63</v>
      </c>
      <c r="N79" s="6" t="s">
        <v>41</v>
      </c>
      <c r="P79" t="str">
        <f>CONCATENATE(E79,F79,G79,H79,I79,J79,K79,L79,M79,N79)</f>
        <v xml:space="preserve">  data_pkt_data_y_size : std_logic_vector(15 downto 0);</v>
      </c>
    </row>
    <row r="80" spans="2:16" x14ac:dyDescent="0.25">
      <c r="B80" s="32" t="str">
        <f>$F78</f>
        <v>t_comm_data_packet_config_2_wr_reg</v>
      </c>
      <c r="C80" s="32" t="str">
        <f>INDEX('AVS COMM Registers TABLE'!$L$2:$L$82,MATCH($F80,'AVS COMM Registers TABLE'!$E$2:$E$82,0))</f>
        <v>R/W</v>
      </c>
      <c r="E80" s="4" t="s">
        <v>49</v>
      </c>
      <c r="F80" s="5" t="str">
        <f>'AVS COMM Registers TABLE'!E52</f>
        <v>data_pkt_overscan_y_size</v>
      </c>
      <c r="G80" s="6" t="s">
        <v>48</v>
      </c>
      <c r="H80" s="6" t="s">
        <v>42</v>
      </c>
      <c r="I80" s="6" t="s">
        <v>43</v>
      </c>
      <c r="J80" s="5">
        <f>INDEX('AVS COMM Registers TABLE'!$K$2:$K$81,MATCH($F80,'AVS COMM Registers TABLE'!$E$2:$E$81,0))-1</f>
        <v>15</v>
      </c>
      <c r="K80" s="6" t="s">
        <v>44</v>
      </c>
      <c r="L80" s="5">
        <v>0</v>
      </c>
      <c r="M80" s="6" t="s">
        <v>63</v>
      </c>
      <c r="N80" s="6" t="s">
        <v>41</v>
      </c>
      <c r="P80" t="str">
        <f>CONCATENATE(E80,F80,G80,H80,I80,J80,K80,L80,M80,N80)</f>
        <v xml:space="preserve">  data_pkt_overscan_y_size : std_logic_vector(15 downto 0);</v>
      </c>
    </row>
    <row r="81" spans="2:16" x14ac:dyDescent="0.25">
      <c r="E81" s="2" t="s">
        <v>47</v>
      </c>
      <c r="F81" s="3" t="str">
        <f>F78</f>
        <v>t_comm_data_packet_config_2_wr_reg</v>
      </c>
      <c r="G81" s="2" t="s">
        <v>41</v>
      </c>
      <c r="H81" s="4"/>
      <c r="I81" s="4"/>
      <c r="J81" s="4"/>
      <c r="K81" s="4"/>
      <c r="L81" s="4"/>
      <c r="M81" s="4"/>
      <c r="N81" s="4"/>
      <c r="P81" t="str">
        <f>CONCATENATE(E81,F81,G81,H81,I81,J81,K81,L81,M81,N81)</f>
        <v>end record t_comm_data_packet_config_2_wr_reg;</v>
      </c>
    </row>
    <row r="82" spans="2:16" x14ac:dyDescent="0.25">
      <c r="P82" t="str">
        <f>CONCATENATE(E82,F82,G82,H82,I82,J82,K82,L82,M82,N82)</f>
        <v/>
      </c>
    </row>
    <row r="83" spans="2:16" x14ac:dyDescent="0.25">
      <c r="B83" s="32" t="str">
        <f>'AVS COMM Registers TABLE'!D53</f>
        <v>data_packet_config_3_reg</v>
      </c>
      <c r="C83" s="32" t="str">
        <f>IF(C84="R",$F$4,$F$3)</f>
        <v>wr_reg</v>
      </c>
      <c r="E83" s="2" t="s">
        <v>45</v>
      </c>
      <c r="F83" s="3" t="str">
        <f>CONCATENATE($F$2,LEFT($B83,LEN($B83)-3),$C83)</f>
        <v>t_comm_data_packet_config_3_wr_reg</v>
      </c>
      <c r="G83" s="2" t="s">
        <v>46</v>
      </c>
      <c r="H83" s="4"/>
      <c r="I83" s="4"/>
      <c r="J83" s="4"/>
      <c r="K83" s="4"/>
      <c r="L83" s="4"/>
      <c r="M83" s="4"/>
      <c r="N83" s="4"/>
      <c r="P83" t="str">
        <f>CONCATENATE(E83,F83,G83,H83,I83,J83,K83,L83,M83,N83)</f>
        <v>type t_comm_data_packet_config_3_wr_reg is record</v>
      </c>
    </row>
    <row r="84" spans="2:16" x14ac:dyDescent="0.25">
      <c r="B84" s="32" t="str">
        <f>$F83</f>
        <v>t_comm_data_packet_config_3_wr_reg</v>
      </c>
      <c r="C84" s="32" t="str">
        <f>INDEX('AVS COMM Registers TABLE'!$L$2:$L$82,MATCH($F84,'AVS COMM Registers TABLE'!$E$2:$E$82,0))</f>
        <v>R/W</v>
      </c>
      <c r="E84" s="4" t="s">
        <v>49</v>
      </c>
      <c r="F84" s="5" t="str">
        <f>'AVS COMM Registers TABLE'!E53</f>
        <v>data_pkt_packet_length</v>
      </c>
      <c r="G84" s="6" t="s">
        <v>48</v>
      </c>
      <c r="H84" s="6" t="s">
        <v>42</v>
      </c>
      <c r="I84" s="6" t="s">
        <v>43</v>
      </c>
      <c r="J84" s="5">
        <f>INDEX('AVS COMM Registers TABLE'!$K$2:$K$81,MATCH($F84,'AVS COMM Registers TABLE'!$E$2:$E$81,0))-1</f>
        <v>15</v>
      </c>
      <c r="K84" s="6" t="s">
        <v>44</v>
      </c>
      <c r="L84" s="5">
        <v>0</v>
      </c>
      <c r="M84" s="6" t="s">
        <v>63</v>
      </c>
      <c r="N84" s="6" t="s">
        <v>41</v>
      </c>
      <c r="P84" t="str">
        <f>CONCATENATE(E84,F84,G84,H84,I84,J84,K84,L84,M84,N84)</f>
        <v xml:space="preserve">  data_pkt_packet_length : std_logic_vector(15 downto 0);</v>
      </c>
    </row>
    <row r="85" spans="2:16" x14ac:dyDescent="0.25">
      <c r="E85" s="2" t="s">
        <v>47</v>
      </c>
      <c r="F85" s="3" t="str">
        <f>F83</f>
        <v>t_comm_data_packet_config_3_wr_reg</v>
      </c>
      <c r="G85" s="2" t="s">
        <v>41</v>
      </c>
      <c r="H85" s="4"/>
      <c r="I85" s="4"/>
      <c r="J85" s="4"/>
      <c r="K85" s="4"/>
      <c r="L85" s="4"/>
      <c r="M85" s="4"/>
      <c r="N85" s="4"/>
      <c r="P85" t="str">
        <f>CONCATENATE(E85,F85,G85,H85,I85,J85,K85,L85,M85,N85)</f>
        <v>end record t_comm_data_packet_config_3_wr_reg;</v>
      </c>
    </row>
    <row r="86" spans="2:16" x14ac:dyDescent="0.25">
      <c r="P86" t="str">
        <f>CONCATENATE(E86,F86,G86,H86,I86,J86,K86,L86,M86,N86)</f>
        <v/>
      </c>
    </row>
    <row r="87" spans="2:16" x14ac:dyDescent="0.25">
      <c r="B87" s="32" t="str">
        <f>'AVS COMM Registers TABLE'!D55</f>
        <v>data_packet_config_4_reg</v>
      </c>
      <c r="C87" s="32" t="str">
        <f>IF(C88="R",$F$4,$F$3)</f>
        <v>wr_reg</v>
      </c>
      <c r="E87" s="2" t="s">
        <v>45</v>
      </c>
      <c r="F87" s="3" t="str">
        <f>CONCATENATE($F$2,LEFT($B87,LEN($B87)-3),$C87)</f>
        <v>t_comm_data_packet_config_4_wr_reg</v>
      </c>
      <c r="G87" s="2" t="s">
        <v>46</v>
      </c>
      <c r="H87" s="4"/>
      <c r="I87" s="4"/>
      <c r="J87" s="4"/>
      <c r="K87" s="4"/>
      <c r="L87" s="4"/>
      <c r="M87" s="4"/>
      <c r="N87" s="4"/>
      <c r="P87" t="str">
        <f>CONCATENATE(E87,F87,G87,H87,I87,J87,K87,L87,M87,N87)</f>
        <v>type t_comm_data_packet_config_4_wr_reg is record</v>
      </c>
    </row>
    <row r="88" spans="2:16" x14ac:dyDescent="0.25">
      <c r="B88" s="32" t="str">
        <f>$F87</f>
        <v>t_comm_data_packet_config_4_wr_reg</v>
      </c>
      <c r="C88" s="32" t="str">
        <f>INDEX('AVS COMM Registers TABLE'!$L$2:$L$82,MATCH($F88,'AVS COMM Registers TABLE'!$E$2:$E$82,0))</f>
        <v>R/W</v>
      </c>
      <c r="E88" s="4" t="s">
        <v>49</v>
      </c>
      <c r="F88" s="5" t="str">
        <f>'AVS COMM Registers TABLE'!E55</f>
        <v>data_pkt_fee_mode</v>
      </c>
      <c r="G88" s="6" t="s">
        <v>48</v>
      </c>
      <c r="H88" s="6" t="s">
        <v>42</v>
      </c>
      <c r="I88" s="6" t="s">
        <v>43</v>
      </c>
      <c r="J88" s="5">
        <f>INDEX('AVS COMM Registers TABLE'!$K$2:$K$81,MATCH($F88,'AVS COMM Registers TABLE'!$E$2:$E$81,0))-1</f>
        <v>7</v>
      </c>
      <c r="K88" s="6" t="s">
        <v>44</v>
      </c>
      <c r="L88" s="5">
        <v>0</v>
      </c>
      <c r="M88" s="6" t="s">
        <v>63</v>
      </c>
      <c r="N88" s="6" t="s">
        <v>41</v>
      </c>
      <c r="P88" t="str">
        <f>CONCATENATE(E88,F88,G88,H88,I88,J88,K88,L88,M88,N88)</f>
        <v xml:space="preserve">  data_pkt_fee_mode : std_logic_vector(7 downto 0);</v>
      </c>
    </row>
    <row r="89" spans="2:16" x14ac:dyDescent="0.25">
      <c r="B89" s="32" t="str">
        <f>$F87</f>
        <v>t_comm_data_packet_config_4_wr_reg</v>
      </c>
      <c r="C89" s="32" t="str">
        <f>INDEX('AVS COMM Registers TABLE'!$L$2:$L$82,MATCH($F89,'AVS COMM Registers TABLE'!$E$2:$E$82,0))</f>
        <v>R/W</v>
      </c>
      <c r="E89" s="4" t="s">
        <v>49</v>
      </c>
      <c r="F89" s="5" t="str">
        <f>'AVS COMM Registers TABLE'!E56</f>
        <v>data_pkt_ccd_number</v>
      </c>
      <c r="G89" s="6" t="s">
        <v>48</v>
      </c>
      <c r="H89" s="6" t="s">
        <v>42</v>
      </c>
      <c r="I89" s="6" t="s">
        <v>43</v>
      </c>
      <c r="J89" s="5">
        <f>INDEX('AVS COMM Registers TABLE'!$K$2:$K$81,MATCH($F89,'AVS COMM Registers TABLE'!$E$2:$E$81,0))-1</f>
        <v>7</v>
      </c>
      <c r="K89" s="6" t="s">
        <v>44</v>
      </c>
      <c r="L89" s="5">
        <v>0</v>
      </c>
      <c r="M89" s="6" t="s">
        <v>63</v>
      </c>
      <c r="N89" s="6" t="s">
        <v>41</v>
      </c>
      <c r="P89" t="str">
        <f>CONCATENATE(E89,F89,G89,H89,I89,J89,K89,L89,M89,N89)</f>
        <v xml:space="preserve">  data_pkt_ccd_number : std_logic_vector(7 downto 0);</v>
      </c>
    </row>
    <row r="90" spans="2:16" x14ac:dyDescent="0.25">
      <c r="E90" s="2" t="s">
        <v>47</v>
      </c>
      <c r="F90" s="3" t="str">
        <f>F87</f>
        <v>t_comm_data_packet_config_4_wr_reg</v>
      </c>
      <c r="G90" s="2" t="s">
        <v>41</v>
      </c>
      <c r="H90" s="4"/>
      <c r="I90" s="4"/>
      <c r="J90" s="4"/>
      <c r="K90" s="4"/>
      <c r="L90" s="4"/>
      <c r="M90" s="4"/>
      <c r="N90" s="4"/>
      <c r="P90" t="str">
        <f>CONCATENATE(E90,F90,G90,H90,I90,J90,K90,L90,M90,N90)</f>
        <v>end record t_comm_data_packet_config_4_wr_reg;</v>
      </c>
    </row>
    <row r="91" spans="2:16" x14ac:dyDescent="0.25">
      <c r="P91" t="str">
        <f>CONCATENATE(E91,F91,G91,H91,I91,J91,K91,L91,M91,N91)</f>
        <v/>
      </c>
    </row>
    <row r="92" spans="2:16" x14ac:dyDescent="0.25">
      <c r="B92" s="32" t="str">
        <f>'AVS COMM Registers TABLE'!D58</f>
        <v>data_packet_header_1_reg</v>
      </c>
      <c r="C92" s="32" t="str">
        <f>IF(C93="R",$F$4,$F$3)</f>
        <v>rd_reg</v>
      </c>
      <c r="E92" s="2" t="s">
        <v>45</v>
      </c>
      <c r="F92" s="3" t="str">
        <f>CONCATENATE($F$2,LEFT($B92,LEN($B92)-3),$C92)</f>
        <v>t_comm_data_packet_header_1_rd_reg</v>
      </c>
      <c r="G92" s="2" t="s">
        <v>46</v>
      </c>
      <c r="H92" s="4"/>
      <c r="I92" s="4"/>
      <c r="J92" s="4"/>
      <c r="K92" s="4"/>
      <c r="L92" s="4"/>
      <c r="M92" s="4"/>
      <c r="N92" s="4"/>
      <c r="P92" t="str">
        <f>CONCATENATE(E92,F92,G92,H92,I92,J92,K92,L92,M92,N92)</f>
        <v>type t_comm_data_packet_header_1_rd_reg is record</v>
      </c>
    </row>
    <row r="93" spans="2:16" x14ac:dyDescent="0.25">
      <c r="B93" s="32" t="str">
        <f>$F92</f>
        <v>t_comm_data_packet_header_1_rd_reg</v>
      </c>
      <c r="C93" s="32" t="str">
        <f>INDEX('AVS COMM Registers TABLE'!$L$2:$L$82,MATCH($F93,'AVS COMM Registers TABLE'!$E$2:$E$82,0))</f>
        <v>R</v>
      </c>
      <c r="E93" s="4" t="s">
        <v>49</v>
      </c>
      <c r="F93" s="5" t="str">
        <f>'AVS COMM Registers TABLE'!E58</f>
        <v>data_pkt_header_length</v>
      </c>
      <c r="G93" s="6" t="s">
        <v>48</v>
      </c>
      <c r="H93" s="6" t="s">
        <v>42</v>
      </c>
      <c r="I93" s="6" t="s">
        <v>43</v>
      </c>
      <c r="J93" s="5">
        <f>INDEX('AVS COMM Registers TABLE'!$K$2:$K$81,MATCH($F93,'AVS COMM Registers TABLE'!$E$2:$E$81,0))-1</f>
        <v>15</v>
      </c>
      <c r="K93" s="6" t="s">
        <v>44</v>
      </c>
      <c r="L93" s="5">
        <v>0</v>
      </c>
      <c r="M93" s="6" t="s">
        <v>63</v>
      </c>
      <c r="N93" s="6" t="s">
        <v>41</v>
      </c>
      <c r="P93" t="str">
        <f>CONCATENATE(E93,F93,G93,H93,I93,J93,K93,L93,M93,N93)</f>
        <v xml:space="preserve">  data_pkt_header_length : std_logic_vector(15 downto 0);</v>
      </c>
    </row>
    <row r="94" spans="2:16" x14ac:dyDescent="0.25">
      <c r="B94" s="32" t="str">
        <f>$F92</f>
        <v>t_comm_data_packet_header_1_rd_reg</v>
      </c>
      <c r="C94" s="32" t="str">
        <f>INDEX('AVS COMM Registers TABLE'!$L$2:$L$82,MATCH($F94,'AVS COMM Registers TABLE'!$E$2:$E$82,0))</f>
        <v>R</v>
      </c>
      <c r="E94" s="4" t="s">
        <v>49</v>
      </c>
      <c r="F94" s="5" t="str">
        <f>'AVS COMM Registers TABLE'!E59</f>
        <v>data_pkt_header_type</v>
      </c>
      <c r="G94" s="6" t="s">
        <v>48</v>
      </c>
      <c r="H94" s="6" t="s">
        <v>42</v>
      </c>
      <c r="I94" s="6" t="s">
        <v>43</v>
      </c>
      <c r="J94" s="5">
        <f>INDEX('AVS COMM Registers TABLE'!$K$2:$K$81,MATCH($F94,'AVS COMM Registers TABLE'!$E$2:$E$81,0))-1</f>
        <v>15</v>
      </c>
      <c r="K94" s="6" t="s">
        <v>44</v>
      </c>
      <c r="L94" s="5">
        <v>0</v>
      </c>
      <c r="M94" s="6" t="s">
        <v>63</v>
      </c>
      <c r="N94" s="6" t="s">
        <v>41</v>
      </c>
      <c r="P94" t="str">
        <f>CONCATENATE(E94,F94,G94,H94,I94,J94,K94,L94,M94,N94)</f>
        <v xml:space="preserve">  data_pkt_header_type : std_logic_vector(15 downto 0);</v>
      </c>
    </row>
    <row r="95" spans="2:16" x14ac:dyDescent="0.25">
      <c r="E95" s="2" t="s">
        <v>47</v>
      </c>
      <c r="F95" s="3" t="str">
        <f>F92</f>
        <v>t_comm_data_packet_header_1_rd_reg</v>
      </c>
      <c r="G95" s="2" t="s">
        <v>41</v>
      </c>
      <c r="H95" s="4"/>
      <c r="I95" s="4"/>
      <c r="J95" s="4"/>
      <c r="K95" s="4"/>
      <c r="L95" s="4"/>
      <c r="M95" s="4"/>
      <c r="N95" s="4"/>
      <c r="P95" t="str">
        <f>CONCATENATE(E95,F95,G95,H95,I95,J95,K95,L95,M95,N95)</f>
        <v>end record t_comm_data_packet_header_1_rd_reg;</v>
      </c>
    </row>
    <row r="96" spans="2:16" x14ac:dyDescent="0.25">
      <c r="P96" t="str">
        <f>CONCATENATE(E96,F96,G96,H96,I96,J96,K96,L96,M96,N96)</f>
        <v/>
      </c>
    </row>
    <row r="97" spans="2:16" x14ac:dyDescent="0.25">
      <c r="B97" s="32" t="str">
        <f>'AVS COMM Registers TABLE'!D60</f>
        <v>data_packet_header_2_reg</v>
      </c>
      <c r="C97" s="32" t="str">
        <f>IF(C98="R",$F$4,$F$3)</f>
        <v>rd_reg</v>
      </c>
      <c r="E97" s="2" t="s">
        <v>45</v>
      </c>
      <c r="F97" s="3" t="str">
        <f>CONCATENATE($F$2,LEFT($B97,LEN($B97)-3),$C97)</f>
        <v>t_comm_data_packet_header_2_rd_reg</v>
      </c>
      <c r="G97" s="2" t="s">
        <v>46</v>
      </c>
      <c r="H97" s="4"/>
      <c r="I97" s="4"/>
      <c r="J97" s="4"/>
      <c r="K97" s="4"/>
      <c r="L97" s="4"/>
      <c r="M97" s="4"/>
      <c r="N97" s="4"/>
      <c r="P97" t="str">
        <f>CONCATENATE(E97,F97,G97,H97,I97,J97,K97,L97,M97,N97)</f>
        <v>type t_comm_data_packet_header_2_rd_reg is record</v>
      </c>
    </row>
    <row r="98" spans="2:16" x14ac:dyDescent="0.25">
      <c r="B98" s="32" t="str">
        <f>$F97</f>
        <v>t_comm_data_packet_header_2_rd_reg</v>
      </c>
      <c r="C98" s="32" t="str">
        <f>INDEX('AVS COMM Registers TABLE'!$L$2:$L$82,MATCH($F98,'AVS COMM Registers TABLE'!$E$2:$E$82,0))</f>
        <v>R</v>
      </c>
      <c r="E98" s="4" t="s">
        <v>49</v>
      </c>
      <c r="F98" s="5" t="str">
        <f>'AVS COMM Registers TABLE'!E60</f>
        <v>data_pkt_header_frame_counter</v>
      </c>
      <c r="G98" s="6" t="s">
        <v>48</v>
      </c>
      <c r="H98" s="6" t="s">
        <v>42</v>
      </c>
      <c r="I98" s="6" t="s">
        <v>43</v>
      </c>
      <c r="J98" s="5">
        <f>INDEX('AVS COMM Registers TABLE'!$K$2:$K$81,MATCH($F98,'AVS COMM Registers TABLE'!$E$2:$E$81,0))-1</f>
        <v>15</v>
      </c>
      <c r="K98" s="6" t="s">
        <v>44</v>
      </c>
      <c r="L98" s="5">
        <v>0</v>
      </c>
      <c r="M98" s="6" t="s">
        <v>63</v>
      </c>
      <c r="N98" s="6" t="s">
        <v>41</v>
      </c>
      <c r="P98" t="str">
        <f>CONCATENATE(E98,F98,G98,H98,I98,J98,K98,L98,M98,N98)</f>
        <v xml:space="preserve">  data_pkt_header_frame_counter : std_logic_vector(15 downto 0);</v>
      </c>
    </row>
    <row r="99" spans="2:16" x14ac:dyDescent="0.25">
      <c r="B99" s="32" t="str">
        <f>$F97</f>
        <v>t_comm_data_packet_header_2_rd_reg</v>
      </c>
      <c r="C99" s="32" t="str">
        <f>INDEX('AVS COMM Registers TABLE'!$L$2:$L$82,MATCH($F99,'AVS COMM Registers TABLE'!$E$2:$E$82,0))</f>
        <v>R</v>
      </c>
      <c r="E99" s="4" t="s">
        <v>49</v>
      </c>
      <c r="F99" s="5" t="str">
        <f>'AVS COMM Registers TABLE'!E61</f>
        <v>data_pkt_header_sequence_counter</v>
      </c>
      <c r="G99" s="6" t="s">
        <v>48</v>
      </c>
      <c r="H99" s="6" t="s">
        <v>42</v>
      </c>
      <c r="I99" s="6" t="s">
        <v>43</v>
      </c>
      <c r="J99" s="5">
        <f>INDEX('AVS COMM Registers TABLE'!$K$2:$K$81,MATCH($F99,'AVS COMM Registers TABLE'!$E$2:$E$81,0))-1</f>
        <v>15</v>
      </c>
      <c r="K99" s="6" t="s">
        <v>44</v>
      </c>
      <c r="L99" s="5">
        <v>0</v>
      </c>
      <c r="M99" s="6" t="s">
        <v>63</v>
      </c>
      <c r="N99" s="6" t="s">
        <v>41</v>
      </c>
      <c r="P99" t="str">
        <f>CONCATENATE(E99,F99,G99,H99,I99,J99,K99,L99,M99,N99)</f>
        <v xml:space="preserve">  data_pkt_header_sequence_counter : std_logic_vector(15 downto 0);</v>
      </c>
    </row>
    <row r="100" spans="2:16" x14ac:dyDescent="0.25">
      <c r="E100" s="2" t="s">
        <v>47</v>
      </c>
      <c r="F100" s="3" t="str">
        <f>F97</f>
        <v>t_comm_data_packet_header_2_rd_reg</v>
      </c>
      <c r="G100" s="2" t="s">
        <v>41</v>
      </c>
      <c r="H100" s="4"/>
      <c r="I100" s="4"/>
      <c r="J100" s="4"/>
      <c r="K100" s="4"/>
      <c r="L100" s="4"/>
      <c r="M100" s="4"/>
      <c r="N100" s="4"/>
      <c r="P100" t="str">
        <f>CONCATENATE(E100,F100,G100,H100,I100,J100,K100,L100,M100,N100)</f>
        <v>end record t_comm_data_packet_header_2_rd_reg;</v>
      </c>
    </row>
    <row r="101" spans="2:16" x14ac:dyDescent="0.25">
      <c r="P101" t="str">
        <f>CONCATENATE(E101,F101,G101,H101,I101,J101,K101,L101,M101,N101)</f>
        <v/>
      </c>
    </row>
    <row r="102" spans="2:16" x14ac:dyDescent="0.25">
      <c r="B102" s="32" t="str">
        <f>'AVS COMM Registers TABLE'!D62</f>
        <v>data_packet_pixel_delay_1_reg</v>
      </c>
      <c r="C102" s="32" t="str">
        <f>IF(C103="R",$F$4,$F$3)</f>
        <v>wr_reg</v>
      </c>
      <c r="E102" s="2" t="s">
        <v>45</v>
      </c>
      <c r="F102" s="3" t="str">
        <f>CONCATENATE($F$2,LEFT($B102,LEN($B102)-3),$C102)</f>
        <v>t_comm_data_packet_pixel_delay_1_wr_reg</v>
      </c>
      <c r="G102" s="2" t="s">
        <v>46</v>
      </c>
      <c r="H102" s="4"/>
      <c r="I102" s="4"/>
      <c r="J102" s="4"/>
      <c r="K102" s="4"/>
      <c r="L102" s="4"/>
      <c r="M102" s="4"/>
      <c r="N102" s="4"/>
      <c r="P102" t="str">
        <f>CONCATENATE(E102,F102,G102,H102,I102,J102,K102,L102,M102,N102)</f>
        <v>type t_comm_data_packet_pixel_delay_1_wr_reg is record</v>
      </c>
    </row>
    <row r="103" spans="2:16" x14ac:dyDescent="0.25">
      <c r="B103" s="32" t="str">
        <f>$F102</f>
        <v>t_comm_data_packet_pixel_delay_1_wr_reg</v>
      </c>
      <c r="C103" s="32" t="str">
        <f>INDEX('AVS COMM Registers TABLE'!$L$2:$L$82,MATCH($F103,'AVS COMM Registers TABLE'!$E$2:$E$82,0))</f>
        <v>R/W</v>
      </c>
      <c r="E103" s="4" t="s">
        <v>49</v>
      </c>
      <c r="F103" s="5" t="str">
        <f>'AVS COMM Registers TABLE'!E62</f>
        <v>data_pkt_line_delay</v>
      </c>
      <c r="G103" s="6" t="s">
        <v>48</v>
      </c>
      <c r="H103" s="6" t="s">
        <v>42</v>
      </c>
      <c r="I103" s="6" t="s">
        <v>43</v>
      </c>
      <c r="J103" s="5">
        <f>INDEX('AVS COMM Registers TABLE'!$K$2:$K$81,MATCH($F103,'AVS COMM Registers TABLE'!$E$2:$E$81,0))-1</f>
        <v>15</v>
      </c>
      <c r="K103" s="6" t="s">
        <v>44</v>
      </c>
      <c r="L103" s="5">
        <v>0</v>
      </c>
      <c r="M103" s="6" t="s">
        <v>63</v>
      </c>
      <c r="N103" s="6" t="s">
        <v>41</v>
      </c>
      <c r="P103" t="str">
        <f>CONCATENATE(E103,F103,G103,H103,I103,J103,K103,L103,M103,N103)</f>
        <v xml:space="preserve">  data_pkt_line_delay : std_logic_vector(15 downto 0);</v>
      </c>
    </row>
    <row r="104" spans="2:16" x14ac:dyDescent="0.25">
      <c r="B104" s="32" t="str">
        <f>$F102</f>
        <v>t_comm_data_packet_pixel_delay_1_wr_reg</v>
      </c>
      <c r="E104" s="2" t="s">
        <v>47</v>
      </c>
      <c r="F104" s="3" t="str">
        <f>F102</f>
        <v>t_comm_data_packet_pixel_delay_1_wr_reg</v>
      </c>
      <c r="G104" s="2" t="s">
        <v>41</v>
      </c>
      <c r="H104" s="4"/>
      <c r="I104" s="4"/>
      <c r="J104" s="4"/>
      <c r="K104" s="4"/>
      <c r="L104" s="4"/>
      <c r="M104" s="4"/>
      <c r="N104" s="4"/>
      <c r="P104" t="str">
        <f>CONCATENATE(E104,F104,G104,H104,I104,J104,K104,L104,M104,N104)</f>
        <v>end record t_comm_data_packet_pixel_delay_1_wr_reg;</v>
      </c>
    </row>
    <row r="105" spans="2:16" x14ac:dyDescent="0.25">
      <c r="P105" t="str">
        <f>CONCATENATE(E105,F105,G105,H105,I105,J105,K105,L105,M105,N105)</f>
        <v/>
      </c>
    </row>
    <row r="106" spans="2:16" x14ac:dyDescent="0.25">
      <c r="B106" s="32" t="str">
        <f>'AVS COMM Registers TABLE'!D64</f>
        <v>data_packet_pixel_delay_2_reg</v>
      </c>
      <c r="C106" s="32" t="str">
        <f>IF(C107="R",$F$4,$F$3)</f>
        <v>wr_reg</v>
      </c>
      <c r="E106" s="2" t="s">
        <v>45</v>
      </c>
      <c r="F106" s="3" t="str">
        <f>CONCATENATE($F$2,LEFT($B106,LEN($B106)-3),$C106)</f>
        <v>t_comm_data_packet_pixel_delay_2_wr_reg</v>
      </c>
      <c r="G106" s="2" t="s">
        <v>46</v>
      </c>
      <c r="H106" s="4"/>
      <c r="I106" s="4"/>
      <c r="J106" s="4"/>
      <c r="K106" s="4"/>
      <c r="L106" s="4"/>
      <c r="M106" s="4"/>
      <c r="N106" s="4"/>
      <c r="P106" t="str">
        <f>CONCATENATE(E106,F106,G106,H106,I106,J106,K106,L106,M106,N106)</f>
        <v>type t_comm_data_packet_pixel_delay_2_wr_reg is record</v>
      </c>
    </row>
    <row r="107" spans="2:16" x14ac:dyDescent="0.25">
      <c r="B107" s="32" t="str">
        <f>$F106</f>
        <v>t_comm_data_packet_pixel_delay_2_wr_reg</v>
      </c>
      <c r="C107" s="32" t="str">
        <f>INDEX('AVS COMM Registers TABLE'!$L$2:$L$82,MATCH($F107,'AVS COMM Registers TABLE'!$E$2:$E$82,0))</f>
        <v>R/W</v>
      </c>
      <c r="E107" s="4" t="s">
        <v>49</v>
      </c>
      <c r="F107" s="5" t="str">
        <f>'AVS COMM Registers TABLE'!E64</f>
        <v>data_pkt_column_delay</v>
      </c>
      <c r="G107" s="6" t="s">
        <v>48</v>
      </c>
      <c r="H107" s="6" t="s">
        <v>42</v>
      </c>
      <c r="I107" s="6" t="s">
        <v>43</v>
      </c>
      <c r="J107" s="5">
        <f>INDEX('AVS COMM Registers TABLE'!$K$2:$K$81,MATCH($F107,'AVS COMM Registers TABLE'!$E$2:$E$81,0))-1</f>
        <v>15</v>
      </c>
      <c r="K107" s="6" t="s">
        <v>44</v>
      </c>
      <c r="L107" s="5">
        <v>0</v>
      </c>
      <c r="M107" s="6" t="s">
        <v>63</v>
      </c>
      <c r="N107" s="6" t="s">
        <v>41</v>
      </c>
      <c r="P107" t="str">
        <f>CONCATENATE(E107,F107,G107,H107,I107,J107,K107,L107,M107,N107)</f>
        <v xml:space="preserve">  data_pkt_column_delay : std_logic_vector(15 downto 0);</v>
      </c>
    </row>
    <row r="108" spans="2:16" x14ac:dyDescent="0.25">
      <c r="B108" s="32" t="str">
        <f>$F106</f>
        <v>t_comm_data_packet_pixel_delay_2_wr_reg</v>
      </c>
      <c r="E108" s="2" t="s">
        <v>47</v>
      </c>
      <c r="F108" s="3" t="str">
        <f>F106</f>
        <v>t_comm_data_packet_pixel_delay_2_wr_reg</v>
      </c>
      <c r="G108" s="2" t="s">
        <v>41</v>
      </c>
      <c r="H108" s="4"/>
      <c r="I108" s="4"/>
      <c r="J108" s="4"/>
      <c r="K108" s="4"/>
      <c r="L108" s="4"/>
      <c r="M108" s="4"/>
      <c r="N108" s="4"/>
      <c r="P108" t="str">
        <f>CONCATENATE(E108,F108,G108,H108,I108,J108,K108,L108,M108,N108)</f>
        <v>end record t_comm_data_packet_pixel_delay_2_wr_reg;</v>
      </c>
    </row>
    <row r="109" spans="2:16" x14ac:dyDescent="0.25">
      <c r="P109" t="str">
        <f>CONCATENATE(E109,F109,G109,H109,I109,J109,K109,L109,M109,N109)</f>
        <v/>
      </c>
    </row>
    <row r="110" spans="2:16" x14ac:dyDescent="0.25">
      <c r="B110" s="32" t="str">
        <f>'AVS COMM Registers TABLE'!D66</f>
        <v>data_packet_pixel_delay_3_reg</v>
      </c>
      <c r="C110" s="32" t="str">
        <f>IF(C111="R",$F$4,$F$3)</f>
        <v>wr_reg</v>
      </c>
      <c r="E110" s="2" t="s">
        <v>45</v>
      </c>
      <c r="F110" s="3" t="str">
        <f>CONCATENATE($F$2,LEFT($B110,LEN($B110)-3),$C110)</f>
        <v>t_comm_data_packet_pixel_delay_3_wr_reg</v>
      </c>
      <c r="G110" s="2" t="s">
        <v>46</v>
      </c>
      <c r="H110" s="4"/>
      <c r="I110" s="4"/>
      <c r="J110" s="4"/>
      <c r="K110" s="4"/>
      <c r="L110" s="4"/>
      <c r="M110" s="4"/>
      <c r="N110" s="4"/>
      <c r="P110" t="str">
        <f>CONCATENATE(E110,F110,G110,H110,I110,J110,K110,L110,M110,N110)</f>
        <v>type t_comm_data_packet_pixel_delay_3_wr_reg is record</v>
      </c>
    </row>
    <row r="111" spans="2:16" x14ac:dyDescent="0.25">
      <c r="B111" s="32" t="str">
        <f>$F110</f>
        <v>t_comm_data_packet_pixel_delay_3_wr_reg</v>
      </c>
      <c r="C111" s="32" t="str">
        <f>INDEX('AVS COMM Registers TABLE'!$L$2:$L$82,MATCH($F111,'AVS COMM Registers TABLE'!$E$2:$E$82,0))</f>
        <v>R/W</v>
      </c>
      <c r="E111" s="4" t="s">
        <v>49</v>
      </c>
      <c r="F111" s="5" t="str">
        <f>'AVS COMM Registers TABLE'!E66</f>
        <v>data_pkt_adc_delay</v>
      </c>
      <c r="G111" s="6" t="s">
        <v>48</v>
      </c>
      <c r="H111" s="6" t="s">
        <v>42</v>
      </c>
      <c r="I111" s="6" t="s">
        <v>43</v>
      </c>
      <c r="J111" s="5">
        <f>INDEX('AVS COMM Registers TABLE'!$K$2:$K$81,MATCH($F111,'AVS COMM Registers TABLE'!$E$2:$E$81,0))-1</f>
        <v>15</v>
      </c>
      <c r="K111" s="6" t="s">
        <v>44</v>
      </c>
      <c r="L111" s="5">
        <v>0</v>
      </c>
      <c r="M111" s="6" t="s">
        <v>63</v>
      </c>
      <c r="N111" s="6" t="s">
        <v>41</v>
      </c>
      <c r="P111" t="str">
        <f>CONCATENATE(E111,F111,G111,H111,I111,J111,K111,L111,M111,N111)</f>
        <v xml:space="preserve">  data_pkt_adc_delay : std_logic_vector(15 downto 0);</v>
      </c>
    </row>
    <row r="112" spans="2:16" x14ac:dyDescent="0.25">
      <c r="E112" s="2" t="s">
        <v>47</v>
      </c>
      <c r="F112" s="3" t="str">
        <f>F110</f>
        <v>t_comm_data_packet_pixel_delay_3_wr_reg</v>
      </c>
      <c r="G112" s="2" t="s">
        <v>41</v>
      </c>
      <c r="H112" s="4"/>
      <c r="I112" s="4"/>
      <c r="J112" s="4"/>
      <c r="K112" s="4"/>
      <c r="L112" s="4"/>
      <c r="M112" s="4"/>
      <c r="N112" s="4"/>
      <c r="P112" t="str">
        <f>CONCATENATE(E112,F112,G112,H112,I112,J112,K112,L112,M112,N112)</f>
        <v>end record t_comm_data_packet_pixel_delay_3_wr_reg;</v>
      </c>
    </row>
    <row r="113" spans="2:16" x14ac:dyDescent="0.25">
      <c r="P113" t="str">
        <f>CONCATENATE(E113,F113,G113,H113,I113,J113,K113,L113,M113,N113)</f>
        <v/>
      </c>
    </row>
    <row r="114" spans="2:16" x14ac:dyDescent="0.25">
      <c r="B114" s="32" t="str">
        <f>'AVS COMM Registers TABLE'!D68</f>
        <v>comm_irq_control_reg</v>
      </c>
      <c r="C114" s="32" t="str">
        <f>IF(C115="R",$F$4,$F$3)</f>
        <v>wr_reg</v>
      </c>
      <c r="E114" s="2" t="s">
        <v>45</v>
      </c>
      <c r="F114" s="3" t="str">
        <f>CONCATENATE($F$2,LEFT($B114,LEN($B114)-3),$C114)</f>
        <v>t_comm_comm_irq_control_wr_reg</v>
      </c>
      <c r="G114" s="2" t="s">
        <v>46</v>
      </c>
      <c r="H114" s="4"/>
      <c r="I114" s="4"/>
      <c r="J114" s="4"/>
      <c r="K114" s="4"/>
      <c r="L114" s="4"/>
      <c r="M114" s="4"/>
      <c r="N114" s="4"/>
      <c r="P114" t="str">
        <f>CONCATENATE(E114,F114,G114,H114,I114,J114,K114,L114,M114,N114)</f>
        <v>type t_comm_comm_irq_control_wr_reg is record</v>
      </c>
    </row>
    <row r="115" spans="2:16" x14ac:dyDescent="0.25">
      <c r="B115" s="32" t="str">
        <f>$F114</f>
        <v>t_comm_comm_irq_control_wr_reg</v>
      </c>
      <c r="C115" s="32" t="str">
        <f>INDEX('AVS COMM Registers TABLE'!$L$2:$L$82,MATCH($F115,'AVS COMM Registers TABLE'!$E$2:$E$82,0))</f>
        <v>R/W</v>
      </c>
      <c r="E115" s="4" t="s">
        <v>49</v>
      </c>
      <c r="F115" s="5" t="str">
        <f>'AVS COMM Registers TABLE'!E68</f>
        <v>comm_rmap_write_command_en</v>
      </c>
      <c r="G115" s="6" t="s">
        <v>48</v>
      </c>
      <c r="H115" s="6" t="s">
        <v>42</v>
      </c>
      <c r="I115" s="4"/>
      <c r="J115" s="4"/>
      <c r="K115" s="4"/>
      <c r="L115" s="4"/>
      <c r="M115" s="4"/>
      <c r="N115" s="6" t="s">
        <v>41</v>
      </c>
      <c r="P115" t="str">
        <f>CONCATENATE(E115,F115,G115,H115,I115,J115,K115,L115,M115,N115)</f>
        <v xml:space="preserve">  comm_rmap_write_command_en : std_logic;</v>
      </c>
    </row>
    <row r="116" spans="2:16" x14ac:dyDescent="0.25">
      <c r="B116" s="32" t="str">
        <f>$F114</f>
        <v>t_comm_comm_irq_control_wr_reg</v>
      </c>
      <c r="C116" s="32" t="str">
        <f>INDEX('AVS COMM Registers TABLE'!$L$2:$L$82,MATCH($F116,'AVS COMM Registers TABLE'!$E$2:$E$82,0))</f>
        <v>R/W</v>
      </c>
      <c r="E116" s="4" t="s">
        <v>49</v>
      </c>
      <c r="F116" s="5" t="str">
        <f>'AVS COMM Registers TABLE'!E70</f>
        <v>comm_right_buffer_empty_en</v>
      </c>
      <c r="G116" s="6" t="s">
        <v>48</v>
      </c>
      <c r="H116" s="6" t="s">
        <v>42</v>
      </c>
      <c r="I116" s="4"/>
      <c r="J116" s="4"/>
      <c r="K116" s="4"/>
      <c r="L116" s="4"/>
      <c r="M116" s="4"/>
      <c r="N116" s="6" t="s">
        <v>41</v>
      </c>
      <c r="P116" t="str">
        <f>CONCATENATE(E116,F116,G116,H116,I116,J116,K116,L116,M116,N116)</f>
        <v xml:space="preserve">  comm_right_buffer_empty_en : std_logic;</v>
      </c>
    </row>
    <row r="117" spans="2:16" x14ac:dyDescent="0.25">
      <c r="B117" s="32" t="str">
        <f>$F114</f>
        <v>t_comm_comm_irq_control_wr_reg</v>
      </c>
      <c r="C117" s="32" t="str">
        <f>INDEX('AVS COMM Registers TABLE'!$L$2:$L$82,MATCH($F117,'AVS COMM Registers TABLE'!$E$2:$E$82,0))</f>
        <v>R/W</v>
      </c>
      <c r="E117" s="4" t="s">
        <v>49</v>
      </c>
      <c r="F117" s="5" t="str">
        <f>'AVS COMM Registers TABLE'!E71</f>
        <v>comm_left_buffer_empty_en</v>
      </c>
      <c r="G117" s="6" t="s">
        <v>48</v>
      </c>
      <c r="H117" s="6" t="s">
        <v>42</v>
      </c>
      <c r="I117" s="4"/>
      <c r="J117" s="4"/>
      <c r="K117" s="4"/>
      <c r="L117" s="4"/>
      <c r="M117" s="4"/>
      <c r="N117" s="6" t="s">
        <v>41</v>
      </c>
      <c r="P117" t="str">
        <f>CONCATENATE(E117,F117,G117,H117,I117,J117,K117,L117,M117,N117)</f>
        <v xml:space="preserve">  comm_left_buffer_empty_en : std_logic;</v>
      </c>
    </row>
    <row r="118" spans="2:16" x14ac:dyDescent="0.25">
      <c r="B118" s="32" t="str">
        <f>$F114</f>
        <v>t_comm_comm_irq_control_wr_reg</v>
      </c>
      <c r="C118" s="32" t="str">
        <f>INDEX('AVS COMM Registers TABLE'!$L$2:$L$82,MATCH($F118,'AVS COMM Registers TABLE'!$E$2:$E$82,0))</f>
        <v>R/W</v>
      </c>
      <c r="E118" s="4" t="s">
        <v>49</v>
      </c>
      <c r="F118" s="5" t="str">
        <f>'AVS COMM Registers TABLE'!E73</f>
        <v>comm_global_irq_en</v>
      </c>
      <c r="G118" s="6" t="s">
        <v>48</v>
      </c>
      <c r="H118" s="6" t="s">
        <v>42</v>
      </c>
      <c r="I118" s="4"/>
      <c r="J118" s="4"/>
      <c r="K118" s="4"/>
      <c r="L118" s="4"/>
      <c r="M118" s="4"/>
      <c r="N118" s="6" t="s">
        <v>41</v>
      </c>
      <c r="P118" t="str">
        <f>CONCATENATE(E118,F118,G118,H118,I118,J118,K118,L118,M118,N118)</f>
        <v xml:space="preserve">  comm_global_irq_en : std_logic;</v>
      </c>
    </row>
    <row r="119" spans="2:16" x14ac:dyDescent="0.25">
      <c r="E119" s="2" t="s">
        <v>47</v>
      </c>
      <c r="F119" s="3" t="str">
        <f>F114</f>
        <v>t_comm_comm_irq_control_wr_reg</v>
      </c>
      <c r="G119" s="2" t="s">
        <v>41</v>
      </c>
      <c r="H119" s="4"/>
      <c r="I119" s="4"/>
      <c r="J119" s="4"/>
      <c r="K119" s="4"/>
      <c r="L119" s="4"/>
      <c r="M119" s="4"/>
      <c r="N119" s="4"/>
      <c r="P119" t="str">
        <f>CONCATENATE(E119,F119,G119,H119,I119,J119,K119,L119,M119,N119)</f>
        <v>end record t_comm_comm_irq_control_wr_reg;</v>
      </c>
    </row>
    <row r="120" spans="2:16" x14ac:dyDescent="0.25">
      <c r="P120" t="str">
        <f>CONCATENATE(E120,F120,G120,H120,I120,J120,K120,L120,M120,N120)</f>
        <v/>
      </c>
    </row>
    <row r="121" spans="2:16" x14ac:dyDescent="0.25">
      <c r="B121" s="32" t="str">
        <f>'AVS COMM Registers TABLE'!D75</f>
        <v>comm_irq_flags_reg</v>
      </c>
      <c r="C121" s="32" t="str">
        <f>IF(C122="R",$F$4,$F$3)</f>
        <v>rd_reg</v>
      </c>
      <c r="E121" s="2" t="s">
        <v>45</v>
      </c>
      <c r="F121" s="3" t="str">
        <f>CONCATENATE($F$2,LEFT($B121,LEN($B121)-3),$C121)</f>
        <v>t_comm_comm_irq_flags_rd_reg</v>
      </c>
      <c r="G121" s="2" t="s">
        <v>46</v>
      </c>
      <c r="H121" s="4"/>
      <c r="I121" s="4"/>
      <c r="J121" s="4"/>
      <c r="K121" s="4"/>
      <c r="L121" s="4"/>
      <c r="M121" s="4"/>
      <c r="N121" s="4"/>
      <c r="P121" t="str">
        <f>CONCATENATE(E121,F121,G121,H121,I121,J121,K121,L121,M121,N121)</f>
        <v>type t_comm_comm_irq_flags_rd_reg is record</v>
      </c>
    </row>
    <row r="122" spans="2:16" x14ac:dyDescent="0.25">
      <c r="B122" s="32" t="str">
        <f>$F121</f>
        <v>t_comm_comm_irq_flags_rd_reg</v>
      </c>
      <c r="C122" s="32" t="str">
        <f>INDEX('AVS COMM Registers TABLE'!$L$2:$L$82,MATCH($F122,'AVS COMM Registers TABLE'!$E$2:$E$82,0))</f>
        <v>R</v>
      </c>
      <c r="E122" s="4" t="s">
        <v>49</v>
      </c>
      <c r="F122" s="5" t="str">
        <f>'AVS COMM Registers TABLE'!E75</f>
        <v>comm_rmap_write_command_flag</v>
      </c>
      <c r="G122" s="6" t="s">
        <v>48</v>
      </c>
      <c r="H122" s="6" t="s">
        <v>42</v>
      </c>
      <c r="I122" s="4"/>
      <c r="J122" s="4"/>
      <c r="K122" s="4"/>
      <c r="L122" s="4"/>
      <c r="M122" s="4"/>
      <c r="N122" s="6" t="s">
        <v>41</v>
      </c>
      <c r="P122" t="str">
        <f>CONCATENATE(E122,F122,G122,H122,I122,J122,K122,L122,M122,N122)</f>
        <v xml:space="preserve">  comm_rmap_write_command_flag : std_logic;</v>
      </c>
    </row>
    <row r="123" spans="2:16" x14ac:dyDescent="0.25">
      <c r="B123" s="32" t="str">
        <f>$F121</f>
        <v>t_comm_comm_irq_flags_rd_reg</v>
      </c>
      <c r="C123" s="32" t="str">
        <f>INDEX('AVS COMM Registers TABLE'!$L$2:$L$82,MATCH($F123,'AVS COMM Registers TABLE'!$E$2:$E$82,0))</f>
        <v>R</v>
      </c>
      <c r="E123" s="4" t="s">
        <v>49</v>
      </c>
      <c r="F123" s="5" t="str">
        <f>'AVS COMM Registers TABLE'!E77</f>
        <v>comm_buffer_empty_flag</v>
      </c>
      <c r="G123" s="6" t="s">
        <v>48</v>
      </c>
      <c r="H123" s="6" t="s">
        <v>42</v>
      </c>
      <c r="I123" s="4"/>
      <c r="J123" s="4"/>
      <c r="K123" s="4"/>
      <c r="L123" s="4"/>
      <c r="M123" s="4"/>
      <c r="N123" s="6" t="s">
        <v>41</v>
      </c>
      <c r="P123" t="str">
        <f>CONCATENATE(E123,F123,G123,H123,I123,J123,K123,L123,M123,N123)</f>
        <v xml:space="preserve">  comm_buffer_empty_flag : std_logic;</v>
      </c>
    </row>
    <row r="124" spans="2:16" x14ac:dyDescent="0.25">
      <c r="E124" s="2" t="s">
        <v>47</v>
      </c>
      <c r="F124" s="3" t="str">
        <f>F121</f>
        <v>t_comm_comm_irq_flags_rd_reg</v>
      </c>
      <c r="G124" s="2" t="s">
        <v>41</v>
      </c>
      <c r="H124" s="4"/>
      <c r="I124" s="4"/>
      <c r="J124" s="4"/>
      <c r="K124" s="4"/>
      <c r="L124" s="4"/>
      <c r="M124" s="4"/>
      <c r="N124" s="4"/>
      <c r="P124" t="str">
        <f>CONCATENATE(E124,F124,G124,H124,I124,J124,K124,L124,M124,N124)</f>
        <v>end record t_comm_comm_irq_flags_rd_reg;</v>
      </c>
    </row>
    <row r="125" spans="2:16" x14ac:dyDescent="0.25">
      <c r="P125" t="str">
        <f>CONCATENATE(E125,F125,G125,H125,I125,J125,K125,L125,M125,N125)</f>
        <v/>
      </c>
    </row>
    <row r="126" spans="2:16" x14ac:dyDescent="0.25">
      <c r="B126" s="32" t="str">
        <f>'AVS COMM Registers TABLE'!D79</f>
        <v>comm_irq_flags_clear_reg</v>
      </c>
      <c r="C126" s="32" t="str">
        <f>IF(C127="R",$F$4,$F$3)</f>
        <v>wr_reg</v>
      </c>
      <c r="E126" s="2" t="s">
        <v>45</v>
      </c>
      <c r="F126" s="3" t="str">
        <f>CONCATENATE($F$2,LEFT($B126,LEN($B126)-3),$C126)</f>
        <v>t_comm_comm_irq_flags_clear_wr_reg</v>
      </c>
      <c r="G126" s="2" t="s">
        <v>46</v>
      </c>
      <c r="H126" s="4"/>
      <c r="I126" s="4"/>
      <c r="J126" s="4"/>
      <c r="K126" s="4"/>
      <c r="L126" s="4"/>
      <c r="M126" s="4"/>
      <c r="N126" s="4"/>
      <c r="P126" t="str">
        <f>CONCATENATE(E126,F126,G126,H126,I126,J126,K126,L126,M126,N126)</f>
        <v>type t_comm_comm_irq_flags_clear_wr_reg is record</v>
      </c>
    </row>
    <row r="127" spans="2:16" x14ac:dyDescent="0.25">
      <c r="B127" s="32" t="str">
        <f>$F126</f>
        <v>t_comm_comm_irq_flags_clear_wr_reg</v>
      </c>
      <c r="C127" s="32" t="str">
        <f>INDEX('AVS COMM Registers TABLE'!$L$2:$L$82,MATCH($F127,'AVS COMM Registers TABLE'!$E$2:$E$82,0))</f>
        <v>R/W</v>
      </c>
      <c r="E127" s="4" t="s">
        <v>49</v>
      </c>
      <c r="F127" s="5" t="str">
        <f>'AVS COMM Registers TABLE'!E79</f>
        <v>comm_rmap_write_command_flag_clear</v>
      </c>
      <c r="G127" s="6" t="s">
        <v>48</v>
      </c>
      <c r="H127" s="6" t="s">
        <v>42</v>
      </c>
      <c r="I127" s="4"/>
      <c r="J127" s="4"/>
      <c r="K127" s="4"/>
      <c r="L127" s="4"/>
      <c r="M127" s="4"/>
      <c r="N127" s="6" t="s">
        <v>41</v>
      </c>
      <c r="P127" t="str">
        <f>CONCATENATE(E127,F127,G127,H127,I127,J127,K127,L127,M127,N127)</f>
        <v xml:space="preserve">  comm_rmap_write_command_flag_clear : std_logic;</v>
      </c>
    </row>
    <row r="128" spans="2:16" x14ac:dyDescent="0.25">
      <c r="B128" s="32" t="str">
        <f>$F126</f>
        <v>t_comm_comm_irq_flags_clear_wr_reg</v>
      </c>
      <c r="C128" s="32" t="str">
        <f>INDEX('AVS COMM Registers TABLE'!$L$2:$L$82,MATCH($F128,'AVS COMM Registers TABLE'!$E$2:$E$82,0))</f>
        <v>R/W</v>
      </c>
      <c r="E128" s="4" t="s">
        <v>49</v>
      </c>
      <c r="F128" s="5" t="str">
        <f>'AVS COMM Registers TABLE'!E81</f>
        <v>comm_buffer_empty_flag_clear</v>
      </c>
      <c r="G128" s="6" t="s">
        <v>48</v>
      </c>
      <c r="H128" s="6" t="s">
        <v>42</v>
      </c>
      <c r="I128" s="4"/>
      <c r="J128" s="4"/>
      <c r="K128" s="4"/>
      <c r="L128" s="4"/>
      <c r="M128" s="4"/>
      <c r="N128" s="6" t="s">
        <v>41</v>
      </c>
      <c r="P128" t="str">
        <f>CONCATENATE(E128,F128,G128,H128,I128,J128,K128,L128,M128,N128)</f>
        <v xml:space="preserve">  comm_buffer_empty_flag_clear : std_logic;</v>
      </c>
    </row>
    <row r="129" spans="2:16" x14ac:dyDescent="0.25">
      <c r="E129" s="2" t="s">
        <v>47</v>
      </c>
      <c r="F129" s="3" t="str">
        <f>F126</f>
        <v>t_comm_comm_irq_flags_clear_wr_reg</v>
      </c>
      <c r="G129" s="2" t="s">
        <v>41</v>
      </c>
      <c r="H129" s="4"/>
      <c r="I129" s="4"/>
      <c r="J129" s="4"/>
      <c r="K129" s="4"/>
      <c r="L129" s="4"/>
      <c r="M129" s="4"/>
      <c r="N129" s="4"/>
      <c r="P129" t="str">
        <f>CONCATENATE(E129,F129,G129,H129,I129,J129,K129,L129,M129,N129)</f>
        <v>end record t_comm_comm_irq_flags_clear_wr_reg;</v>
      </c>
    </row>
    <row r="130" spans="2:16" x14ac:dyDescent="0.25">
      <c r="P130" t="str">
        <f>CONCATENATE(E130,F130,G130,H130,I130,J130,K130,L130,M130,N130)</f>
        <v/>
      </c>
    </row>
    <row r="131" spans="2:16" x14ac:dyDescent="0.25">
      <c r="E131" s="2" t="s">
        <v>45</v>
      </c>
      <c r="F131" s="3" t="s">
        <v>250</v>
      </c>
      <c r="G131" s="2" t="s">
        <v>46</v>
      </c>
      <c r="H131" s="4"/>
      <c r="I131" s="4"/>
      <c r="J131" s="4"/>
      <c r="K131" s="4"/>
      <c r="L131" s="4"/>
      <c r="M131" s="4"/>
      <c r="N131" s="4"/>
      <c r="P131" t="str">
        <f>CONCATENATE(E131,F131,G131,H131,I131,J131,K131,L131,M131,N131)</f>
        <v>type t_windowing_write_registers is record</v>
      </c>
    </row>
    <row r="132" spans="2:16" x14ac:dyDescent="0.25">
      <c r="B132" s="32" t="str">
        <f>$F131</f>
        <v>t_windowing_write_registers</v>
      </c>
      <c r="E132" s="4" t="s">
        <v>49</v>
      </c>
      <c r="F132" s="5" t="str">
        <f>'AVS COMM Registers TABLE'!D3</f>
        <v>spw_link_config_status_reg</v>
      </c>
      <c r="G132" s="6" t="s">
        <v>48</v>
      </c>
      <c r="H132" s="6" t="str">
        <f>F6</f>
        <v>t_comm_spw_link_config_status_wr_reg</v>
      </c>
      <c r="I132" s="4"/>
      <c r="J132" s="4"/>
      <c r="K132" s="4"/>
      <c r="L132" s="4"/>
      <c r="M132" s="4"/>
      <c r="N132" s="6" t="s">
        <v>41</v>
      </c>
      <c r="P132" t="str">
        <f>CONCATENATE(E132,F132,G132,H132,I132,J132,K132,L132,M132,N132)</f>
        <v xml:space="preserve">  spw_link_config_status_reg : t_comm_spw_link_config_status_wr_reg;</v>
      </c>
    </row>
    <row r="133" spans="2:16" x14ac:dyDescent="0.25">
      <c r="B133" s="32" t="str">
        <f>$F131</f>
        <v>t_windowing_write_registers</v>
      </c>
      <c r="E133" s="4" t="s">
        <v>49</v>
      </c>
      <c r="F133" s="5" t="str">
        <f>'AVS COMM Registers TABLE'!D16</f>
        <v>spw_timecode_reg</v>
      </c>
      <c r="G133" s="6" t="s">
        <v>48</v>
      </c>
      <c r="H133" s="6" t="str">
        <f>F22</f>
        <v>t_comm_spw_timecode_wr_reg</v>
      </c>
      <c r="I133" s="4"/>
      <c r="J133" s="4"/>
      <c r="K133" s="4"/>
      <c r="L133" s="4"/>
      <c r="M133" s="4"/>
      <c r="N133" s="6" t="s">
        <v>41</v>
      </c>
      <c r="P133" t="str">
        <f>CONCATENATE(E133,F133,G133,H133,I133,J133,K133,L133,M133,N133)</f>
        <v xml:space="preserve">  spw_timecode_reg : t_comm_spw_timecode_wr_reg;</v>
      </c>
    </row>
    <row r="134" spans="2:16" x14ac:dyDescent="0.25">
      <c r="B134" s="32" t="str">
        <f>$F131</f>
        <v>t_windowing_write_registers</v>
      </c>
      <c r="E134" s="4" t="s">
        <v>49</v>
      </c>
      <c r="F134" s="5" t="str">
        <f>'AVS COMM Registers TABLE'!D20</f>
        <v>fee_windowing_buffers_config_reg</v>
      </c>
      <c r="G134" s="6" t="s">
        <v>48</v>
      </c>
      <c r="H134" s="6" t="str">
        <f>F31</f>
        <v>t_comm_fee_windowing_buffers_config_wr_reg</v>
      </c>
      <c r="I134" s="4"/>
      <c r="J134" s="4"/>
      <c r="K134" s="4"/>
      <c r="L134" s="4"/>
      <c r="M134" s="4"/>
      <c r="N134" s="6" t="s">
        <v>41</v>
      </c>
      <c r="P134" t="str">
        <f>CONCATENATE(E134,F134,G134,H134,I134,J134,K134,L134,M134,N134)</f>
        <v xml:space="preserve">  fee_windowing_buffers_config_reg : t_comm_fee_windowing_buffers_config_wr_reg;</v>
      </c>
    </row>
    <row r="135" spans="2:16" x14ac:dyDescent="0.25">
      <c r="B135" s="32" t="str">
        <f>$F131</f>
        <v>t_windowing_write_registers</v>
      </c>
      <c r="E135" s="4" t="s">
        <v>49</v>
      </c>
      <c r="F135" s="5" t="str">
        <f>'AVS COMM Registers TABLE'!D28</f>
        <v>rmap_codec_config_reg</v>
      </c>
      <c r="G135" s="6" t="s">
        <v>48</v>
      </c>
      <c r="H135" s="6" t="str">
        <f>F43</f>
        <v>t_comm_rmap_codec_config_wr_reg</v>
      </c>
      <c r="I135" s="4"/>
      <c r="J135" s="4"/>
      <c r="K135" s="4"/>
      <c r="L135" s="4"/>
      <c r="M135" s="4"/>
      <c r="N135" s="6" t="s">
        <v>41</v>
      </c>
      <c r="P135" t="str">
        <f>CONCATENATE(E135,F135,G135,H135,I135,J135,K135,L135,M135,N135)</f>
        <v xml:space="preserve">  rmap_codec_config_reg : t_comm_rmap_codec_config_wr_reg;</v>
      </c>
    </row>
    <row r="136" spans="2:16" x14ac:dyDescent="0.25">
      <c r="B136" s="32" t="str">
        <f>$F131</f>
        <v>t_windowing_write_registers</v>
      </c>
      <c r="E136" s="4" t="s">
        <v>49</v>
      </c>
      <c r="F136" s="5" t="str">
        <f>'AVS COMM Registers TABLE'!D49</f>
        <v>data_packet_config_1_reg</v>
      </c>
      <c r="G136" s="6" t="s">
        <v>48</v>
      </c>
      <c r="H136" s="6" t="str">
        <f>F73</f>
        <v>t_comm_data_packet_config_1_wr_reg</v>
      </c>
      <c r="I136" s="4"/>
      <c r="J136" s="4"/>
      <c r="K136" s="4"/>
      <c r="L136" s="4"/>
      <c r="M136" s="4"/>
      <c r="N136" s="6" t="s">
        <v>41</v>
      </c>
      <c r="P136" t="str">
        <f>CONCATENATE(E136,F136,G136,H136,I136,J136,K136,L136,M136,N136)</f>
        <v xml:space="preserve">  data_packet_config_1_reg : t_comm_data_packet_config_1_wr_reg;</v>
      </c>
    </row>
    <row r="137" spans="2:16" x14ac:dyDescent="0.25">
      <c r="B137" s="32" t="str">
        <f>$F131</f>
        <v>t_windowing_write_registers</v>
      </c>
      <c r="E137" s="4" t="s">
        <v>49</v>
      </c>
      <c r="F137" s="5" t="str">
        <f>'AVS COMM Registers TABLE'!D51</f>
        <v>data_packet_config_2_reg</v>
      </c>
      <c r="G137" s="6" t="s">
        <v>48</v>
      </c>
      <c r="H137" s="6" t="str">
        <f>F78</f>
        <v>t_comm_data_packet_config_2_wr_reg</v>
      </c>
      <c r="I137" s="4"/>
      <c r="J137" s="4"/>
      <c r="K137" s="4"/>
      <c r="L137" s="4"/>
      <c r="M137" s="4"/>
      <c r="N137" s="6" t="s">
        <v>41</v>
      </c>
      <c r="P137" t="str">
        <f>CONCATENATE(E137,F137,G137,H137,I137,J137,K137,L137,M137,N137)</f>
        <v xml:space="preserve">  data_packet_config_2_reg : t_comm_data_packet_config_2_wr_reg;</v>
      </c>
    </row>
    <row r="138" spans="2:16" x14ac:dyDescent="0.25">
      <c r="B138" s="32" t="str">
        <f>$F131</f>
        <v>t_windowing_write_registers</v>
      </c>
      <c r="E138" s="4" t="s">
        <v>49</v>
      </c>
      <c r="F138" s="5" t="str">
        <f>'AVS COMM Registers TABLE'!D53</f>
        <v>data_packet_config_3_reg</v>
      </c>
      <c r="G138" s="6" t="s">
        <v>48</v>
      </c>
      <c r="H138" s="6" t="str">
        <f>F83</f>
        <v>t_comm_data_packet_config_3_wr_reg</v>
      </c>
      <c r="I138" s="4"/>
      <c r="J138" s="4"/>
      <c r="K138" s="4"/>
      <c r="L138" s="4"/>
      <c r="M138" s="4"/>
      <c r="N138" s="6" t="s">
        <v>41</v>
      </c>
      <c r="P138" t="str">
        <f>CONCATENATE(E138,F138,G138,H138,I138,J138,K138,L138,M138,N138)</f>
        <v xml:space="preserve">  data_packet_config_3_reg : t_comm_data_packet_config_3_wr_reg;</v>
      </c>
    </row>
    <row r="139" spans="2:16" x14ac:dyDescent="0.25">
      <c r="B139" s="32" t="str">
        <f>$F131</f>
        <v>t_windowing_write_registers</v>
      </c>
      <c r="E139" s="4" t="s">
        <v>49</v>
      </c>
      <c r="F139" s="5" t="str">
        <f>'AVS COMM Registers TABLE'!D55</f>
        <v>data_packet_config_4_reg</v>
      </c>
      <c r="G139" s="6" t="s">
        <v>48</v>
      </c>
      <c r="H139" s="6" t="str">
        <f>F87</f>
        <v>t_comm_data_packet_config_4_wr_reg</v>
      </c>
      <c r="I139" s="4"/>
      <c r="J139" s="4"/>
      <c r="K139" s="4"/>
      <c r="L139" s="4"/>
      <c r="M139" s="4"/>
      <c r="N139" s="6" t="s">
        <v>41</v>
      </c>
      <c r="P139" t="str">
        <f>CONCATENATE(E139,F139,G139,H139,I139,J139,K139,L139,M139,N139)</f>
        <v xml:space="preserve">  data_packet_config_4_reg : t_comm_data_packet_config_4_wr_reg;</v>
      </c>
    </row>
    <row r="140" spans="2:16" x14ac:dyDescent="0.25">
      <c r="B140" s="32" t="str">
        <f>$F131</f>
        <v>t_windowing_write_registers</v>
      </c>
      <c r="E140" s="4" t="s">
        <v>49</v>
      </c>
      <c r="F140" s="5" t="str">
        <f>'AVS COMM Registers TABLE'!D62</f>
        <v>data_packet_pixel_delay_1_reg</v>
      </c>
      <c r="G140" s="6" t="s">
        <v>48</v>
      </c>
      <c r="H140" s="6" t="str">
        <f>F102</f>
        <v>t_comm_data_packet_pixel_delay_1_wr_reg</v>
      </c>
      <c r="I140" s="4"/>
      <c r="J140" s="4"/>
      <c r="K140" s="4"/>
      <c r="L140" s="4"/>
      <c r="M140" s="4"/>
      <c r="N140" s="6" t="s">
        <v>41</v>
      </c>
      <c r="P140" t="str">
        <f>CONCATENATE(E140,F140,G140,H140,I140,J140,K140,L140,M140,N140)</f>
        <v xml:space="preserve">  data_packet_pixel_delay_1_reg : t_comm_data_packet_pixel_delay_1_wr_reg;</v>
      </c>
    </row>
    <row r="141" spans="2:16" x14ac:dyDescent="0.25">
      <c r="B141" s="32" t="str">
        <f>$F131</f>
        <v>t_windowing_write_registers</v>
      </c>
      <c r="E141" s="4" t="s">
        <v>49</v>
      </c>
      <c r="F141" s="5" t="str">
        <f>'AVS COMM Registers TABLE'!D64</f>
        <v>data_packet_pixel_delay_2_reg</v>
      </c>
      <c r="G141" s="6" t="s">
        <v>48</v>
      </c>
      <c r="H141" s="6" t="str">
        <f>F106</f>
        <v>t_comm_data_packet_pixel_delay_2_wr_reg</v>
      </c>
      <c r="I141" s="4"/>
      <c r="J141" s="4"/>
      <c r="K141" s="4"/>
      <c r="L141" s="4"/>
      <c r="M141" s="4"/>
      <c r="N141" s="6" t="s">
        <v>41</v>
      </c>
      <c r="P141" t="str">
        <f>CONCATENATE(E141,F141,G141,H141,I141,J141,K141,L141,M141,N141)</f>
        <v xml:space="preserve">  data_packet_pixel_delay_2_reg : t_comm_data_packet_pixel_delay_2_wr_reg;</v>
      </c>
    </row>
    <row r="142" spans="2:16" x14ac:dyDescent="0.25">
      <c r="B142" s="32" t="str">
        <f>$F131</f>
        <v>t_windowing_write_registers</v>
      </c>
      <c r="E142" s="4" t="s">
        <v>49</v>
      </c>
      <c r="F142" s="5" t="str">
        <f>'AVS COMM Registers TABLE'!D66</f>
        <v>data_packet_pixel_delay_3_reg</v>
      </c>
      <c r="G142" s="6" t="s">
        <v>48</v>
      </c>
      <c r="H142" s="6" t="str">
        <f>F110</f>
        <v>t_comm_data_packet_pixel_delay_3_wr_reg</v>
      </c>
      <c r="I142" s="4"/>
      <c r="J142" s="4"/>
      <c r="K142" s="4"/>
      <c r="L142" s="4"/>
      <c r="M142" s="4"/>
      <c r="N142" s="6" t="s">
        <v>41</v>
      </c>
      <c r="P142" t="str">
        <f>CONCATENATE(E142,F142,G142,H142,I142,J142,K142,L142,M142,N142)</f>
        <v xml:space="preserve">  data_packet_pixel_delay_3_reg : t_comm_data_packet_pixel_delay_3_wr_reg;</v>
      </c>
    </row>
    <row r="143" spans="2:16" x14ac:dyDescent="0.25">
      <c r="B143" s="32" t="str">
        <f>$F131</f>
        <v>t_windowing_write_registers</v>
      </c>
      <c r="E143" s="4" t="s">
        <v>49</v>
      </c>
      <c r="F143" s="5" t="str">
        <f>'AVS COMM Registers TABLE'!D68</f>
        <v>comm_irq_control_reg</v>
      </c>
      <c r="G143" s="6" t="s">
        <v>48</v>
      </c>
      <c r="H143" s="6" t="str">
        <f>F114</f>
        <v>t_comm_comm_irq_control_wr_reg</v>
      </c>
      <c r="I143" s="4"/>
      <c r="J143" s="4"/>
      <c r="K143" s="4"/>
      <c r="L143" s="4"/>
      <c r="M143" s="4"/>
      <c r="N143" s="6" t="s">
        <v>41</v>
      </c>
      <c r="P143" t="str">
        <f>CONCATENATE(E143,F143,G143,H143,I143,J143,K143,L143,M143,N143)</f>
        <v xml:space="preserve">  comm_irq_control_reg : t_comm_comm_irq_control_wr_reg;</v>
      </c>
    </row>
    <row r="144" spans="2:16" x14ac:dyDescent="0.25">
      <c r="B144" s="32" t="str">
        <f>$F131</f>
        <v>t_windowing_write_registers</v>
      </c>
      <c r="E144" s="4" t="s">
        <v>49</v>
      </c>
      <c r="F144" s="5" t="str">
        <f>'AVS COMM Registers TABLE'!D79</f>
        <v>comm_irq_flags_clear_reg</v>
      </c>
      <c r="G144" s="6" t="s">
        <v>48</v>
      </c>
      <c r="H144" s="6" t="str">
        <f>F126</f>
        <v>t_comm_comm_irq_flags_clear_wr_reg</v>
      </c>
      <c r="I144" s="4"/>
      <c r="J144" s="4"/>
      <c r="K144" s="4"/>
      <c r="L144" s="4"/>
      <c r="M144" s="4"/>
      <c r="N144" s="6" t="s">
        <v>41</v>
      </c>
      <c r="P144" t="str">
        <f>CONCATENATE(E144,F144,G144,H144,I144,J144,K144,L144,M144,N144)</f>
        <v xml:space="preserve">  comm_irq_flags_clear_reg : t_comm_comm_irq_flags_clear_wr_reg;</v>
      </c>
    </row>
    <row r="145" spans="2:16" x14ac:dyDescent="0.25">
      <c r="E145" s="2" t="s">
        <v>47</v>
      </c>
      <c r="F145" s="3" t="str">
        <f>F131</f>
        <v>t_windowing_write_registers</v>
      </c>
      <c r="G145" s="2" t="s">
        <v>41</v>
      </c>
      <c r="H145" s="4"/>
      <c r="I145" s="4"/>
      <c r="J145" s="4"/>
      <c r="K145" s="4"/>
      <c r="L145" s="4"/>
      <c r="M145" s="4"/>
      <c r="N145" s="4"/>
      <c r="P145" t="str">
        <f>CONCATENATE(E145,F145,G145,H145,I145,J145,K145,L145,M145,N145)</f>
        <v>end record t_windowing_write_registers;</v>
      </c>
    </row>
    <row r="146" spans="2:16" x14ac:dyDescent="0.25">
      <c r="P146" t="str">
        <f>CONCATENATE(E146,F146,G146,H146,I146,J146,K146,L146,M146,N146)</f>
        <v/>
      </c>
    </row>
    <row r="147" spans="2:16" x14ac:dyDescent="0.25">
      <c r="E147" s="2" t="s">
        <v>45</v>
      </c>
      <c r="F147" s="3" t="s">
        <v>251</v>
      </c>
      <c r="G147" s="2" t="s">
        <v>46</v>
      </c>
      <c r="H147" s="4"/>
      <c r="I147" s="4"/>
      <c r="J147" s="4"/>
      <c r="K147" s="4"/>
      <c r="L147" s="4"/>
      <c r="M147" s="4"/>
      <c r="N147" s="4"/>
      <c r="P147" t="str">
        <f>CONCATENATE(E147,F147,G147,H147,I147,J147,K147,L147,M147,N147)</f>
        <v>type t_windowing_read_registers is record</v>
      </c>
    </row>
    <row r="148" spans="2:16" x14ac:dyDescent="0.25">
      <c r="B148" s="32" t="str">
        <f>$F147</f>
        <v>t_windowing_read_registers</v>
      </c>
      <c r="E148" s="4" t="s">
        <v>49</v>
      </c>
      <c r="F148" s="5" t="str">
        <f>'AVS COMM Registers TABLE'!D3</f>
        <v>spw_link_config_status_reg</v>
      </c>
      <c r="G148" s="6" t="s">
        <v>48</v>
      </c>
      <c r="H148" s="6" t="str">
        <f>F12</f>
        <v>t_comm_spw_link_config_status_rd_reg</v>
      </c>
      <c r="I148" s="4"/>
      <c r="J148" s="4"/>
      <c r="K148" s="4"/>
      <c r="L148" s="4"/>
      <c r="M148" s="4"/>
      <c r="N148" s="6" t="s">
        <v>41</v>
      </c>
      <c r="P148" t="str">
        <f>CONCATENATE(E148,F148,G148,H148,I148,J148,K148,L148,M148,N148)</f>
        <v xml:space="preserve">  spw_link_config_status_reg : t_comm_spw_link_config_status_rd_reg;</v>
      </c>
    </row>
    <row r="149" spans="2:16" x14ac:dyDescent="0.25">
      <c r="B149" s="32" t="str">
        <f>$F147</f>
        <v>t_windowing_read_registers</v>
      </c>
      <c r="E149" s="4" t="s">
        <v>49</v>
      </c>
      <c r="F149" s="5" t="str">
        <f>'AVS COMM Registers TABLE'!D16</f>
        <v>spw_timecode_reg</v>
      </c>
      <c r="G149" s="6" t="s">
        <v>48</v>
      </c>
      <c r="H149" s="6" t="str">
        <f>F26</f>
        <v>t_comm_spw_timecode_rd_reg</v>
      </c>
      <c r="I149" s="4"/>
      <c r="J149" s="4"/>
      <c r="K149" s="4"/>
      <c r="L149" s="4"/>
      <c r="M149" s="4"/>
      <c r="N149" s="6" t="s">
        <v>41</v>
      </c>
      <c r="P149" t="str">
        <f>CONCATENATE(E149,F149,G149,H149,I149,J149,K149,L149,M149,N149)</f>
        <v xml:space="preserve">  spw_timecode_reg : t_comm_spw_timecode_rd_reg;</v>
      </c>
    </row>
    <row r="150" spans="2:16" x14ac:dyDescent="0.25">
      <c r="B150" s="32" t="str">
        <f>$F147</f>
        <v>t_windowing_read_registers</v>
      </c>
      <c r="E150" s="4" t="s">
        <v>49</v>
      </c>
      <c r="F150" s="5" t="str">
        <f>'AVS COMM Registers TABLE'!D25</f>
        <v>fee_windowing_buffers_status_reg</v>
      </c>
      <c r="G150" s="6" t="s">
        <v>48</v>
      </c>
      <c r="H150" s="6" t="str">
        <f>F38</f>
        <v>t_comm_fee_windowing_buffers_status_rd_reg</v>
      </c>
      <c r="I150" s="4"/>
      <c r="J150" s="4"/>
      <c r="K150" s="4"/>
      <c r="L150" s="4"/>
      <c r="M150" s="4"/>
      <c r="N150" s="6" t="s">
        <v>41</v>
      </c>
      <c r="P150" t="str">
        <f>CONCATENATE(E150,F150,G150,H150,I150,J150,K150,L150,M150,N150)</f>
        <v xml:space="preserve">  fee_windowing_buffers_status_reg : t_comm_fee_windowing_buffers_status_rd_reg;</v>
      </c>
    </row>
    <row r="151" spans="2:16" x14ac:dyDescent="0.25">
      <c r="B151" s="32" t="str">
        <f>$F147</f>
        <v>t_windowing_read_registers</v>
      </c>
      <c r="E151" s="4" t="s">
        <v>49</v>
      </c>
      <c r="F151" s="5" t="str">
        <f>'AVS COMM Registers TABLE'!D31</f>
        <v>rmap_codec_status_reg</v>
      </c>
      <c r="G151" s="6" t="s">
        <v>48</v>
      </c>
      <c r="H151" s="6" t="str">
        <f>F48</f>
        <v>t_comm_rmap_codec_status_rd_reg</v>
      </c>
      <c r="I151" s="4"/>
      <c r="J151" s="4"/>
      <c r="K151" s="4"/>
      <c r="L151" s="4"/>
      <c r="M151" s="4"/>
      <c r="N151" s="6" t="s">
        <v>41</v>
      </c>
      <c r="P151" t="str">
        <f>CONCATENATE(E151,F151,G151,H151,I151,J151,K151,L151,M151,N151)</f>
        <v xml:space="preserve">  rmap_codec_status_reg : t_comm_rmap_codec_status_rd_reg;</v>
      </c>
    </row>
    <row r="152" spans="2:16" x14ac:dyDescent="0.25">
      <c r="B152" s="32" t="str">
        <f>$F147</f>
        <v>t_windowing_read_registers</v>
      </c>
      <c r="E152" s="4" t="s">
        <v>49</v>
      </c>
      <c r="F152" s="5" t="str">
        <f>'AVS COMM Registers TABLE'!D47</f>
        <v>rmap_last_write_addr_reg</v>
      </c>
      <c r="G152" s="6" t="s">
        <v>48</v>
      </c>
      <c r="H152" s="6" t="str">
        <f>F65</f>
        <v>t_comm_rmap_last_write_addr_rd_reg</v>
      </c>
      <c r="I152" s="4"/>
      <c r="J152" s="4"/>
      <c r="K152" s="4"/>
      <c r="L152" s="4"/>
      <c r="M152" s="4"/>
      <c r="N152" s="6" t="s">
        <v>41</v>
      </c>
      <c r="P152" t="str">
        <f>CONCATENATE(E152,F152,G152,H152,I152,J152,K152,L152,M152,N152)</f>
        <v xml:space="preserve">  rmap_last_write_addr_reg : t_comm_rmap_last_write_addr_rd_reg;</v>
      </c>
    </row>
    <row r="153" spans="2:16" x14ac:dyDescent="0.25">
      <c r="B153" s="32" t="str">
        <f>$F147</f>
        <v>t_windowing_read_registers</v>
      </c>
      <c r="E153" s="4" t="s">
        <v>49</v>
      </c>
      <c r="F153" s="5" t="str">
        <f>'AVS COMM Registers TABLE'!D48</f>
        <v>rmap_last_read_addr_reg</v>
      </c>
      <c r="G153" s="6" t="s">
        <v>48</v>
      </c>
      <c r="H153" s="6" t="str">
        <f>F69</f>
        <v>t_comm_rmap_last_read_addr_rd_reg</v>
      </c>
      <c r="I153" s="4"/>
      <c r="J153" s="4"/>
      <c r="K153" s="4"/>
      <c r="L153" s="4"/>
      <c r="M153" s="4"/>
      <c r="N153" s="6" t="s">
        <v>41</v>
      </c>
      <c r="P153" t="str">
        <f>CONCATENATE(E153,F153,G153,H153,I153,J153,K153,L153,M153,N153)</f>
        <v xml:space="preserve">  rmap_last_read_addr_reg : t_comm_rmap_last_read_addr_rd_reg;</v>
      </c>
    </row>
    <row r="154" spans="2:16" x14ac:dyDescent="0.25">
      <c r="B154" s="32" t="str">
        <f>$F147</f>
        <v>t_windowing_read_registers</v>
      </c>
      <c r="E154" s="4" t="s">
        <v>49</v>
      </c>
      <c r="F154" s="5" t="str">
        <f>'AVS COMM Registers TABLE'!D58</f>
        <v>data_packet_header_1_reg</v>
      </c>
      <c r="G154" s="6" t="s">
        <v>48</v>
      </c>
      <c r="H154" s="6" t="str">
        <f>F92</f>
        <v>t_comm_data_packet_header_1_rd_reg</v>
      </c>
      <c r="I154" s="4"/>
      <c r="J154" s="4"/>
      <c r="K154" s="4"/>
      <c r="L154" s="4"/>
      <c r="M154" s="4"/>
      <c r="N154" s="6" t="s">
        <v>41</v>
      </c>
      <c r="P154" t="str">
        <f>CONCATENATE(E154,F154,G154,H154,I154,J154,K154,L154,M154,N154)</f>
        <v xml:space="preserve">  data_packet_header_1_reg : t_comm_data_packet_header_1_rd_reg;</v>
      </c>
    </row>
    <row r="155" spans="2:16" x14ac:dyDescent="0.25">
      <c r="B155" s="32" t="str">
        <f>$F147</f>
        <v>t_windowing_read_registers</v>
      </c>
      <c r="E155" s="4" t="s">
        <v>49</v>
      </c>
      <c r="F155" s="5" t="str">
        <f>'AVS COMM Registers TABLE'!D60</f>
        <v>data_packet_header_2_reg</v>
      </c>
      <c r="G155" s="6" t="s">
        <v>48</v>
      </c>
      <c r="H155" s="6" t="str">
        <f>F97</f>
        <v>t_comm_data_packet_header_2_rd_reg</v>
      </c>
      <c r="I155" s="4"/>
      <c r="J155" s="4"/>
      <c r="K155" s="4"/>
      <c r="L155" s="4"/>
      <c r="M155" s="4"/>
      <c r="N155" s="6" t="s">
        <v>41</v>
      </c>
      <c r="P155" t="str">
        <f>CONCATENATE(E155,F155,G155,H155,I155,J155,K155,L155,M155,N155)</f>
        <v xml:space="preserve">  data_packet_header_2_reg : t_comm_data_packet_header_2_rd_reg;</v>
      </c>
    </row>
    <row r="156" spans="2:16" x14ac:dyDescent="0.25">
      <c r="B156" s="32" t="str">
        <f>$F147</f>
        <v>t_windowing_read_registers</v>
      </c>
      <c r="E156" s="4" t="s">
        <v>49</v>
      </c>
      <c r="F156" s="5" t="str">
        <f>'AVS COMM Registers TABLE'!D75</f>
        <v>comm_irq_flags_reg</v>
      </c>
      <c r="G156" s="6" t="s">
        <v>48</v>
      </c>
      <c r="H156" s="6" t="str">
        <f>F121</f>
        <v>t_comm_comm_irq_flags_rd_reg</v>
      </c>
      <c r="I156" s="4"/>
      <c r="J156" s="4"/>
      <c r="K156" s="4"/>
      <c r="L156" s="4"/>
      <c r="M156" s="4"/>
      <c r="N156" s="6" t="s">
        <v>41</v>
      </c>
      <c r="P156" t="str">
        <f>CONCATENATE(E156,F156,G156,H156,I156,J156,K156,L156,M156,N156)</f>
        <v xml:space="preserve">  comm_irq_flags_reg : t_comm_comm_irq_flags_rd_reg;</v>
      </c>
    </row>
    <row r="157" spans="2:16" x14ac:dyDescent="0.25">
      <c r="E157" s="2" t="s">
        <v>47</v>
      </c>
      <c r="F157" s="3" t="str">
        <f>F147</f>
        <v>t_windowing_read_registers</v>
      </c>
      <c r="G157" s="2" t="s">
        <v>41</v>
      </c>
      <c r="H157" s="4"/>
      <c r="I157" s="4"/>
      <c r="J157" s="4"/>
      <c r="K157" s="4"/>
      <c r="L157" s="4"/>
      <c r="M157" s="4"/>
      <c r="N157" s="4"/>
      <c r="P157" t="str">
        <f>CONCATENATE(E157,F157,G157,H157,I157,J157,K157,L157,M157,N157)</f>
        <v>end record t_windowing_read_registers;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workbookViewId="0">
      <selection activeCell="D15" sqref="D15"/>
    </sheetView>
  </sheetViews>
  <sheetFormatPr defaultRowHeight="15" x14ac:dyDescent="0.25"/>
  <cols>
    <col min="2" max="2" width="27.5703125" bestFit="1" customWidth="1"/>
    <col min="3" max="3" width="45.140625" bestFit="1" customWidth="1"/>
    <col min="4" max="4" width="36.140625" bestFit="1" customWidth="1"/>
    <col min="5" max="5" width="38" bestFit="1" customWidth="1"/>
  </cols>
  <sheetData>
    <row r="2" spans="2:5" x14ac:dyDescent="0.25">
      <c r="B2" s="33" t="s">
        <v>163</v>
      </c>
      <c r="C2" s="33" t="s">
        <v>163</v>
      </c>
      <c r="D2" s="33" t="s">
        <v>164</v>
      </c>
      <c r="E2" s="33" t="s">
        <v>162</v>
      </c>
    </row>
    <row r="3" spans="2:5" x14ac:dyDescent="0.25">
      <c r="B3" t="str">
        <f>INDEX('Register VHDL Types'!$B$6:$B$157,MATCH('Register VHDL Types TABLE'!D3,'Register VHDL Types'!$F$6:$F$157,0))</f>
        <v>t_windowing_write_registers</v>
      </c>
      <c r="C3" t="str">
        <f>INDEX('Register VHDL Types'!$B$6:$B$157,MATCH(E3,'Register VHDL Types'!$F$6:$F$157,0))</f>
        <v>t_comm_spw_link_config_status_wr_reg</v>
      </c>
      <c r="D3" t="str">
        <f>INDEX('Register VHDL Types'!$F$131:$F$157,MATCH('Register VHDL Types TABLE'!C3,'Register VHDL Types'!$H$131:$H$157,0))</f>
        <v>spw_link_config_status_reg</v>
      </c>
      <c r="E3" t="str">
        <f>'AVS COMM Registers TABLE'!E3</f>
        <v>spw_lnkcfg_disconnect</v>
      </c>
    </row>
    <row r="4" spans="2:5" x14ac:dyDescent="0.25">
      <c r="B4" t="str">
        <f>INDEX('Register VHDL Types'!$B$6:$B$157,MATCH('Register VHDL Types TABLE'!D4,'Register VHDL Types'!$F$6:$F$157,0))</f>
        <v>t_windowing_write_registers</v>
      </c>
      <c r="C4" t="str">
        <f>INDEX('Register VHDL Types'!$B$6:$B$157,MATCH(E4,'Register VHDL Types'!$F$6:$F$157,0))</f>
        <v>t_comm_spw_link_config_status_wr_reg</v>
      </c>
      <c r="D4" t="str">
        <f>INDEX('Register VHDL Types'!$F$131:$F$157,MATCH('Register VHDL Types TABLE'!C4,'Register VHDL Types'!$H$131:$H$157,0))</f>
        <v>spw_link_config_status_reg</v>
      </c>
      <c r="E4" t="str">
        <f>'AVS COMM Registers TABLE'!E4</f>
        <v>spw_lnkcfg_start</v>
      </c>
    </row>
    <row r="5" spans="2:5" x14ac:dyDescent="0.25">
      <c r="B5" t="str">
        <f>INDEX('Register VHDL Types'!$B$6:$B$157,MATCH('Register VHDL Types TABLE'!D5,'Register VHDL Types'!$F$6:$F$157,0))</f>
        <v>t_windowing_write_registers</v>
      </c>
      <c r="C5" t="str">
        <f>INDEX('Register VHDL Types'!$B$6:$B$157,MATCH(E5,'Register VHDL Types'!$F$6:$F$157,0))</f>
        <v>t_comm_spw_link_config_status_wr_reg</v>
      </c>
      <c r="D5" t="str">
        <f>INDEX('Register VHDL Types'!$F$131:$F$157,MATCH('Register VHDL Types TABLE'!C5,'Register VHDL Types'!$H$131:$H$157,0))</f>
        <v>spw_link_config_status_reg</v>
      </c>
      <c r="E5" t="str">
        <f>'AVS COMM Registers TABLE'!E5</f>
        <v>spw_lnkcfg_autostart</v>
      </c>
    </row>
    <row r="6" spans="2:5" x14ac:dyDescent="0.25">
      <c r="B6" t="str">
        <f>INDEX('Register VHDL Types'!$B$6:$B$157,MATCH('Register VHDL Types TABLE'!D6,'Register VHDL Types'!$F$6:$F$157,0))</f>
        <v>t_windowing_write_registers</v>
      </c>
      <c r="C6" t="str">
        <f>INDEX('Register VHDL Types'!$B$6:$B$157,MATCH(E6,'Register VHDL Types'!$F$6:$F$157,0))</f>
        <v>t_comm_spw_link_config_status_rd_reg</v>
      </c>
      <c r="D6" t="str">
        <f>INDEX('Register VHDL Types'!$F$131:$F$157,MATCH('Register VHDL Types TABLE'!C6,'Register VHDL Types'!$H$131:$H$157,0))</f>
        <v>spw_link_config_status_reg</v>
      </c>
      <c r="E6" t="str">
        <f>'AVS COMM Registers TABLE'!E7</f>
        <v>spw_link_running</v>
      </c>
    </row>
    <row r="7" spans="2:5" x14ac:dyDescent="0.25">
      <c r="B7" t="str">
        <f>INDEX('Register VHDL Types'!$B$6:$B$157,MATCH('Register VHDL Types TABLE'!D7,'Register VHDL Types'!$F$6:$F$157,0))</f>
        <v>t_windowing_write_registers</v>
      </c>
      <c r="C7" t="str">
        <f>INDEX('Register VHDL Types'!$B$6:$B$157,MATCH(E7,'Register VHDL Types'!$F$6:$F$157,0))</f>
        <v>t_comm_spw_link_config_status_rd_reg</v>
      </c>
      <c r="D7" t="str">
        <f>INDEX('Register VHDL Types'!$F$131:$F$157,MATCH('Register VHDL Types TABLE'!C7,'Register VHDL Types'!$H$131:$H$157,0))</f>
        <v>spw_link_config_status_reg</v>
      </c>
      <c r="E7" t="str">
        <f>'AVS COMM Registers TABLE'!E8</f>
        <v>spw_link_connecting</v>
      </c>
    </row>
    <row r="8" spans="2:5" x14ac:dyDescent="0.25">
      <c r="B8" t="str">
        <f>INDEX('Register VHDL Types'!$B$6:$B$157,MATCH('Register VHDL Types TABLE'!D8,'Register VHDL Types'!$F$6:$F$157,0))</f>
        <v>t_windowing_write_registers</v>
      </c>
      <c r="C8" t="str">
        <f>INDEX('Register VHDL Types'!$B$6:$B$157,MATCH(E8,'Register VHDL Types'!$F$6:$F$157,0))</f>
        <v>t_comm_spw_link_config_status_rd_reg</v>
      </c>
      <c r="D8" t="str">
        <f>INDEX('Register VHDL Types'!$F$131:$F$157,MATCH('Register VHDL Types TABLE'!C8,'Register VHDL Types'!$H$131:$H$157,0))</f>
        <v>spw_link_config_status_reg</v>
      </c>
      <c r="E8" t="str">
        <f>'AVS COMM Registers TABLE'!E9</f>
        <v>spw_link_started</v>
      </c>
    </row>
    <row r="9" spans="2:5" x14ac:dyDescent="0.25">
      <c r="B9" t="str">
        <f>INDEX('Register VHDL Types'!$B$6:$B$157,MATCH('Register VHDL Types TABLE'!D9,'Register VHDL Types'!$F$6:$F$157,0))</f>
        <v>t_windowing_write_registers</v>
      </c>
      <c r="C9" t="str">
        <f>INDEX('Register VHDL Types'!$B$6:$B$157,MATCH(E9,'Register VHDL Types'!$F$6:$F$157,0))</f>
        <v>t_comm_spw_link_config_status_rd_reg</v>
      </c>
      <c r="D9" t="str">
        <f>INDEX('Register VHDL Types'!$F$131:$F$157,MATCH('Register VHDL Types TABLE'!C9,'Register VHDL Types'!$H$131:$H$157,0))</f>
        <v>spw_link_config_status_reg</v>
      </c>
      <c r="E9" t="str">
        <f>'AVS COMM Registers TABLE'!E11</f>
        <v>spw_err_disconnect</v>
      </c>
    </row>
    <row r="10" spans="2:5" x14ac:dyDescent="0.25">
      <c r="B10" t="str">
        <f>INDEX('Register VHDL Types'!$B$6:$B$157,MATCH('Register VHDL Types TABLE'!D10,'Register VHDL Types'!$F$6:$F$157,0))</f>
        <v>t_windowing_write_registers</v>
      </c>
      <c r="C10" t="str">
        <f>INDEX('Register VHDL Types'!$B$6:$B$157,MATCH(E10,'Register VHDL Types'!$F$6:$F$157,0))</f>
        <v>t_comm_spw_link_config_status_rd_reg</v>
      </c>
      <c r="D10" t="str">
        <f>INDEX('Register VHDL Types'!$F$131:$F$157,MATCH('Register VHDL Types TABLE'!C10,'Register VHDL Types'!$H$131:$H$157,0))</f>
        <v>spw_link_config_status_reg</v>
      </c>
      <c r="E10" t="str">
        <f>'AVS COMM Registers TABLE'!E12</f>
        <v>spw_err_parity</v>
      </c>
    </row>
    <row r="11" spans="2:5" x14ac:dyDescent="0.25">
      <c r="B11" t="str">
        <f>INDEX('Register VHDL Types'!$B$6:$B$157,MATCH('Register VHDL Types TABLE'!D11,'Register VHDL Types'!$F$6:$F$157,0))</f>
        <v>t_windowing_write_registers</v>
      </c>
      <c r="C11" t="str">
        <f>INDEX('Register VHDL Types'!$B$6:$B$157,MATCH(E11,'Register VHDL Types'!$F$6:$F$157,0))</f>
        <v>t_comm_spw_link_config_status_rd_reg</v>
      </c>
      <c r="D11" t="str">
        <f>INDEX('Register VHDL Types'!$F$131:$F$157,MATCH('Register VHDL Types TABLE'!C11,'Register VHDL Types'!$H$131:$H$157,0))</f>
        <v>spw_link_config_status_reg</v>
      </c>
      <c r="E11" t="str">
        <f>'AVS COMM Registers TABLE'!E13</f>
        <v>spw_err_escape</v>
      </c>
    </row>
    <row r="12" spans="2:5" x14ac:dyDescent="0.25">
      <c r="B12" t="str">
        <f>INDEX('Register VHDL Types'!$B$6:$B$157,MATCH('Register VHDL Types TABLE'!D12,'Register VHDL Types'!$F$6:$F$157,0))</f>
        <v>t_windowing_write_registers</v>
      </c>
      <c r="C12" t="str">
        <f>INDEX('Register VHDL Types'!$B$6:$B$157,MATCH(E12,'Register VHDL Types'!$F$6:$F$157,0))</f>
        <v>t_comm_spw_link_config_status_rd_reg</v>
      </c>
      <c r="D12" t="str">
        <f>INDEX('Register VHDL Types'!$F$131:$F$157,MATCH('Register VHDL Types TABLE'!C12,'Register VHDL Types'!$H$131:$H$157,0))</f>
        <v>spw_link_config_status_reg</v>
      </c>
      <c r="E12" t="str">
        <f>'AVS COMM Registers TABLE'!E14</f>
        <v>spw_err_credit</v>
      </c>
    </row>
    <row r="13" spans="2:5" x14ac:dyDescent="0.25">
      <c r="B13" t="str">
        <f>INDEX('Register VHDL Types'!$B$6:$B$157,MATCH('Register VHDL Types TABLE'!D13,'Register VHDL Types'!$F$6:$F$157,0))</f>
        <v>t_windowing_write_registers</v>
      </c>
      <c r="C13" t="str">
        <f>INDEX('Register VHDL Types'!$B$6:$B$157,MATCH(E13,'Register VHDL Types'!$F$6:$F$157,0))</f>
        <v>t_comm_spw_timecode_rd_reg</v>
      </c>
      <c r="D13" t="str">
        <f>INDEX('Register VHDL Types'!$F$131:$F$157,MATCH('Register VHDL Types TABLE'!C13,'Register VHDL Types'!$H$131:$H$157,0))</f>
        <v>spw_timecode_reg</v>
      </c>
      <c r="E13" t="str">
        <f>'AVS COMM Registers TABLE'!E16</f>
        <v>timecode_time</v>
      </c>
    </row>
    <row r="14" spans="2:5" x14ac:dyDescent="0.25">
      <c r="B14" t="str">
        <f>INDEX('Register VHDL Types'!$B$6:$B$157,MATCH('Register VHDL Types TABLE'!D14,'Register VHDL Types'!$F$6:$F$157,0))</f>
        <v>t_windowing_write_registers</v>
      </c>
      <c r="C14" t="str">
        <f>INDEX('Register VHDL Types'!$B$6:$B$157,MATCH(E14,'Register VHDL Types'!$F$6:$F$157,0))</f>
        <v>t_comm_spw_timecode_rd_reg</v>
      </c>
      <c r="D14" t="str">
        <f>INDEX('Register VHDL Types'!$F$131:$F$157,MATCH('Register VHDL Types TABLE'!C14,'Register VHDL Types'!$H$131:$H$157,0))</f>
        <v>spw_timecode_reg</v>
      </c>
      <c r="E14" t="str">
        <f>'AVS COMM Registers TABLE'!E17</f>
        <v>timecode_control</v>
      </c>
    </row>
    <row r="15" spans="2:5" x14ac:dyDescent="0.25">
      <c r="B15" t="str">
        <f>INDEX('Register VHDL Types'!$B$6:$B$157,MATCH('Register VHDL Types TABLE'!D15,'Register VHDL Types'!$F$6:$F$157,0))</f>
        <v>t_windowing_write_registers</v>
      </c>
      <c r="C15" t="str">
        <f>INDEX('Register VHDL Types'!$B$6:$B$157,MATCH(E15,'Register VHDL Types'!$F$6:$F$157,0))</f>
        <v>t_comm_spw_timecode_wr_reg</v>
      </c>
      <c r="D15" t="str">
        <f>INDEX('Register VHDL Types'!$F$131:$F$157,MATCH('Register VHDL Types TABLE'!C15,'Register VHDL Types'!$H$131:$H$157,0))</f>
        <v>spw_timecode_reg</v>
      </c>
      <c r="E15" t="str">
        <f>'AVS COMM Registers TABLE'!E18</f>
        <v>timecode_clear</v>
      </c>
    </row>
    <row r="16" spans="2:5" x14ac:dyDescent="0.25">
      <c r="B16" t="str">
        <f>INDEX('Register VHDL Types'!$B$6:$B$157,MATCH('Register VHDL Types TABLE'!D16,'Register VHDL Types'!$F$6:$F$157,0))</f>
        <v>t_windowing_write_registers</v>
      </c>
      <c r="C16" t="str">
        <f>INDEX('Register VHDL Types'!$B$6:$B$157,MATCH(E16,'Register VHDL Types'!$F$6:$F$157,0))</f>
        <v>t_comm_fee_windowing_buffers_config_wr_reg</v>
      </c>
      <c r="D16" t="str">
        <f>INDEX('Register VHDL Types'!$F$131:$F$157,MATCH('Register VHDL Types TABLE'!C16,'Register VHDL Types'!$H$131:$H$157,0))</f>
        <v>fee_windowing_buffers_config_reg</v>
      </c>
      <c r="E16" t="str">
        <f>'AVS COMM Registers TABLE'!E20</f>
        <v>fee_machine_clear</v>
      </c>
    </row>
    <row r="17" spans="2:5" x14ac:dyDescent="0.25">
      <c r="B17" t="str">
        <f>INDEX('Register VHDL Types'!$B$6:$B$157,MATCH('Register VHDL Types TABLE'!D17,'Register VHDL Types'!$F$6:$F$157,0))</f>
        <v>t_windowing_write_registers</v>
      </c>
      <c r="C17" t="str">
        <f>INDEX('Register VHDL Types'!$B$6:$B$157,MATCH(E17,'Register VHDL Types'!$F$6:$F$157,0))</f>
        <v>t_comm_fee_windowing_buffers_config_wr_reg</v>
      </c>
      <c r="D17" t="str">
        <f>INDEX('Register VHDL Types'!$F$131:$F$157,MATCH('Register VHDL Types TABLE'!C17,'Register VHDL Types'!$H$131:$H$157,0))</f>
        <v>fee_windowing_buffers_config_reg</v>
      </c>
      <c r="E17" t="str">
        <f>'AVS COMM Registers TABLE'!E21</f>
        <v>fee_machine_stop</v>
      </c>
    </row>
    <row r="18" spans="2:5" x14ac:dyDescent="0.25">
      <c r="B18" t="str">
        <f>INDEX('Register VHDL Types'!$B$6:$B$157,MATCH('Register VHDL Types TABLE'!D18,'Register VHDL Types'!$F$6:$F$157,0))</f>
        <v>t_windowing_write_registers</v>
      </c>
      <c r="C18" t="str">
        <f>INDEX('Register VHDL Types'!$B$6:$B$157,MATCH(E18,'Register VHDL Types'!$F$6:$F$157,0))</f>
        <v>t_comm_fee_windowing_buffers_config_wr_reg</v>
      </c>
      <c r="D18" t="str">
        <f>INDEX('Register VHDL Types'!$F$131:$F$157,MATCH('Register VHDL Types TABLE'!C18,'Register VHDL Types'!$H$131:$H$157,0))</f>
        <v>fee_windowing_buffers_config_reg</v>
      </c>
      <c r="E18" t="str">
        <f>'AVS COMM Registers TABLE'!E22</f>
        <v>fee_machine_start</v>
      </c>
    </row>
    <row r="19" spans="2:5" x14ac:dyDescent="0.25">
      <c r="B19" t="str">
        <f>INDEX('Register VHDL Types'!$B$6:$B$157,MATCH('Register VHDL Types TABLE'!D19,'Register VHDL Types'!$F$6:$F$157,0))</f>
        <v>t_windowing_write_registers</v>
      </c>
      <c r="C19" t="str">
        <f>INDEX('Register VHDL Types'!$B$6:$B$157,MATCH(E19,'Register VHDL Types'!$F$6:$F$157,0))</f>
        <v>t_comm_fee_windowing_buffers_config_wr_reg</v>
      </c>
      <c r="D19" t="str">
        <f>INDEX('Register VHDL Types'!$F$131:$F$157,MATCH('Register VHDL Types TABLE'!C19,'Register VHDL Types'!$H$131:$H$157,0))</f>
        <v>fee_windowing_buffers_config_reg</v>
      </c>
      <c r="E19" t="str">
        <f>'AVS COMM Registers TABLE'!E23</f>
        <v>fee_masking_en</v>
      </c>
    </row>
    <row r="20" spans="2:5" x14ac:dyDescent="0.25">
      <c r="B20" t="str">
        <f>INDEX('Register VHDL Types'!$B$6:$B$157,MATCH('Register VHDL Types TABLE'!D20,'Register VHDL Types'!$F$6:$F$157,0))</f>
        <v>t_windowing_read_registers</v>
      </c>
      <c r="C20" t="str">
        <f>INDEX('Register VHDL Types'!$B$6:$B$157,MATCH(E20,'Register VHDL Types'!$F$6:$F$157,0))</f>
        <v>t_comm_fee_windowing_buffers_status_rd_reg</v>
      </c>
      <c r="D20" t="str">
        <f>INDEX('Register VHDL Types'!$F$131:$F$157,MATCH('Register VHDL Types TABLE'!C20,'Register VHDL Types'!$H$131:$H$157,0))</f>
        <v>fee_windowing_buffers_status_reg</v>
      </c>
      <c r="E20" t="str">
        <f>'AVS COMM Registers TABLE'!E25</f>
        <v>windowing_right_buffer_empty</v>
      </c>
    </row>
    <row r="21" spans="2:5" x14ac:dyDescent="0.25">
      <c r="B21" t="str">
        <f>INDEX('Register VHDL Types'!$B$6:$B$157,MATCH('Register VHDL Types TABLE'!D21,'Register VHDL Types'!$F$6:$F$157,0))</f>
        <v>t_windowing_read_registers</v>
      </c>
      <c r="C21" t="str">
        <f>INDEX('Register VHDL Types'!$B$6:$B$157,MATCH(E21,'Register VHDL Types'!$F$6:$F$157,0))</f>
        <v>t_comm_fee_windowing_buffers_status_rd_reg</v>
      </c>
      <c r="D21" t="str">
        <f>INDEX('Register VHDL Types'!$F$131:$F$157,MATCH('Register VHDL Types TABLE'!C21,'Register VHDL Types'!$H$131:$H$157,0))</f>
        <v>fee_windowing_buffers_status_reg</v>
      </c>
      <c r="E21" t="str">
        <f>'AVS COMM Registers TABLE'!E26</f>
        <v>windowing_left_buffer_empty</v>
      </c>
    </row>
    <row r="22" spans="2:5" x14ac:dyDescent="0.25">
      <c r="B22" t="str">
        <f>INDEX('Register VHDL Types'!$B$6:$B$157,MATCH('Register VHDL Types TABLE'!D22,'Register VHDL Types'!$F$6:$F$157,0))</f>
        <v>t_windowing_write_registers</v>
      </c>
      <c r="C22" t="str">
        <f>INDEX('Register VHDL Types'!$B$6:$B$157,MATCH(E22,'Register VHDL Types'!$F$6:$F$157,0))</f>
        <v>t_comm_rmap_codec_config_wr_reg</v>
      </c>
      <c r="D22" t="str">
        <f>INDEX('Register VHDL Types'!$F$131:$F$157,MATCH('Register VHDL Types TABLE'!C22,'Register VHDL Types'!$H$131:$H$157,0))</f>
        <v>rmap_codec_config_reg</v>
      </c>
      <c r="E22" t="str">
        <f>'AVS COMM Registers TABLE'!E28</f>
        <v>rmap_target_logical_addr</v>
      </c>
    </row>
    <row r="23" spans="2:5" x14ac:dyDescent="0.25">
      <c r="B23" t="str">
        <f>INDEX('Register VHDL Types'!$B$6:$B$157,MATCH('Register VHDL Types TABLE'!D23,'Register VHDL Types'!$F$6:$F$157,0))</f>
        <v>t_windowing_write_registers</v>
      </c>
      <c r="C23" t="str">
        <f>INDEX('Register VHDL Types'!$B$6:$B$157,MATCH(E23,'Register VHDL Types'!$F$6:$F$157,0))</f>
        <v>t_comm_rmap_codec_config_wr_reg</v>
      </c>
      <c r="D23" t="str">
        <f>INDEX('Register VHDL Types'!$F$131:$F$157,MATCH('Register VHDL Types TABLE'!C23,'Register VHDL Types'!$H$131:$H$157,0))</f>
        <v>rmap_codec_config_reg</v>
      </c>
      <c r="E23" t="str">
        <f>'AVS COMM Registers TABLE'!E29</f>
        <v>rmap_target_key</v>
      </c>
    </row>
    <row r="24" spans="2:5" x14ac:dyDescent="0.25">
      <c r="B24" t="str">
        <f>INDEX('Register VHDL Types'!$B$6:$B$157,MATCH('Register VHDL Types TABLE'!D24,'Register VHDL Types'!$F$6:$F$157,0))</f>
        <v>t_windowing_read_registers</v>
      </c>
      <c r="C24" t="str">
        <f>INDEX('Register VHDL Types'!$B$6:$B$157,MATCH(E24,'Register VHDL Types'!$F$6:$F$157,0))</f>
        <v>t_comm_rmap_codec_status_rd_reg</v>
      </c>
      <c r="D24" t="str">
        <f>INDEX('Register VHDL Types'!$F$131:$F$157,MATCH('Register VHDL Types TABLE'!C24,'Register VHDL Types'!$H$131:$H$157,0))</f>
        <v>rmap_codec_status_reg</v>
      </c>
      <c r="E24" t="str">
        <f>'AVS COMM Registers TABLE'!E31</f>
        <v>rmap_stat_command_received</v>
      </c>
    </row>
    <row r="25" spans="2:5" x14ac:dyDescent="0.25">
      <c r="B25" t="str">
        <f>INDEX('Register VHDL Types'!$B$6:$B$157,MATCH('Register VHDL Types TABLE'!D25,'Register VHDL Types'!$F$6:$F$157,0))</f>
        <v>t_windowing_read_registers</v>
      </c>
      <c r="C25" t="str">
        <f>INDEX('Register VHDL Types'!$B$6:$B$157,MATCH(E25,'Register VHDL Types'!$F$6:$F$157,0))</f>
        <v>t_comm_rmap_codec_status_rd_reg</v>
      </c>
      <c r="D25" t="str">
        <f>INDEX('Register VHDL Types'!$F$131:$F$157,MATCH('Register VHDL Types TABLE'!C25,'Register VHDL Types'!$H$131:$H$157,0))</f>
        <v>rmap_codec_status_reg</v>
      </c>
      <c r="E25" t="str">
        <f>'AVS COMM Registers TABLE'!E32</f>
        <v>rmap_stat_write_requested</v>
      </c>
    </row>
    <row r="26" spans="2:5" x14ac:dyDescent="0.25">
      <c r="B26" t="str">
        <f>INDEX('Register VHDL Types'!$B$6:$B$157,MATCH('Register VHDL Types TABLE'!D26,'Register VHDL Types'!$F$6:$F$157,0))</f>
        <v>t_windowing_read_registers</v>
      </c>
      <c r="C26" t="str">
        <f>INDEX('Register VHDL Types'!$B$6:$B$157,MATCH(E26,'Register VHDL Types'!$F$6:$F$157,0))</f>
        <v>t_comm_rmap_codec_status_rd_reg</v>
      </c>
      <c r="D26" t="str">
        <f>INDEX('Register VHDL Types'!$F$131:$F$157,MATCH('Register VHDL Types TABLE'!C26,'Register VHDL Types'!$H$131:$H$157,0))</f>
        <v>rmap_codec_status_reg</v>
      </c>
      <c r="E26" t="str">
        <f>'AVS COMM Registers TABLE'!E33</f>
        <v>rmap_stat_write_authorized</v>
      </c>
    </row>
    <row r="27" spans="2:5" x14ac:dyDescent="0.25">
      <c r="B27" t="str">
        <f>INDEX('Register VHDL Types'!$B$6:$B$157,MATCH('Register VHDL Types TABLE'!D27,'Register VHDL Types'!$F$6:$F$157,0))</f>
        <v>t_windowing_read_registers</v>
      </c>
      <c r="C27" t="str">
        <f>INDEX('Register VHDL Types'!$B$6:$B$157,MATCH(E27,'Register VHDL Types'!$F$6:$F$157,0))</f>
        <v>t_comm_rmap_codec_status_rd_reg</v>
      </c>
      <c r="D27" t="str">
        <f>INDEX('Register VHDL Types'!$F$131:$F$157,MATCH('Register VHDL Types TABLE'!C27,'Register VHDL Types'!$H$131:$H$157,0))</f>
        <v>rmap_codec_status_reg</v>
      </c>
      <c r="E27" t="str">
        <f>'AVS COMM Registers TABLE'!E34</f>
        <v>rmap_stat_read_requested</v>
      </c>
    </row>
    <row r="28" spans="2:5" x14ac:dyDescent="0.25">
      <c r="B28" t="str">
        <f>INDEX('Register VHDL Types'!$B$6:$B$157,MATCH('Register VHDL Types TABLE'!D28,'Register VHDL Types'!$F$6:$F$157,0))</f>
        <v>t_windowing_read_registers</v>
      </c>
      <c r="C28" t="str">
        <f>INDEX('Register VHDL Types'!$B$6:$B$157,MATCH(E28,'Register VHDL Types'!$F$6:$F$157,0))</f>
        <v>t_comm_rmap_codec_status_rd_reg</v>
      </c>
      <c r="D28" t="str">
        <f>INDEX('Register VHDL Types'!$F$131:$F$157,MATCH('Register VHDL Types TABLE'!C28,'Register VHDL Types'!$H$131:$H$157,0))</f>
        <v>rmap_codec_status_reg</v>
      </c>
      <c r="E28" t="str">
        <f>'AVS COMM Registers TABLE'!E35</f>
        <v>rmap_stat_read_authorized</v>
      </c>
    </row>
    <row r="29" spans="2:5" x14ac:dyDescent="0.25">
      <c r="B29" t="str">
        <f>INDEX('Register VHDL Types'!$B$6:$B$157,MATCH('Register VHDL Types TABLE'!D29,'Register VHDL Types'!$F$6:$F$157,0))</f>
        <v>t_windowing_read_registers</v>
      </c>
      <c r="C29" t="str">
        <f>INDEX('Register VHDL Types'!$B$6:$B$157,MATCH(E29,'Register VHDL Types'!$F$6:$F$157,0))</f>
        <v>t_comm_rmap_codec_status_rd_reg</v>
      </c>
      <c r="D29" t="str">
        <f>INDEX('Register VHDL Types'!$F$131:$F$157,MATCH('Register VHDL Types TABLE'!C29,'Register VHDL Types'!$H$131:$H$157,0))</f>
        <v>rmap_codec_status_reg</v>
      </c>
      <c r="E29" t="str">
        <f>'AVS COMM Registers TABLE'!E36</f>
        <v>rmap_stat_reply_sended</v>
      </c>
    </row>
    <row r="30" spans="2:5" x14ac:dyDescent="0.25">
      <c r="B30" t="str">
        <f>INDEX('Register VHDL Types'!$B$6:$B$157,MATCH('Register VHDL Types TABLE'!D30,'Register VHDL Types'!$F$6:$F$157,0))</f>
        <v>t_windowing_read_registers</v>
      </c>
      <c r="C30" t="str">
        <f>INDEX('Register VHDL Types'!$B$6:$B$157,MATCH(E30,'Register VHDL Types'!$F$6:$F$157,0))</f>
        <v>t_comm_rmap_codec_status_rd_reg</v>
      </c>
      <c r="D30" t="str">
        <f>INDEX('Register VHDL Types'!$F$131:$F$157,MATCH('Register VHDL Types TABLE'!C30,'Register VHDL Types'!$H$131:$H$157,0))</f>
        <v>rmap_codec_status_reg</v>
      </c>
      <c r="E30" t="str">
        <f>'AVS COMM Registers TABLE'!E37</f>
        <v>rmap_stat_discarded_package</v>
      </c>
    </row>
    <row r="31" spans="2:5" x14ac:dyDescent="0.25">
      <c r="B31" t="str">
        <f>INDEX('Register VHDL Types'!$B$6:$B$157,MATCH('Register VHDL Types TABLE'!D31,'Register VHDL Types'!$F$6:$F$157,0))</f>
        <v>t_windowing_read_registers</v>
      </c>
      <c r="C31" t="str">
        <f>INDEX('Register VHDL Types'!$B$6:$B$157,MATCH(E31,'Register VHDL Types'!$F$6:$F$157,0))</f>
        <v>t_comm_rmap_codec_status_rd_reg</v>
      </c>
      <c r="D31" t="str">
        <f>INDEX('Register VHDL Types'!$F$131:$F$157,MATCH('Register VHDL Types TABLE'!C31,'Register VHDL Types'!$H$131:$H$157,0))</f>
        <v>rmap_codec_status_reg</v>
      </c>
      <c r="E31" t="str">
        <f>'AVS COMM Registers TABLE'!E39</f>
        <v>rmap_err_early_eop</v>
      </c>
    </row>
    <row r="32" spans="2:5" x14ac:dyDescent="0.25">
      <c r="B32" t="str">
        <f>INDEX('Register VHDL Types'!$B$6:$B$157,MATCH('Register VHDL Types TABLE'!D32,'Register VHDL Types'!$F$6:$F$157,0))</f>
        <v>t_windowing_read_registers</v>
      </c>
      <c r="C32" t="str">
        <f>INDEX('Register VHDL Types'!$B$6:$B$157,MATCH(E32,'Register VHDL Types'!$F$6:$F$157,0))</f>
        <v>t_comm_rmap_codec_status_rd_reg</v>
      </c>
      <c r="D32" t="str">
        <f>INDEX('Register VHDL Types'!$F$131:$F$157,MATCH('Register VHDL Types TABLE'!C32,'Register VHDL Types'!$H$131:$H$157,0))</f>
        <v>rmap_codec_status_reg</v>
      </c>
      <c r="E32" t="str">
        <f>'AVS COMM Registers TABLE'!E40</f>
        <v>rmap_err_eep</v>
      </c>
    </row>
    <row r="33" spans="2:5" x14ac:dyDescent="0.25">
      <c r="B33" t="str">
        <f>INDEX('Register VHDL Types'!$B$6:$B$157,MATCH('Register VHDL Types TABLE'!D33,'Register VHDL Types'!$F$6:$F$157,0))</f>
        <v>t_windowing_read_registers</v>
      </c>
      <c r="C33" t="str">
        <f>INDEX('Register VHDL Types'!$B$6:$B$157,MATCH(E33,'Register VHDL Types'!$F$6:$F$157,0))</f>
        <v>t_comm_rmap_codec_status_rd_reg</v>
      </c>
      <c r="D33" t="str">
        <f>INDEX('Register VHDL Types'!$F$131:$F$157,MATCH('Register VHDL Types TABLE'!C33,'Register VHDL Types'!$H$131:$H$157,0))</f>
        <v>rmap_codec_status_reg</v>
      </c>
      <c r="E33" t="str">
        <f>'AVS COMM Registers TABLE'!E41</f>
        <v>rmap_err_header_CRC</v>
      </c>
    </row>
    <row r="34" spans="2:5" x14ac:dyDescent="0.25">
      <c r="B34" t="str">
        <f>INDEX('Register VHDL Types'!$B$6:$B$157,MATCH('Register VHDL Types TABLE'!D34,'Register VHDL Types'!$F$6:$F$157,0))</f>
        <v>t_windowing_read_registers</v>
      </c>
      <c r="C34" t="str">
        <f>INDEX('Register VHDL Types'!$B$6:$B$157,MATCH(E34,'Register VHDL Types'!$F$6:$F$157,0))</f>
        <v>t_comm_rmap_codec_status_rd_reg</v>
      </c>
      <c r="D34" t="str">
        <f>INDEX('Register VHDL Types'!$F$131:$F$157,MATCH('Register VHDL Types TABLE'!C34,'Register VHDL Types'!$H$131:$H$157,0))</f>
        <v>rmap_codec_status_reg</v>
      </c>
      <c r="E34" t="str">
        <f>'AVS COMM Registers TABLE'!E42</f>
        <v>rmap_err_unused_packet_type</v>
      </c>
    </row>
    <row r="35" spans="2:5" x14ac:dyDescent="0.25">
      <c r="B35" t="str">
        <f>INDEX('Register VHDL Types'!$B$6:$B$157,MATCH('Register VHDL Types TABLE'!D35,'Register VHDL Types'!$F$6:$F$157,0))</f>
        <v>t_windowing_read_registers</v>
      </c>
      <c r="C35" t="str">
        <f>INDEX('Register VHDL Types'!$B$6:$B$157,MATCH(E35,'Register VHDL Types'!$F$6:$F$157,0))</f>
        <v>t_comm_rmap_codec_status_rd_reg</v>
      </c>
      <c r="D35" t="str">
        <f>INDEX('Register VHDL Types'!$F$131:$F$157,MATCH('Register VHDL Types TABLE'!C35,'Register VHDL Types'!$H$131:$H$157,0))</f>
        <v>rmap_codec_status_reg</v>
      </c>
      <c r="E35" t="str">
        <f>'AVS COMM Registers TABLE'!E43</f>
        <v>rmap_err_invalid_command_code</v>
      </c>
    </row>
    <row r="36" spans="2:5" x14ac:dyDescent="0.25">
      <c r="B36" t="str">
        <f>INDEX('Register VHDL Types'!$B$6:$B$157,MATCH('Register VHDL Types TABLE'!D36,'Register VHDL Types'!$F$6:$F$157,0))</f>
        <v>t_windowing_read_registers</v>
      </c>
      <c r="C36" t="str">
        <f>INDEX('Register VHDL Types'!$B$6:$B$157,MATCH(E36,'Register VHDL Types'!$F$6:$F$157,0))</f>
        <v>t_comm_rmap_codec_status_rd_reg</v>
      </c>
      <c r="D36" t="str">
        <f>INDEX('Register VHDL Types'!$F$131:$F$157,MATCH('Register VHDL Types TABLE'!C36,'Register VHDL Types'!$H$131:$H$157,0))</f>
        <v>rmap_codec_status_reg</v>
      </c>
      <c r="E36" t="str">
        <f>'AVS COMM Registers TABLE'!E44</f>
        <v>rmap_err_too_much_data</v>
      </c>
    </row>
    <row r="37" spans="2:5" x14ac:dyDescent="0.25">
      <c r="B37" t="str">
        <f>INDEX('Register VHDL Types'!$B$6:$B$157,MATCH('Register VHDL Types TABLE'!D37,'Register VHDL Types'!$F$6:$F$157,0))</f>
        <v>t_windowing_read_registers</v>
      </c>
      <c r="C37" t="str">
        <f>INDEX('Register VHDL Types'!$B$6:$B$157,MATCH(E37,'Register VHDL Types'!$F$6:$F$157,0))</f>
        <v>t_comm_rmap_codec_status_rd_reg</v>
      </c>
      <c r="D37" t="str">
        <f>INDEX('Register VHDL Types'!$F$131:$F$157,MATCH('Register VHDL Types TABLE'!C37,'Register VHDL Types'!$H$131:$H$157,0))</f>
        <v>rmap_codec_status_reg</v>
      </c>
      <c r="E37" t="str">
        <f>'AVS COMM Registers TABLE'!E45</f>
        <v>rmap_err_invalid_data_crc</v>
      </c>
    </row>
    <row r="38" spans="2:5" x14ac:dyDescent="0.25">
      <c r="B38" t="str">
        <f>INDEX('Register VHDL Types'!$B$6:$B$157,MATCH('Register VHDL Types TABLE'!D38,'Register VHDL Types'!$F$6:$F$157,0))</f>
        <v>t_windowing_read_registers</v>
      </c>
      <c r="C38" t="str">
        <f>INDEX('Register VHDL Types'!$B$6:$B$157,MATCH(E38,'Register VHDL Types'!$F$6:$F$157,0))</f>
        <v>t_comm_rmap_last_write_addr_rd_reg</v>
      </c>
      <c r="D38" t="str">
        <f>INDEX('Register VHDL Types'!$F$131:$F$157,MATCH('Register VHDL Types TABLE'!C38,'Register VHDL Types'!$H$131:$H$157,0))</f>
        <v>rmap_last_write_addr_reg</v>
      </c>
      <c r="E38" t="str">
        <f>'AVS COMM Registers TABLE'!E47</f>
        <v>rmap_last_write_addr</v>
      </c>
    </row>
    <row r="39" spans="2:5" x14ac:dyDescent="0.25">
      <c r="B39" t="str">
        <f>INDEX('Register VHDL Types'!$B$6:$B$157,MATCH('Register VHDL Types TABLE'!D39,'Register VHDL Types'!$F$6:$F$157,0))</f>
        <v>t_windowing_read_registers</v>
      </c>
      <c r="C39" t="str">
        <f>INDEX('Register VHDL Types'!$B$6:$B$157,MATCH(E39,'Register VHDL Types'!$F$6:$F$157,0))</f>
        <v>t_comm_rmap_last_read_addr_rd_reg</v>
      </c>
      <c r="D39" t="str">
        <f>INDEX('Register VHDL Types'!$F$131:$F$157,MATCH('Register VHDL Types TABLE'!C39,'Register VHDL Types'!$H$131:$H$157,0))</f>
        <v>rmap_last_read_addr_reg</v>
      </c>
      <c r="E39" t="str">
        <f>'AVS COMM Registers TABLE'!E48</f>
        <v>rmap_last_read_addr</v>
      </c>
    </row>
    <row r="40" spans="2:5" x14ac:dyDescent="0.25">
      <c r="B40" t="str">
        <f>INDEX('Register VHDL Types'!$B$6:$B$157,MATCH('Register VHDL Types TABLE'!D40,'Register VHDL Types'!$F$6:$F$157,0))</f>
        <v>t_windowing_write_registers</v>
      </c>
      <c r="C40" t="str">
        <f>INDEX('Register VHDL Types'!$B$6:$B$157,MATCH(E40,'Register VHDL Types'!$F$6:$F$157,0))</f>
        <v>t_comm_data_packet_config_1_wr_reg</v>
      </c>
      <c r="D40" t="str">
        <f>INDEX('Register VHDL Types'!$F$131:$F$157,MATCH('Register VHDL Types TABLE'!C40,'Register VHDL Types'!$H$131:$H$157,0))</f>
        <v>data_packet_config_1_reg</v>
      </c>
      <c r="E40" t="str">
        <f>'AVS COMM Registers TABLE'!E49</f>
        <v>data_pkt_ccd_x_size</v>
      </c>
    </row>
    <row r="41" spans="2:5" x14ac:dyDescent="0.25">
      <c r="B41" t="str">
        <f>INDEX('Register VHDL Types'!$B$6:$B$157,MATCH('Register VHDL Types TABLE'!D41,'Register VHDL Types'!$F$6:$F$157,0))</f>
        <v>t_windowing_write_registers</v>
      </c>
      <c r="C41" t="str">
        <f>INDEX('Register VHDL Types'!$B$6:$B$157,MATCH(E41,'Register VHDL Types'!$F$6:$F$157,0))</f>
        <v>t_comm_data_packet_config_1_wr_reg</v>
      </c>
      <c r="D41" t="str">
        <f>INDEX('Register VHDL Types'!$F$131:$F$157,MATCH('Register VHDL Types TABLE'!C41,'Register VHDL Types'!$H$131:$H$157,0))</f>
        <v>data_packet_config_1_reg</v>
      </c>
      <c r="E41" t="str">
        <f>'AVS COMM Registers TABLE'!E50</f>
        <v>data_pkt_ccd_y_size</v>
      </c>
    </row>
    <row r="42" spans="2:5" x14ac:dyDescent="0.25">
      <c r="B42" t="str">
        <f>INDEX('Register VHDL Types'!$B$6:$B$157,MATCH('Register VHDL Types TABLE'!D42,'Register VHDL Types'!$F$6:$F$157,0))</f>
        <v>t_windowing_write_registers</v>
      </c>
      <c r="C42" t="str">
        <f>INDEX('Register VHDL Types'!$B$6:$B$157,MATCH(E42,'Register VHDL Types'!$F$6:$F$157,0))</f>
        <v>t_comm_data_packet_config_2_wr_reg</v>
      </c>
      <c r="D42" t="str">
        <f>INDEX('Register VHDL Types'!$F$131:$F$157,MATCH('Register VHDL Types TABLE'!C42,'Register VHDL Types'!$H$131:$H$157,0))</f>
        <v>data_packet_config_2_reg</v>
      </c>
      <c r="E42" t="str">
        <f>'AVS COMM Registers TABLE'!E51</f>
        <v>data_pkt_data_y_size</v>
      </c>
    </row>
    <row r="43" spans="2:5" x14ac:dyDescent="0.25">
      <c r="B43" t="str">
        <f>INDEX('Register VHDL Types'!$B$6:$B$157,MATCH('Register VHDL Types TABLE'!D43,'Register VHDL Types'!$F$6:$F$157,0))</f>
        <v>t_windowing_write_registers</v>
      </c>
      <c r="C43" t="str">
        <f>INDEX('Register VHDL Types'!$B$6:$B$157,MATCH(E43,'Register VHDL Types'!$F$6:$F$157,0))</f>
        <v>t_comm_data_packet_config_2_wr_reg</v>
      </c>
      <c r="D43" t="str">
        <f>INDEX('Register VHDL Types'!$F$131:$F$157,MATCH('Register VHDL Types TABLE'!C43,'Register VHDL Types'!$H$131:$H$157,0))</f>
        <v>data_packet_config_2_reg</v>
      </c>
      <c r="E43" t="str">
        <f>'AVS COMM Registers TABLE'!E52</f>
        <v>data_pkt_overscan_y_size</v>
      </c>
    </row>
    <row r="44" spans="2:5" x14ac:dyDescent="0.25">
      <c r="B44" t="str">
        <f>INDEX('Register VHDL Types'!$B$6:$B$157,MATCH('Register VHDL Types TABLE'!D44,'Register VHDL Types'!$F$6:$F$157,0))</f>
        <v>t_windowing_write_registers</v>
      </c>
      <c r="C44" t="str">
        <f>INDEX('Register VHDL Types'!$B$6:$B$157,MATCH(E44,'Register VHDL Types'!$F$6:$F$157,0))</f>
        <v>t_comm_data_packet_config_3_wr_reg</v>
      </c>
      <c r="D44" t="str">
        <f>INDEX('Register VHDL Types'!$F$131:$F$157,MATCH('Register VHDL Types TABLE'!C44,'Register VHDL Types'!$H$131:$H$157,0))</f>
        <v>data_packet_config_3_reg</v>
      </c>
      <c r="E44" t="str">
        <f>'AVS COMM Registers TABLE'!E53</f>
        <v>data_pkt_packet_length</v>
      </c>
    </row>
    <row r="45" spans="2:5" x14ac:dyDescent="0.25">
      <c r="B45" t="str">
        <f>INDEX('Register VHDL Types'!$B$6:$B$157,MATCH('Register VHDL Types TABLE'!D45,'Register VHDL Types'!$F$6:$F$157,0))</f>
        <v>t_windowing_write_registers</v>
      </c>
      <c r="C45" t="str">
        <f>INDEX('Register VHDL Types'!$B$6:$B$157,MATCH(E45,'Register VHDL Types'!$F$6:$F$157,0))</f>
        <v>t_comm_data_packet_config_4_wr_reg</v>
      </c>
      <c r="D45" t="str">
        <f>INDEX('Register VHDL Types'!$F$131:$F$157,MATCH('Register VHDL Types TABLE'!C45,'Register VHDL Types'!$H$131:$H$157,0))</f>
        <v>data_packet_config_4_reg</v>
      </c>
      <c r="E45" t="str">
        <f>'AVS COMM Registers TABLE'!E55</f>
        <v>data_pkt_fee_mode</v>
      </c>
    </row>
    <row r="46" spans="2:5" x14ac:dyDescent="0.25">
      <c r="B46" t="str">
        <f>INDEX('Register VHDL Types'!$B$6:$B$157,MATCH('Register VHDL Types TABLE'!D46,'Register VHDL Types'!$F$6:$F$157,0))</f>
        <v>t_windowing_write_registers</v>
      </c>
      <c r="C46" t="str">
        <f>INDEX('Register VHDL Types'!$B$6:$B$157,MATCH(E46,'Register VHDL Types'!$F$6:$F$157,0))</f>
        <v>t_comm_data_packet_config_4_wr_reg</v>
      </c>
      <c r="D46" t="str">
        <f>INDEX('Register VHDL Types'!$F$131:$F$157,MATCH('Register VHDL Types TABLE'!C46,'Register VHDL Types'!$H$131:$H$157,0))</f>
        <v>data_packet_config_4_reg</v>
      </c>
      <c r="E46" t="str">
        <f>'AVS COMM Registers TABLE'!E56</f>
        <v>data_pkt_ccd_number</v>
      </c>
    </row>
    <row r="47" spans="2:5" x14ac:dyDescent="0.25">
      <c r="B47" t="str">
        <f>INDEX('Register VHDL Types'!$B$6:$B$157,MATCH('Register VHDL Types TABLE'!D47,'Register VHDL Types'!$F$6:$F$157,0))</f>
        <v>t_windowing_read_registers</v>
      </c>
      <c r="C47" t="str">
        <f>INDEX('Register VHDL Types'!$B$6:$B$157,MATCH(E47,'Register VHDL Types'!$F$6:$F$157,0))</f>
        <v>t_comm_data_packet_header_1_rd_reg</v>
      </c>
      <c r="D47" t="str">
        <f>INDEX('Register VHDL Types'!$F$131:$F$157,MATCH('Register VHDL Types TABLE'!C47,'Register VHDL Types'!$H$131:$H$157,0))</f>
        <v>data_packet_header_1_reg</v>
      </c>
      <c r="E47" t="str">
        <f>'AVS COMM Registers TABLE'!E58</f>
        <v>data_pkt_header_length</v>
      </c>
    </row>
    <row r="48" spans="2:5" x14ac:dyDescent="0.25">
      <c r="B48" t="str">
        <f>INDEX('Register VHDL Types'!$B$6:$B$157,MATCH('Register VHDL Types TABLE'!D48,'Register VHDL Types'!$F$6:$F$157,0))</f>
        <v>t_windowing_read_registers</v>
      </c>
      <c r="C48" t="str">
        <f>INDEX('Register VHDL Types'!$B$6:$B$157,MATCH(E48,'Register VHDL Types'!$F$6:$F$157,0))</f>
        <v>t_comm_data_packet_header_1_rd_reg</v>
      </c>
      <c r="D48" t="str">
        <f>INDEX('Register VHDL Types'!$F$131:$F$157,MATCH('Register VHDL Types TABLE'!C48,'Register VHDL Types'!$H$131:$H$157,0))</f>
        <v>data_packet_header_1_reg</v>
      </c>
      <c r="E48" t="str">
        <f>'AVS COMM Registers TABLE'!E59</f>
        <v>data_pkt_header_type</v>
      </c>
    </row>
    <row r="49" spans="2:5" x14ac:dyDescent="0.25">
      <c r="B49" t="str">
        <f>INDEX('Register VHDL Types'!$B$6:$B$157,MATCH('Register VHDL Types TABLE'!D49,'Register VHDL Types'!$F$6:$F$157,0))</f>
        <v>t_windowing_read_registers</v>
      </c>
      <c r="C49" t="str">
        <f>INDEX('Register VHDL Types'!$B$6:$B$157,MATCH(E49,'Register VHDL Types'!$F$6:$F$157,0))</f>
        <v>t_comm_data_packet_header_2_rd_reg</v>
      </c>
      <c r="D49" t="str">
        <f>INDEX('Register VHDL Types'!$F$131:$F$157,MATCH('Register VHDL Types TABLE'!C49,'Register VHDL Types'!$H$131:$H$157,0))</f>
        <v>data_packet_header_2_reg</v>
      </c>
      <c r="E49" t="str">
        <f>'AVS COMM Registers TABLE'!E60</f>
        <v>data_pkt_header_frame_counter</v>
      </c>
    </row>
    <row r="50" spans="2:5" x14ac:dyDescent="0.25">
      <c r="B50" t="str">
        <f>INDEX('Register VHDL Types'!$B$6:$B$157,MATCH('Register VHDL Types TABLE'!D50,'Register VHDL Types'!$F$6:$F$157,0))</f>
        <v>t_windowing_read_registers</v>
      </c>
      <c r="C50" t="str">
        <f>INDEX('Register VHDL Types'!$B$6:$B$157,MATCH(E50,'Register VHDL Types'!$F$6:$F$157,0))</f>
        <v>t_comm_data_packet_header_2_rd_reg</v>
      </c>
      <c r="D50" t="str">
        <f>INDEX('Register VHDL Types'!$F$131:$F$157,MATCH('Register VHDL Types TABLE'!C50,'Register VHDL Types'!$H$131:$H$157,0))</f>
        <v>data_packet_header_2_reg</v>
      </c>
      <c r="E50" t="str">
        <f>'AVS COMM Registers TABLE'!E61</f>
        <v>data_pkt_header_sequence_counter</v>
      </c>
    </row>
    <row r="51" spans="2:5" x14ac:dyDescent="0.25">
      <c r="B51" t="str">
        <f>INDEX('Register VHDL Types'!$B$6:$B$157,MATCH('Register VHDL Types TABLE'!D51,'Register VHDL Types'!$F$6:$F$157,0))</f>
        <v>t_windowing_write_registers</v>
      </c>
      <c r="C51" t="str">
        <f>INDEX('Register VHDL Types'!$B$6:$B$157,MATCH(E51,'Register VHDL Types'!$F$6:$F$157,0))</f>
        <v>t_comm_data_packet_pixel_delay_1_wr_reg</v>
      </c>
      <c r="D51" t="str">
        <f>INDEX('Register VHDL Types'!$F$131:$F$157,MATCH('Register VHDL Types TABLE'!C51,'Register VHDL Types'!$H$131:$H$157,0))</f>
        <v>data_packet_pixel_delay_1_reg</v>
      </c>
      <c r="E51" t="str">
        <f>'AVS COMM Registers TABLE'!E62</f>
        <v>data_pkt_line_delay</v>
      </c>
    </row>
    <row r="52" spans="2:5" x14ac:dyDescent="0.25">
      <c r="B52" t="str">
        <f>INDEX('Register VHDL Types'!$B$6:$B$157,MATCH('Register VHDL Types TABLE'!D52,'Register VHDL Types'!$F$6:$F$157,0))</f>
        <v>t_windowing_write_registers</v>
      </c>
      <c r="C52" t="str">
        <f>INDEX('Register VHDL Types'!$B$6:$B$157,MATCH(E52,'Register VHDL Types'!$F$6:$F$157,0))</f>
        <v>t_comm_data_packet_pixel_delay_2_wr_reg</v>
      </c>
      <c r="D52" t="str">
        <f>INDEX('Register VHDL Types'!$F$131:$F$157,MATCH('Register VHDL Types TABLE'!C52,'Register VHDL Types'!$H$131:$H$157,0))</f>
        <v>data_packet_pixel_delay_2_reg</v>
      </c>
      <c r="E52" t="str">
        <f>'AVS COMM Registers TABLE'!E64</f>
        <v>data_pkt_column_delay</v>
      </c>
    </row>
    <row r="53" spans="2:5" x14ac:dyDescent="0.25">
      <c r="B53" t="str">
        <f>INDEX('Register VHDL Types'!$B$6:$B$157,MATCH('Register VHDL Types TABLE'!D53,'Register VHDL Types'!$F$6:$F$157,0))</f>
        <v>t_windowing_write_registers</v>
      </c>
      <c r="C53" t="str">
        <f>INDEX('Register VHDL Types'!$B$6:$B$157,MATCH(E53,'Register VHDL Types'!$F$6:$F$157,0))</f>
        <v>t_comm_data_packet_pixel_delay_3_wr_reg</v>
      </c>
      <c r="D53" t="str">
        <f>INDEX('Register VHDL Types'!$F$131:$F$157,MATCH('Register VHDL Types TABLE'!C53,'Register VHDL Types'!$H$131:$H$157,0))</f>
        <v>data_packet_pixel_delay_3_reg</v>
      </c>
      <c r="E53" t="str">
        <f>'AVS COMM Registers TABLE'!E66</f>
        <v>data_pkt_adc_delay</v>
      </c>
    </row>
    <row r="54" spans="2:5" x14ac:dyDescent="0.25">
      <c r="B54" t="str">
        <f>INDEX('Register VHDL Types'!$B$6:$B$157,MATCH('Register VHDL Types TABLE'!D54,'Register VHDL Types'!$F$6:$F$157,0))</f>
        <v>t_windowing_write_registers</v>
      </c>
      <c r="C54" t="str">
        <f>INDEX('Register VHDL Types'!$B$6:$B$157,MATCH(E54,'Register VHDL Types'!$F$6:$F$157,0))</f>
        <v>t_comm_comm_irq_control_wr_reg</v>
      </c>
      <c r="D54" t="str">
        <f>INDEX('Register VHDL Types'!$F$131:$F$157,MATCH('Register VHDL Types TABLE'!C54,'Register VHDL Types'!$H$131:$H$157,0))</f>
        <v>comm_irq_control_reg</v>
      </c>
      <c r="E54" t="str">
        <f>'AVS COMM Registers TABLE'!E68</f>
        <v>comm_rmap_write_command_en</v>
      </c>
    </row>
    <row r="55" spans="2:5" x14ac:dyDescent="0.25">
      <c r="B55" t="str">
        <f>INDEX('Register VHDL Types'!$B$6:$B$157,MATCH('Register VHDL Types TABLE'!D55,'Register VHDL Types'!$F$6:$F$157,0))</f>
        <v>t_windowing_write_registers</v>
      </c>
      <c r="C55" t="str">
        <f>INDEX('Register VHDL Types'!$B$6:$B$157,MATCH(E55,'Register VHDL Types'!$F$6:$F$157,0))</f>
        <v>t_comm_comm_irq_control_wr_reg</v>
      </c>
      <c r="D55" t="str">
        <f>INDEX('Register VHDL Types'!$F$131:$F$157,MATCH('Register VHDL Types TABLE'!C55,'Register VHDL Types'!$H$131:$H$157,0))</f>
        <v>comm_irq_control_reg</v>
      </c>
      <c r="E55" t="str">
        <f>'AVS COMM Registers TABLE'!E70</f>
        <v>comm_right_buffer_empty_en</v>
      </c>
    </row>
    <row r="56" spans="2:5" x14ac:dyDescent="0.25">
      <c r="B56" t="str">
        <f>INDEX('Register VHDL Types'!$B$6:$B$157,MATCH('Register VHDL Types TABLE'!D56,'Register VHDL Types'!$F$6:$F$157,0))</f>
        <v>t_windowing_write_registers</v>
      </c>
      <c r="C56" t="str">
        <f>INDEX('Register VHDL Types'!$B$6:$B$157,MATCH(E56,'Register VHDL Types'!$F$6:$F$157,0))</f>
        <v>t_comm_comm_irq_control_wr_reg</v>
      </c>
      <c r="D56" t="str">
        <f>INDEX('Register VHDL Types'!$F$131:$F$157,MATCH('Register VHDL Types TABLE'!C56,'Register VHDL Types'!$H$131:$H$157,0))</f>
        <v>comm_irq_control_reg</v>
      </c>
      <c r="E56" t="str">
        <f>'AVS COMM Registers TABLE'!E71</f>
        <v>comm_left_buffer_empty_en</v>
      </c>
    </row>
    <row r="57" spans="2:5" x14ac:dyDescent="0.25">
      <c r="B57" t="str">
        <f>INDEX('Register VHDL Types'!$B$6:$B$157,MATCH('Register VHDL Types TABLE'!D57,'Register VHDL Types'!$F$6:$F$157,0))</f>
        <v>t_windowing_write_registers</v>
      </c>
      <c r="C57" t="str">
        <f>INDEX('Register VHDL Types'!$B$6:$B$157,MATCH(E57,'Register VHDL Types'!$F$6:$F$157,0))</f>
        <v>t_comm_comm_irq_control_wr_reg</v>
      </c>
      <c r="D57" t="str">
        <f>INDEX('Register VHDL Types'!$F$131:$F$157,MATCH('Register VHDL Types TABLE'!C57,'Register VHDL Types'!$H$131:$H$157,0))</f>
        <v>comm_irq_control_reg</v>
      </c>
      <c r="E57" t="str">
        <f>'AVS COMM Registers TABLE'!E73</f>
        <v>comm_global_irq_en</v>
      </c>
    </row>
    <row r="58" spans="2:5" x14ac:dyDescent="0.25">
      <c r="B58" t="str">
        <f>INDEX('Register VHDL Types'!$B$6:$B$157,MATCH('Register VHDL Types TABLE'!D58,'Register VHDL Types'!$F$6:$F$157,0))</f>
        <v>t_windowing_read_registers</v>
      </c>
      <c r="C58" t="str">
        <f>INDEX('Register VHDL Types'!$B$6:$B$157,MATCH(E58,'Register VHDL Types'!$F$6:$F$157,0))</f>
        <v>t_comm_comm_irq_flags_rd_reg</v>
      </c>
      <c r="D58" t="str">
        <f>INDEX('Register VHDL Types'!$F$131:$F$157,MATCH('Register VHDL Types TABLE'!C58,'Register VHDL Types'!$H$131:$H$157,0))</f>
        <v>comm_irq_flags_reg</v>
      </c>
      <c r="E58" t="str">
        <f>'AVS COMM Registers TABLE'!E75</f>
        <v>comm_rmap_write_command_flag</v>
      </c>
    </row>
    <row r="59" spans="2:5" x14ac:dyDescent="0.25">
      <c r="B59" t="str">
        <f>INDEX('Register VHDL Types'!$B$6:$B$157,MATCH('Register VHDL Types TABLE'!D59,'Register VHDL Types'!$F$6:$F$157,0))</f>
        <v>t_windowing_read_registers</v>
      </c>
      <c r="C59" t="str">
        <f>INDEX('Register VHDL Types'!$B$6:$B$157,MATCH(E59,'Register VHDL Types'!$F$6:$F$157,0))</f>
        <v>t_comm_comm_irq_flags_rd_reg</v>
      </c>
      <c r="D59" t="str">
        <f>INDEX('Register VHDL Types'!$F$131:$F$157,MATCH('Register VHDL Types TABLE'!C59,'Register VHDL Types'!$H$131:$H$157,0))</f>
        <v>comm_irq_flags_reg</v>
      </c>
      <c r="E59" t="str">
        <f>'AVS COMM Registers TABLE'!E77</f>
        <v>comm_buffer_empty_flag</v>
      </c>
    </row>
    <row r="60" spans="2:5" x14ac:dyDescent="0.25">
      <c r="B60" t="str">
        <f>INDEX('Register VHDL Types'!$B$6:$B$157,MATCH('Register VHDL Types TABLE'!D60,'Register VHDL Types'!$F$6:$F$157,0))</f>
        <v>t_windowing_write_registers</v>
      </c>
      <c r="C60" t="str">
        <f>INDEX('Register VHDL Types'!$B$6:$B$157,MATCH(E60,'Register VHDL Types'!$F$6:$F$157,0))</f>
        <v>t_comm_comm_irq_flags_clear_wr_reg</v>
      </c>
      <c r="D60" t="str">
        <f>INDEX('Register VHDL Types'!$F$131:$F$157,MATCH('Register VHDL Types TABLE'!C60,'Register VHDL Types'!$H$131:$H$157,0))</f>
        <v>comm_irq_flags_clear_reg</v>
      </c>
      <c r="E60" t="str">
        <f>'AVS COMM Registers TABLE'!E79</f>
        <v>comm_rmap_write_command_flag_clear</v>
      </c>
    </row>
    <row r="61" spans="2:5" x14ac:dyDescent="0.25">
      <c r="B61" t="str">
        <f>INDEX('Register VHDL Types'!$B$6:$B$157,MATCH('Register VHDL Types TABLE'!D61,'Register VHDL Types'!$F$6:$F$157,0))</f>
        <v>t_windowing_write_registers</v>
      </c>
      <c r="C61" t="str">
        <f>INDEX('Register VHDL Types'!$B$6:$B$157,MATCH(E61,'Register VHDL Types'!$F$6:$F$157,0))</f>
        <v>t_comm_comm_irq_flags_clear_wr_reg</v>
      </c>
      <c r="D61" t="str">
        <f>INDEX('Register VHDL Types'!$F$131:$F$157,MATCH('Register VHDL Types TABLE'!C61,'Register VHDL Types'!$H$131:$H$157,0))</f>
        <v>comm_irq_flags_clear_reg</v>
      </c>
      <c r="E61" t="str">
        <f>'AVS COMM Registers TABLE'!E81</f>
        <v>comm_buffer_empty_flag_clear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13"/>
  <sheetViews>
    <sheetView zoomScale="70" zoomScaleNormal="70" workbookViewId="0">
      <selection activeCell="C7" sqref="C7"/>
    </sheetView>
  </sheetViews>
  <sheetFormatPr defaultRowHeight="15" x14ac:dyDescent="0.25"/>
  <cols>
    <col min="1" max="1" width="11.140625" customWidth="1"/>
    <col min="2" max="2" width="27.85546875" bestFit="1" customWidth="1"/>
    <col min="3" max="3" width="22.28515625" customWidth="1"/>
    <col min="4" max="4" width="4.28515625" customWidth="1"/>
    <col min="5" max="5" width="25.7109375" customWidth="1"/>
    <col min="6" max="6" width="7.28515625" customWidth="1"/>
    <col min="7" max="8" width="3.42578125" customWidth="1"/>
    <col min="9" max="9" width="8.42578125" customWidth="1"/>
    <col min="10" max="11" width="3.42578125" customWidth="1"/>
    <col min="12" max="12" width="12.85546875" customWidth="1"/>
    <col min="13" max="13" width="21.28515625" customWidth="1"/>
    <col min="14" max="14" width="7.28515625" customWidth="1"/>
    <col min="15" max="15" width="2.5703125" bestFit="1" customWidth="1"/>
    <col min="16" max="16" width="35.4257812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7.85546875" bestFit="1" customWidth="1"/>
    <col min="22" max="22" width="3.42578125" customWidth="1"/>
    <col min="23" max="23" width="40.7109375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53</v>
      </c>
    </row>
    <row r="2" spans="1:28" x14ac:dyDescent="0.25">
      <c r="B2" s="3" t="s">
        <v>253</v>
      </c>
      <c r="C2" s="2" t="s">
        <v>50</v>
      </c>
      <c r="D2" s="3" t="s">
        <v>51</v>
      </c>
      <c r="E2" s="3" t="str">
        <f>'Register VHDL Types'!F147</f>
        <v>t_windowing_read_registers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spacewire_read_registers_i  : in t_windowing_read_registers;</v>
      </c>
    </row>
    <row r="3" spans="1:28" x14ac:dyDescent="0.25">
      <c r="B3" s="3" t="s">
        <v>252</v>
      </c>
      <c r="C3" s="2" t="s">
        <v>50</v>
      </c>
      <c r="D3" s="3" t="s">
        <v>51</v>
      </c>
      <c r="E3" s="3" t="str">
        <f>'Register VHDL Types'!F131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spacewire_write_registers_i  : in t_windowing_write_registers;</v>
      </c>
    </row>
    <row r="4" spans="1:28" x14ac:dyDescent="0.25">
      <c r="B4" s="3" t="s">
        <v>255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avalon_mm_spacewire_o.readdata  : out std_logic_vector(31 downto 0);</v>
      </c>
    </row>
    <row r="6" spans="1:28" x14ac:dyDescent="0.25">
      <c r="A6" s="7" t="s">
        <v>54</v>
      </c>
    </row>
    <row r="7" spans="1:28" x14ac:dyDescent="0.25">
      <c r="B7" s="6" t="s">
        <v>55</v>
      </c>
      <c r="C7" s="5" t="s">
        <v>254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read_address_i  : std_logic_vector(7 downto 0);</v>
      </c>
    </row>
    <row r="9" spans="1:28" x14ac:dyDescent="0.25">
      <c r="A9" s="7" t="s">
        <v>52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read_address_i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>case (read_address_i) is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COMM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1" si="1">$B$4</f>
        <v>avalon_mm_spacewire_o.readdata</v>
      </c>
      <c r="Q12" s="2" t="s">
        <v>65</v>
      </c>
      <c r="R12" s="3" t="str">
        <f>'AVS COMM Registers TABLE'!J3</f>
        <v>0</v>
      </c>
      <c r="S12" s="2" t="s">
        <v>63</v>
      </c>
      <c r="T12" s="6" t="s">
        <v>62</v>
      </c>
      <c r="U12" s="5" t="str">
        <f>INDEX($B$2:$B$3,MATCH(INDEX('Register VHDL Types TABLE'!$B$2:$B$61,MATCH(Y12,'Register VHDL Types TABLE'!$E$2:$E$61,0)),$E$2:$E$3,0))</f>
        <v>spacewire_write_registers_i</v>
      </c>
      <c r="V12" s="6" t="s">
        <v>64</v>
      </c>
      <c r="W12" s="5" t="str">
        <f>INDEX('Register VHDL Types TABLE'!$D$2:$D$61,MATCH(Y12,'Register VHDL Types TABLE'!$E$2:$E$61,0))</f>
        <v>spw_link_config_status_reg</v>
      </c>
      <c r="X12" s="6" t="s">
        <v>64</v>
      </c>
      <c r="Y12" s="5" t="str">
        <f>'AVS COMM Registers TABLE'!E3</f>
        <v>spw_lnkcfg_disconnect</v>
      </c>
      <c r="Z12" s="6" t="s">
        <v>41</v>
      </c>
      <c r="AB12" t="str">
        <f t="shared" si="0"/>
        <v xml:space="preserve">    avalon_mm_spacewire_o.readdata(0) &lt;= spacewire_write_registers_i.spw_link_config_status_reg.spw_lnkcfg_disconnect;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avalon_mm_spacewire_o.readdata</v>
      </c>
      <c r="Q13" s="2" t="s">
        <v>65</v>
      </c>
      <c r="R13" s="3" t="str">
        <f>'AVS COMM Registers TABLE'!J4</f>
        <v>1</v>
      </c>
      <c r="S13" s="2" t="s">
        <v>63</v>
      </c>
      <c r="T13" s="6" t="s">
        <v>62</v>
      </c>
      <c r="U13" s="5" t="str">
        <f>INDEX($B$2:$B$3,MATCH(INDEX('Register VHDL Types TABLE'!$B$2:$B$61,MATCH(Y13,'Register VHDL Types TABLE'!$E$2:$E$61,0)),$E$2:$E$3,0))</f>
        <v>spacewire_write_registers_i</v>
      </c>
      <c r="V13" s="6" t="s">
        <v>64</v>
      </c>
      <c r="W13" s="5" t="str">
        <f>INDEX('Register VHDL Types TABLE'!$D$2:$D$61,MATCH(Y13,'Register VHDL Types TABLE'!$E$2:$E$61,0))</f>
        <v>spw_link_config_status_reg</v>
      </c>
      <c r="X13" s="6" t="s">
        <v>64</v>
      </c>
      <c r="Y13" s="5" t="str">
        <f>'AVS COMM Registers TABLE'!E4</f>
        <v>spw_lnkcfg_start</v>
      </c>
      <c r="Z13" s="6" t="s">
        <v>41</v>
      </c>
      <c r="AB13" t="str">
        <f t="shared" si="0"/>
        <v xml:space="preserve">    avalon_mm_spacewire_o.readdata(1) &lt;= spacewire_write_registers_i.spw_link_config_status_reg.spw_lnkcfg_start;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avalon_mm_spacewire_o.readdata</v>
      </c>
      <c r="Q14" s="2" t="s">
        <v>65</v>
      </c>
      <c r="R14" s="3" t="str">
        <f>'AVS COMM Registers TABLE'!J5</f>
        <v>2</v>
      </c>
      <c r="S14" s="2" t="s">
        <v>63</v>
      </c>
      <c r="T14" s="6" t="s">
        <v>62</v>
      </c>
      <c r="U14" s="5" t="str">
        <f>INDEX($B$2:$B$3,MATCH(INDEX('Register VHDL Types TABLE'!$B$2:$B$61,MATCH(Y14,'Register VHDL Types TABLE'!$E$2:$E$61,0)),$E$2:$E$3,0))</f>
        <v>spacewire_write_registers_i</v>
      </c>
      <c r="V14" s="6" t="s">
        <v>64</v>
      </c>
      <c r="W14" s="5" t="str">
        <f>INDEX('Register VHDL Types TABLE'!$D$2:$D$61,MATCH(Y14,'Register VHDL Types TABLE'!$E$2:$E$61,0))</f>
        <v>spw_link_config_status_reg</v>
      </c>
      <c r="X14" s="6" t="s">
        <v>64</v>
      </c>
      <c r="Y14" s="5" t="str">
        <f>'AVS COMM Registers TABLE'!E5</f>
        <v>spw_lnkcfg_autostart</v>
      </c>
      <c r="Z14" s="6" t="s">
        <v>41</v>
      </c>
      <c r="AB14" t="str">
        <f t="shared" si="0"/>
        <v xml:space="preserve">    avalon_mm_spacewire_o.readdata(2) &lt;= spacewire_write_registers_i.spw_link_config_status_reg.spw_lnkcfg_autostart;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avalon_mm_spacewire_o.readdata</v>
      </c>
      <c r="Q15" s="2" t="s">
        <v>65</v>
      </c>
      <c r="R15" s="3" t="str">
        <f>'AVS COMM Registers TABLE'!J6</f>
        <v>7 downto 3</v>
      </c>
      <c r="S15" s="2" t="s">
        <v>63</v>
      </c>
      <c r="T15" s="6" t="s">
        <v>62</v>
      </c>
      <c r="U15" s="5" t="str">
        <f>'AVS COMM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avalon_mm_spacewire_o.readdata(7 downto 3) &lt;= (others =&gt; '0');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avalon_mm_spacewire_o.readdata</v>
      </c>
      <c r="Q16" s="2" t="s">
        <v>65</v>
      </c>
      <c r="R16" s="3" t="str">
        <f>'AVS COMM Registers TABLE'!J7</f>
        <v>8</v>
      </c>
      <c r="S16" s="2" t="s">
        <v>63</v>
      </c>
      <c r="T16" s="6" t="s">
        <v>62</v>
      </c>
      <c r="U16" s="5" t="str">
        <f>INDEX($B$2:$B$3,MATCH(INDEX('Register VHDL Types TABLE'!$B$2:$B$61,MATCH(Y16,'Register VHDL Types TABLE'!$E$2:$E$61,0)),$E$2:$E$3,0))</f>
        <v>spacewire_write_registers_i</v>
      </c>
      <c r="V16" s="6" t="s">
        <v>64</v>
      </c>
      <c r="W16" s="5" t="str">
        <f>INDEX('Register VHDL Types TABLE'!$D$2:$D$61,MATCH(Y16,'Register VHDL Types TABLE'!$E$2:$E$61,0))</f>
        <v>spw_link_config_status_reg</v>
      </c>
      <c r="X16" s="6" t="s">
        <v>64</v>
      </c>
      <c r="Y16" s="5" t="str">
        <f>'AVS COMM Registers TABLE'!E7</f>
        <v>spw_link_running</v>
      </c>
      <c r="Z16" s="6" t="s">
        <v>41</v>
      </c>
      <c r="AB16" t="str">
        <f t="shared" si="0"/>
        <v xml:space="preserve">    avalon_mm_spacewire_o.readdata(8) &lt;= spacewire_write_registers_i.spw_link_config_status_reg.spw_link_running;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avalon_mm_spacewire_o.readdata</v>
      </c>
      <c r="Q17" s="2" t="s">
        <v>65</v>
      </c>
      <c r="R17" s="3" t="str">
        <f>'AVS COMM Registers TABLE'!J8</f>
        <v>9</v>
      </c>
      <c r="S17" s="2" t="s">
        <v>63</v>
      </c>
      <c r="T17" s="6" t="s">
        <v>62</v>
      </c>
      <c r="U17" s="5" t="str">
        <f>INDEX($B$2:$B$3,MATCH(INDEX('Register VHDL Types TABLE'!$B$2:$B$61,MATCH(Y17,'Register VHDL Types TABLE'!$E$2:$E$61,0)),$E$2:$E$3,0))</f>
        <v>spacewire_write_registers_i</v>
      </c>
      <c r="V17" s="6" t="s">
        <v>64</v>
      </c>
      <c r="W17" s="5" t="str">
        <f>INDEX('Register VHDL Types TABLE'!$D$2:$D$61,MATCH(Y17,'Register VHDL Types TABLE'!$E$2:$E$61,0))</f>
        <v>spw_link_config_status_reg</v>
      </c>
      <c r="X17" s="6" t="s">
        <v>64</v>
      </c>
      <c r="Y17" s="5" t="str">
        <f>'AVS COMM Registers TABLE'!E8</f>
        <v>spw_link_connecting</v>
      </c>
      <c r="Z17" s="6" t="s">
        <v>41</v>
      </c>
      <c r="AB17" t="str">
        <f t="shared" si="0"/>
        <v xml:space="preserve">    avalon_mm_spacewire_o.readdata(9) &lt;= spacewire_write_registers_i.spw_link_config_status_reg.spw_link_connecting;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avalon_mm_spacewire_o.readdata</v>
      </c>
      <c r="Q18" s="2" t="s">
        <v>65</v>
      </c>
      <c r="R18" s="3" t="str">
        <f>'AVS COMM Registers TABLE'!J9</f>
        <v>0</v>
      </c>
      <c r="S18" s="2" t="s">
        <v>63</v>
      </c>
      <c r="T18" s="6" t="s">
        <v>62</v>
      </c>
      <c r="U18" s="5" t="str">
        <f>INDEX($B$2:$B$3,MATCH(INDEX('Register VHDL Types TABLE'!$B$2:$B$61,MATCH(Y18,'Register VHDL Types TABLE'!$E$2:$E$61,0)),$E$2:$E$3,0))</f>
        <v>spacewire_write_registers_i</v>
      </c>
      <c r="V18" s="6" t="s">
        <v>64</v>
      </c>
      <c r="W18" s="5" t="str">
        <f>INDEX('Register VHDL Types TABLE'!$D$2:$D$61,MATCH(Y18,'Register VHDL Types TABLE'!$E$2:$E$61,0))</f>
        <v>spw_link_config_status_reg</v>
      </c>
      <c r="X18" s="6" t="s">
        <v>64</v>
      </c>
      <c r="Y18" s="5" t="str">
        <f>'AVS COMM Registers TABLE'!E9</f>
        <v>spw_link_started</v>
      </c>
      <c r="Z18" s="6" t="s">
        <v>41</v>
      </c>
      <c r="AB18" t="str">
        <f t="shared" si="0"/>
        <v xml:space="preserve">    avalon_mm_spacewire_o.readdata(0) &lt;= spacewire_write_registers_i.spw_link_config_status_reg.spw_link_started;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avalon_mm_spacewire_o.readdata</v>
      </c>
      <c r="Q19" s="2" t="s">
        <v>65</v>
      </c>
      <c r="R19" s="3" t="str">
        <f>'AVS COMM Registers TABLE'!J10</f>
        <v>15 downto 1</v>
      </c>
      <c r="S19" s="2" t="s">
        <v>63</v>
      </c>
      <c r="T19" s="6" t="s">
        <v>62</v>
      </c>
      <c r="U19" s="5" t="str">
        <f>'AVS COMM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avalon_mm_spacewire_o.readdata(15 downto 1) &lt;= (others =&gt; '0');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avalon_mm_spacewire_o.readdata</v>
      </c>
      <c r="Q20" s="2" t="s">
        <v>65</v>
      </c>
      <c r="R20" s="3" t="str">
        <f>'AVS COMM Registers TABLE'!J11</f>
        <v>6</v>
      </c>
      <c r="S20" s="2" t="s">
        <v>63</v>
      </c>
      <c r="T20" s="6" t="s">
        <v>62</v>
      </c>
      <c r="U20" s="5" t="str">
        <f>INDEX($B$2:$B$3,MATCH(INDEX('Register VHDL Types TABLE'!$B$2:$B$61,MATCH(Y20,'Register VHDL Types TABLE'!$E$2:$E$61,0)),$E$2:$E$3,0))</f>
        <v>spacewire_write_registers_i</v>
      </c>
      <c r="V20" s="6" t="s">
        <v>64</v>
      </c>
      <c r="W20" s="5" t="str">
        <f>INDEX('Register VHDL Types TABLE'!$D$2:$D$61,MATCH(Y20,'Register VHDL Types TABLE'!$E$2:$E$61,0))</f>
        <v>spw_link_config_status_reg</v>
      </c>
      <c r="X20" s="6" t="s">
        <v>64</v>
      </c>
      <c r="Y20" s="5" t="str">
        <f>'AVS COMM Registers TABLE'!E11</f>
        <v>spw_err_disconnect</v>
      </c>
      <c r="Z20" s="6" t="s">
        <v>41</v>
      </c>
      <c r="AB20" t="str">
        <f t="shared" si="0"/>
        <v xml:space="preserve">    avalon_mm_spacewire_o.readdata(6) &lt;= spacewire_write_registers_i.spw_link_config_status_reg.spw_err_disconnect;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avalon_mm_spacewire_o.readdata</v>
      </c>
      <c r="Q21" s="2" t="s">
        <v>65</v>
      </c>
      <c r="R21" s="3" t="str">
        <f>'AVS COMM Registers TABLE'!J12</f>
        <v>7</v>
      </c>
      <c r="S21" s="2" t="s">
        <v>63</v>
      </c>
      <c r="T21" s="6" t="s">
        <v>62</v>
      </c>
      <c r="U21" s="5" t="str">
        <f>INDEX($B$2:$B$3,MATCH(INDEX('Register VHDL Types TABLE'!$B$2:$B$61,MATCH(Y21,'Register VHDL Types TABLE'!$E$2:$E$61,0)),$E$2:$E$3,0))</f>
        <v>spacewire_write_registers_i</v>
      </c>
      <c r="V21" s="6" t="s">
        <v>64</v>
      </c>
      <c r="W21" s="5" t="str">
        <f>INDEX('Register VHDL Types TABLE'!$D$2:$D$61,MATCH(Y21,'Register VHDL Types TABLE'!$E$2:$E$61,0))</f>
        <v>spw_link_config_status_reg</v>
      </c>
      <c r="X21" s="6" t="s">
        <v>64</v>
      </c>
      <c r="Y21" s="5" t="str">
        <f>'AVS COMM Registers TABLE'!E12</f>
        <v>spw_err_parity</v>
      </c>
      <c r="Z21" s="6" t="s">
        <v>41</v>
      </c>
      <c r="AB21" t="str">
        <f t="shared" si="0"/>
        <v xml:space="preserve">    avalon_mm_spacewire_o.readdata(7) &lt;= spacewire_write_registers_i.spw_link_config_status_reg.spw_err_parity;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avalon_mm_spacewire_o.readdata</v>
      </c>
      <c r="Q22" s="2" t="s">
        <v>65</v>
      </c>
      <c r="R22" s="3" t="str">
        <f>'AVS COMM Registers TABLE'!J13</f>
        <v>8</v>
      </c>
      <c r="S22" s="2" t="s">
        <v>63</v>
      </c>
      <c r="T22" s="6" t="s">
        <v>62</v>
      </c>
      <c r="U22" s="5" t="str">
        <f>INDEX($B$2:$B$3,MATCH(INDEX('Register VHDL Types TABLE'!$B$2:$B$61,MATCH(Y22,'Register VHDL Types TABLE'!$E$2:$E$61,0)),$E$2:$E$3,0))</f>
        <v>spacewire_write_registers_i</v>
      </c>
      <c r="V22" s="6" t="s">
        <v>64</v>
      </c>
      <c r="W22" s="5" t="str">
        <f>INDEX('Register VHDL Types TABLE'!$D$2:$D$61,MATCH(Y22,'Register VHDL Types TABLE'!$E$2:$E$61,0))</f>
        <v>spw_link_config_status_reg</v>
      </c>
      <c r="X22" s="6" t="s">
        <v>64</v>
      </c>
      <c r="Y22" s="5" t="str">
        <f>'AVS COMM Registers TABLE'!E13</f>
        <v>spw_err_escape</v>
      </c>
      <c r="Z22" s="6" t="s">
        <v>41</v>
      </c>
      <c r="AB22" t="str">
        <f t="shared" si="0"/>
        <v xml:space="preserve">    avalon_mm_spacewire_o.readdata(8) &lt;= spacewire_write_registers_i.spw_link_config_status_reg.spw_err_escape;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avalon_mm_spacewire_o.readdata</v>
      </c>
      <c r="Q23" s="2" t="s">
        <v>65</v>
      </c>
      <c r="R23" s="3" t="str">
        <f>'AVS COMM Registers TABLE'!J14</f>
        <v>9</v>
      </c>
      <c r="S23" s="2" t="s">
        <v>63</v>
      </c>
      <c r="T23" s="6" t="s">
        <v>62</v>
      </c>
      <c r="U23" s="5" t="str">
        <f>INDEX($B$2:$B$3,MATCH(INDEX('Register VHDL Types TABLE'!$B$2:$B$61,MATCH(Y23,'Register VHDL Types TABLE'!$E$2:$E$61,0)),$E$2:$E$3,0))</f>
        <v>spacewire_write_registers_i</v>
      </c>
      <c r="V23" s="6" t="s">
        <v>64</v>
      </c>
      <c r="W23" s="5" t="str">
        <f>INDEX('Register VHDL Types TABLE'!$D$2:$D$61,MATCH(Y23,'Register VHDL Types TABLE'!$E$2:$E$61,0))</f>
        <v>spw_link_config_status_reg</v>
      </c>
      <c r="X23" s="6" t="s">
        <v>64</v>
      </c>
      <c r="Y23" s="5" t="str">
        <f>'AVS COMM Registers TABLE'!E14</f>
        <v>spw_err_credit</v>
      </c>
      <c r="Z23" s="6" t="s">
        <v>41</v>
      </c>
      <c r="AB23" t="str">
        <f t="shared" si="0"/>
        <v xml:space="preserve">    avalon_mm_spacewire_o.readdata(9) &lt;= spacewire_write_registers_i.spw_link_config_status_reg.spw_err_credit;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avalon_mm_spacewire_o.readdata</v>
      </c>
      <c r="Q24" s="2" t="s">
        <v>65</v>
      </c>
      <c r="R24" s="3" t="str">
        <f>'AVS COMM Registers TABLE'!J15</f>
        <v>31 downto 0</v>
      </c>
      <c r="S24" s="2" t="s">
        <v>63</v>
      </c>
      <c r="T24" s="6" t="s">
        <v>62</v>
      </c>
      <c r="U24" s="5" t="str">
        <f>'AVS COMM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avalon_mm_spacewire_o.readdata(31 downto 0) &lt;= (others =&gt; '0');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2" t="s">
        <v>66</v>
      </c>
      <c r="N25" s="3" t="str">
        <f>'AVS COMM Registers TABLE'!C16</f>
        <v>x"01"</v>
      </c>
      <c r="O25" s="2" t="s">
        <v>63</v>
      </c>
      <c r="P25" s="4"/>
      <c r="Q25" s="4"/>
      <c r="R25" s="4"/>
      <c r="S25" s="4"/>
      <c r="T25" s="2" t="s">
        <v>61</v>
      </c>
      <c r="U25" s="4"/>
      <c r="V25" s="4"/>
      <c r="W25" s="4"/>
      <c r="X25" s="4"/>
      <c r="Y25" s="4"/>
      <c r="Z25" s="4"/>
      <c r="AB25" t="str">
        <f t="shared" si="0"/>
        <v xml:space="preserve">  when (x"01")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 t="shared" si="1"/>
        <v>avalon_mm_spacewire_o.readdata</v>
      </c>
      <c r="Q26" s="2" t="s">
        <v>65</v>
      </c>
      <c r="R26" s="3" t="str">
        <f>'AVS COMM Registers TABLE'!J16</f>
        <v>5 downto 0</v>
      </c>
      <c r="S26" s="2" t="s">
        <v>63</v>
      </c>
      <c r="T26" s="6" t="s">
        <v>62</v>
      </c>
      <c r="U26" s="5" t="str">
        <f>INDEX($B$2:$B$3,MATCH(INDEX('Register VHDL Types TABLE'!$B$2:$B$61,MATCH(Y26,'Register VHDL Types TABLE'!$E$2:$E$61,0)),$E$2:$E$3,0))</f>
        <v>spacewire_write_registers_i</v>
      </c>
      <c r="V26" s="6" t="s">
        <v>64</v>
      </c>
      <c r="W26" s="5" t="str">
        <f>INDEX('Register VHDL Types TABLE'!$D$2:$D$61,MATCH(Y26,'Register VHDL Types TABLE'!$E$2:$E$61,0))</f>
        <v>spw_timecode_reg</v>
      </c>
      <c r="X26" s="6" t="s">
        <v>64</v>
      </c>
      <c r="Y26" s="5" t="str">
        <f>'AVS COMM Registers TABLE'!E16</f>
        <v>timecode_time</v>
      </c>
      <c r="Z26" s="6" t="s">
        <v>41</v>
      </c>
      <c r="AB26" t="str">
        <f t="shared" si="0"/>
        <v xml:space="preserve">    avalon_mm_spacewire_o.readdata(5 downto 0) &lt;= spacewire_write_registers_i.spw_timecode_reg.timecode_time;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avalon_mm_spacewire_o.readdata</v>
      </c>
      <c r="Q27" s="2" t="s">
        <v>65</v>
      </c>
      <c r="R27" s="3" t="str">
        <f>'AVS COMM Registers TABLE'!J17</f>
        <v>7 downto 6</v>
      </c>
      <c r="S27" s="2" t="s">
        <v>63</v>
      </c>
      <c r="T27" s="6" t="s">
        <v>62</v>
      </c>
      <c r="U27" s="5" t="str">
        <f>INDEX($B$2:$B$3,MATCH(INDEX('Register VHDL Types TABLE'!$B$2:$B$61,MATCH(Y27,'Register VHDL Types TABLE'!$E$2:$E$61,0)),$E$2:$E$3,0))</f>
        <v>spacewire_write_registers_i</v>
      </c>
      <c r="V27" s="6" t="s">
        <v>64</v>
      </c>
      <c r="W27" s="5" t="str">
        <f>INDEX('Register VHDL Types TABLE'!$D$2:$D$61,MATCH(Y27,'Register VHDL Types TABLE'!$E$2:$E$61,0))</f>
        <v>spw_timecode_reg</v>
      </c>
      <c r="X27" s="6" t="s">
        <v>64</v>
      </c>
      <c r="Y27" s="5" t="str">
        <f>'AVS COMM Registers TABLE'!E17</f>
        <v>timecode_control</v>
      </c>
      <c r="Z27" s="6" t="s">
        <v>41</v>
      </c>
      <c r="AB27" t="str">
        <f t="shared" si="0"/>
        <v xml:space="preserve">    avalon_mm_spacewire_o.readdata(7 downto 6) &lt;= spacewire_write_registers_i.spw_timecode_reg.timecode_control;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avalon_mm_spacewire_o.readdata</v>
      </c>
      <c r="Q28" s="2" t="s">
        <v>65</v>
      </c>
      <c r="R28" s="3" t="str">
        <f>'AVS COMM Registers TABLE'!J18</f>
        <v>8</v>
      </c>
      <c r="S28" s="2" t="s">
        <v>63</v>
      </c>
      <c r="T28" s="6" t="s">
        <v>62</v>
      </c>
      <c r="U28" s="5" t="str">
        <f>INDEX($B$2:$B$3,MATCH(INDEX('Register VHDL Types TABLE'!$B$2:$B$61,MATCH(Y28,'Register VHDL Types TABLE'!$E$2:$E$61,0)),$E$2:$E$3,0))</f>
        <v>spacewire_write_registers_i</v>
      </c>
      <c r="V28" s="6" t="s">
        <v>64</v>
      </c>
      <c r="W28" s="5" t="str">
        <f>INDEX('Register VHDL Types TABLE'!$D$2:$D$61,MATCH(Y28,'Register VHDL Types TABLE'!$E$2:$E$61,0))</f>
        <v>spw_timecode_reg</v>
      </c>
      <c r="X28" s="6" t="s">
        <v>64</v>
      </c>
      <c r="Y28" s="5" t="str">
        <f>'AVS COMM Registers TABLE'!E18</f>
        <v>timecode_clear</v>
      </c>
      <c r="Z28" s="6" t="s">
        <v>41</v>
      </c>
      <c r="AB28" t="str">
        <f t="shared" si="0"/>
        <v xml:space="preserve">    avalon_mm_spacewire_o.readdata(8) &lt;= spacewire_write_registers_i.spw_timecode_reg.timecode_clear;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avalon_mm_spacewire_o.readdata</v>
      </c>
      <c r="Q29" s="2" t="s">
        <v>65</v>
      </c>
      <c r="R29" s="3" t="str">
        <f>'AVS COMM Registers TABLE'!J19</f>
        <v>31 downto 9</v>
      </c>
      <c r="S29" s="2" t="s">
        <v>63</v>
      </c>
      <c r="T29" s="6" t="s">
        <v>62</v>
      </c>
      <c r="U29" s="5" t="str">
        <f>'AVS COMM Registers TABLE'!G19</f>
        <v>(others =&gt; '0')</v>
      </c>
      <c r="V29" s="4"/>
      <c r="W29" s="4"/>
      <c r="X29" s="4"/>
      <c r="Y29" s="4"/>
      <c r="Z29" s="6" t="s">
        <v>41</v>
      </c>
      <c r="AB29" t="str">
        <f t="shared" si="0"/>
        <v xml:space="preserve">    avalon_mm_spacewire_o.readdata(31 downto 9) &lt;= (others =&gt; '0');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COMM Registers TABLE'!C20</f>
        <v>x"02"</v>
      </c>
      <c r="O30" s="2" t="s">
        <v>63</v>
      </c>
      <c r="P30" s="4"/>
      <c r="Q30" s="4"/>
      <c r="R30" s="4"/>
      <c r="S30" s="4"/>
      <c r="T30" s="2" t="s">
        <v>61</v>
      </c>
      <c r="U30" s="4"/>
      <c r="V30" s="4"/>
      <c r="W30" s="4"/>
      <c r="X30" s="4"/>
      <c r="Y30" s="4"/>
      <c r="Z30" s="4"/>
      <c r="AB30" t="str">
        <f t="shared" si="0"/>
        <v xml:space="preserve">  when (x"02")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5" t="str">
        <f t="shared" si="1"/>
        <v>avalon_mm_spacewire_o.readdata</v>
      </c>
      <c r="Q31" s="2" t="s">
        <v>65</v>
      </c>
      <c r="R31" s="3" t="str">
        <f>'AVS COMM Registers TABLE'!J20</f>
        <v>0</v>
      </c>
      <c r="S31" s="2" t="s">
        <v>63</v>
      </c>
      <c r="T31" s="6" t="s">
        <v>62</v>
      </c>
      <c r="U31" s="5" t="str">
        <f>INDEX($B$2:$B$3,MATCH(INDEX('Register VHDL Types TABLE'!$B$2:$B$61,MATCH(Y31,'Register VHDL Types TABLE'!$E$2:$E$61,0)),$E$2:$E$3,0))</f>
        <v>spacewire_write_registers_i</v>
      </c>
      <c r="V31" s="6" t="s">
        <v>64</v>
      </c>
      <c r="W31" s="5" t="str">
        <f>INDEX('Register VHDL Types TABLE'!$D$2:$D$61,MATCH(Y31,'Register VHDL Types TABLE'!$E$2:$E$61,0))</f>
        <v>fee_windowing_buffers_config_reg</v>
      </c>
      <c r="X31" s="6" t="s">
        <v>64</v>
      </c>
      <c r="Y31" s="5" t="str">
        <f>'AVS COMM Registers TABLE'!E20</f>
        <v>fee_machine_clear</v>
      </c>
      <c r="Z31" s="6" t="s">
        <v>41</v>
      </c>
      <c r="AB31" t="str">
        <f t="shared" si="0"/>
        <v xml:space="preserve">    avalon_mm_spacewire_o.readdata(0) &lt;= spacewire_write_registers_i.fee_windowing_buffers_config_reg.fee_machine_clear;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avalon_mm_spacewire_o.readdata</v>
      </c>
      <c r="Q32" s="2" t="s">
        <v>65</v>
      </c>
      <c r="R32" s="3" t="str">
        <f>'AVS COMM Registers TABLE'!J21</f>
        <v>1</v>
      </c>
      <c r="S32" s="2" t="s">
        <v>63</v>
      </c>
      <c r="T32" s="6" t="s">
        <v>62</v>
      </c>
      <c r="U32" s="5" t="str">
        <f>INDEX($B$2:$B$3,MATCH(INDEX('Register VHDL Types TABLE'!$B$2:$B$61,MATCH(Y32,'Register VHDL Types TABLE'!$E$2:$E$61,0)),$E$2:$E$3,0))</f>
        <v>spacewire_write_registers_i</v>
      </c>
      <c r="V32" s="6" t="s">
        <v>64</v>
      </c>
      <c r="W32" s="5" t="str">
        <f>INDEX('Register VHDL Types TABLE'!$D$2:$D$61,MATCH(Y32,'Register VHDL Types TABLE'!$E$2:$E$61,0))</f>
        <v>fee_windowing_buffers_config_reg</v>
      </c>
      <c r="X32" s="6" t="s">
        <v>64</v>
      </c>
      <c r="Y32" s="5" t="str">
        <f>'AVS COMM Registers TABLE'!E21</f>
        <v>fee_machine_stop</v>
      </c>
      <c r="Z32" s="6" t="s">
        <v>41</v>
      </c>
      <c r="AB32" t="str">
        <f t="shared" si="0"/>
        <v xml:space="preserve">    avalon_mm_spacewire_o.readdata(1) &lt;= spacewire_write_registers_i.fee_windowing_buffers_config_reg.fee_machine_stop;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avalon_mm_spacewire_o.readdata</v>
      </c>
      <c r="Q33" s="2" t="s">
        <v>65</v>
      </c>
      <c r="R33" s="3" t="str">
        <f>'AVS COMM Registers TABLE'!J22</f>
        <v>2</v>
      </c>
      <c r="S33" s="2" t="s">
        <v>63</v>
      </c>
      <c r="T33" s="6" t="s">
        <v>62</v>
      </c>
      <c r="U33" s="5" t="str">
        <f>INDEX($B$2:$B$3,MATCH(INDEX('Register VHDL Types TABLE'!$B$2:$B$61,MATCH(Y33,'Register VHDL Types TABLE'!$E$2:$E$61,0)),$E$2:$E$3,0))</f>
        <v>spacewire_write_registers_i</v>
      </c>
      <c r="V33" s="6" t="s">
        <v>64</v>
      </c>
      <c r="W33" s="5" t="str">
        <f>INDEX('Register VHDL Types TABLE'!$D$2:$D$61,MATCH(Y33,'Register VHDL Types TABLE'!$E$2:$E$61,0))</f>
        <v>fee_windowing_buffers_config_reg</v>
      </c>
      <c r="X33" s="6" t="s">
        <v>64</v>
      </c>
      <c r="Y33" s="5" t="str">
        <f>'AVS COMM Registers TABLE'!E22</f>
        <v>fee_machine_start</v>
      </c>
      <c r="Z33" s="6" t="s">
        <v>41</v>
      </c>
      <c r="AB33" t="str">
        <f t="shared" si="0"/>
        <v xml:space="preserve">    avalon_mm_spacewire_o.readdata(2) &lt;= spacewire_write_registers_i.fee_windowing_buffers_config_reg.fee_machine_start;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avalon_mm_spacewire_o.readdata</v>
      </c>
      <c r="Q34" s="2" t="s">
        <v>65</v>
      </c>
      <c r="R34" s="3" t="str">
        <f>'AVS COMM Registers TABLE'!J23</f>
        <v>3</v>
      </c>
      <c r="S34" s="2" t="s">
        <v>63</v>
      </c>
      <c r="T34" s="6" t="s">
        <v>62</v>
      </c>
      <c r="U34" s="5" t="str">
        <f>INDEX($B$2:$B$3,MATCH(INDEX('Register VHDL Types TABLE'!$B$2:$B$61,MATCH(Y34,'Register VHDL Types TABLE'!$E$2:$E$61,0)),$E$2:$E$3,0))</f>
        <v>spacewire_write_registers_i</v>
      </c>
      <c r="V34" s="6" t="s">
        <v>64</v>
      </c>
      <c r="W34" s="5" t="str">
        <f>INDEX('Register VHDL Types TABLE'!$D$2:$D$61,MATCH(Y34,'Register VHDL Types TABLE'!$E$2:$E$61,0))</f>
        <v>fee_windowing_buffers_config_reg</v>
      </c>
      <c r="X34" s="6" t="s">
        <v>64</v>
      </c>
      <c r="Y34" s="5" t="str">
        <f>'AVS COMM Registers TABLE'!E23</f>
        <v>fee_masking_en</v>
      </c>
      <c r="Z34" s="6" t="s">
        <v>41</v>
      </c>
      <c r="AB34" t="str">
        <f t="shared" si="0"/>
        <v xml:space="preserve">    avalon_mm_spacewire_o.readdata(3) &lt;= spacewire_write_registers_i.fee_windowing_buffers_config_reg.fee_masking_en;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avalon_mm_spacewire_o.readdata</v>
      </c>
      <c r="Q35" s="2" t="s">
        <v>65</v>
      </c>
      <c r="R35" s="3" t="str">
        <f>'AVS COMM Registers TABLE'!J24</f>
        <v>31 downto 4</v>
      </c>
      <c r="S35" s="2" t="s">
        <v>63</v>
      </c>
      <c r="T35" s="6" t="s">
        <v>62</v>
      </c>
      <c r="U35" s="5" t="str">
        <f>'AVS COMM Registers TABLE'!G24</f>
        <v>(others =&gt; '0')</v>
      </c>
      <c r="V35" s="4"/>
      <c r="W35" s="4"/>
      <c r="X35" s="4"/>
      <c r="Y35" s="4"/>
      <c r="Z35" s="6" t="s">
        <v>41</v>
      </c>
      <c r="AB35" t="str">
        <f t="shared" si="0"/>
        <v xml:space="preserve">    avalon_mm_spacewire_o.readdata(31 downto 4) &lt;= (others =&gt; '0');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str">
        <f>'AVS COMM Registers TABLE'!C25</f>
        <v>x"03"</v>
      </c>
      <c r="O36" s="2" t="s">
        <v>63</v>
      </c>
      <c r="P36" s="4"/>
      <c r="Q36" s="4"/>
      <c r="R36" s="4"/>
      <c r="S36" s="4"/>
      <c r="T36" s="2" t="s">
        <v>61</v>
      </c>
      <c r="U36" s="4"/>
      <c r="V36" s="4"/>
      <c r="W36" s="4"/>
      <c r="X36" s="4"/>
      <c r="Y36" s="4"/>
      <c r="Z36" s="4"/>
      <c r="AB36" t="str">
        <f t="shared" si="0"/>
        <v xml:space="preserve">  when (x"03") =&gt;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 t="shared" si="1"/>
        <v>avalon_mm_spacewire_o.readdata</v>
      </c>
      <c r="Q37" s="2" t="s">
        <v>65</v>
      </c>
      <c r="R37" s="3" t="str">
        <f>'AVS COMM Registers TABLE'!J25</f>
        <v>0</v>
      </c>
      <c r="S37" s="2" t="s">
        <v>63</v>
      </c>
      <c r="T37" s="6" t="s">
        <v>62</v>
      </c>
      <c r="U37" s="5" t="str">
        <f>INDEX($B$2:$B$3,MATCH(INDEX('Register VHDL Types TABLE'!$B$2:$B$61,MATCH(Y37,'Register VHDL Types TABLE'!$E$2:$E$61,0)),$E$2:$E$3,0))</f>
        <v>spacewire_read_registers_i</v>
      </c>
      <c r="V37" s="6" t="s">
        <v>64</v>
      </c>
      <c r="W37" s="5" t="str">
        <f>INDEX('Register VHDL Types TABLE'!$D$2:$D$61,MATCH(Y37,'Register VHDL Types TABLE'!$E$2:$E$61,0))</f>
        <v>fee_windowing_buffers_status_reg</v>
      </c>
      <c r="X37" s="6" t="s">
        <v>64</v>
      </c>
      <c r="Y37" s="5" t="str">
        <f>'AVS COMM Registers TABLE'!E25</f>
        <v>windowing_right_buffer_empty</v>
      </c>
      <c r="Z37" s="6" t="s">
        <v>41</v>
      </c>
      <c r="AB37" t="str">
        <f t="shared" si="0"/>
        <v xml:space="preserve">    avalon_mm_spacewire_o.readdata(0) &lt;= spacewire_read_registers_i.fee_windowing_buffers_status_reg.windowing_right_buffer_empty;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avalon_mm_spacewire_o.readdata</v>
      </c>
      <c r="Q38" s="2" t="s">
        <v>65</v>
      </c>
      <c r="R38" s="3" t="str">
        <f>'AVS COMM Registers TABLE'!J26</f>
        <v>1</v>
      </c>
      <c r="S38" s="2" t="s">
        <v>63</v>
      </c>
      <c r="T38" s="6" t="s">
        <v>62</v>
      </c>
      <c r="U38" s="5" t="str">
        <f>INDEX($B$2:$B$3,MATCH(INDEX('Register VHDL Types TABLE'!$B$2:$B$61,MATCH(Y38,'Register VHDL Types TABLE'!$E$2:$E$61,0)),$E$2:$E$3,0))</f>
        <v>spacewire_read_registers_i</v>
      </c>
      <c r="V38" s="6" t="s">
        <v>64</v>
      </c>
      <c r="W38" s="5" t="str">
        <f>INDEX('Register VHDL Types TABLE'!$D$2:$D$61,MATCH(Y38,'Register VHDL Types TABLE'!$E$2:$E$61,0))</f>
        <v>fee_windowing_buffers_status_reg</v>
      </c>
      <c r="X38" s="6" t="s">
        <v>64</v>
      </c>
      <c r="Y38" s="5" t="str">
        <f>'AVS COMM Registers TABLE'!E26</f>
        <v>windowing_left_buffer_empty</v>
      </c>
      <c r="Z38" s="6" t="s">
        <v>41</v>
      </c>
      <c r="AB38" t="str">
        <f t="shared" si="0"/>
        <v xml:space="preserve">    avalon_mm_spacewire_o.readdata(1) &lt;= spacewire_read_registers_i.fee_windowing_buffers_status_reg.windowing_left_buffer_empty;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avalon_mm_spacewire_o.readdata</v>
      </c>
      <c r="Q39" s="2" t="s">
        <v>65</v>
      </c>
      <c r="R39" s="3" t="str">
        <f>'AVS COMM Registers TABLE'!J27</f>
        <v>31 downto 3</v>
      </c>
      <c r="S39" s="2" t="s">
        <v>63</v>
      </c>
      <c r="T39" s="6" t="s">
        <v>62</v>
      </c>
      <c r="U39" s="5" t="str">
        <f>'AVS COMM Registers TABLE'!G27</f>
        <v>(others =&gt; '0')</v>
      </c>
      <c r="V39" s="4"/>
      <c r="W39" s="4"/>
      <c r="X39" s="4"/>
      <c r="Y39" s="4"/>
      <c r="Z39" s="6" t="s">
        <v>41</v>
      </c>
      <c r="AB39" t="str">
        <f t="shared" si="0"/>
        <v xml:space="preserve">    avalon_mm_spacewire_o.readdata(31 downto 3) &lt;= (others =&gt; '0');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2" t="s">
        <v>66</v>
      </c>
      <c r="N40" s="3" t="str">
        <f>'AVS COMM Registers TABLE'!C28</f>
        <v>x"04"</v>
      </c>
      <c r="O40" s="2" t="s">
        <v>63</v>
      </c>
      <c r="P40" s="4"/>
      <c r="Q40" s="4"/>
      <c r="R40" s="4"/>
      <c r="S40" s="4"/>
      <c r="T40" s="2" t="s">
        <v>61</v>
      </c>
      <c r="U40" s="4"/>
      <c r="V40" s="4"/>
      <c r="W40" s="4"/>
      <c r="X40" s="4"/>
      <c r="Y40" s="4"/>
      <c r="Z40" s="4"/>
      <c r="AB40" t="str">
        <f t="shared" si="0"/>
        <v xml:space="preserve">  when (x"04")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 t="shared" si="1"/>
        <v>avalon_mm_spacewire_o.readdata</v>
      </c>
      <c r="Q41" s="2" t="s">
        <v>65</v>
      </c>
      <c r="R41" s="3" t="str">
        <f>'AVS COMM Registers TABLE'!J28</f>
        <v>7 downto 0</v>
      </c>
      <c r="S41" s="2" t="s">
        <v>63</v>
      </c>
      <c r="T41" s="6" t="s">
        <v>62</v>
      </c>
      <c r="U41" s="5" t="str">
        <f>INDEX($B$2:$B$3,MATCH(INDEX('Register VHDL Types TABLE'!$B$2:$B$61,MATCH(Y41,'Register VHDL Types TABLE'!$E$2:$E$61,0)),$E$2:$E$3,0))</f>
        <v>spacewire_write_registers_i</v>
      </c>
      <c r="V41" s="6" t="s">
        <v>64</v>
      </c>
      <c r="W41" s="5" t="str">
        <f>INDEX('Register VHDL Types TABLE'!$D$2:$D$61,MATCH(Y41,'Register VHDL Types TABLE'!$E$2:$E$61,0))</f>
        <v>rmap_codec_config_reg</v>
      </c>
      <c r="X41" s="6" t="s">
        <v>64</v>
      </c>
      <c r="Y41" s="5" t="str">
        <f>'AVS COMM Registers TABLE'!E28</f>
        <v>rmap_target_logical_addr</v>
      </c>
      <c r="Z41" s="6" t="s">
        <v>41</v>
      </c>
      <c r="AB41" t="str">
        <f t="shared" si="0"/>
        <v xml:space="preserve">    avalon_mm_spacewire_o.readdata(7 downto 0) &lt;= spacewire_write_registers_i.rmap_codec_config_reg.rmap_target_logical_addr;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avalon_mm_spacewire_o.readdata</v>
      </c>
      <c r="Q42" s="2" t="s">
        <v>65</v>
      </c>
      <c r="R42" s="3" t="str">
        <f>'AVS COMM Registers TABLE'!J29</f>
        <v>15 downto 8</v>
      </c>
      <c r="S42" s="2" t="s">
        <v>63</v>
      </c>
      <c r="T42" s="6" t="s">
        <v>62</v>
      </c>
      <c r="U42" s="5" t="str">
        <f>INDEX($B$2:$B$3,MATCH(INDEX('Register VHDL Types TABLE'!$B$2:$B$61,MATCH(Y42,'Register VHDL Types TABLE'!$E$2:$E$61,0)),$E$2:$E$3,0))</f>
        <v>spacewire_write_registers_i</v>
      </c>
      <c r="V42" s="6" t="s">
        <v>64</v>
      </c>
      <c r="W42" s="5" t="str">
        <f>INDEX('Register VHDL Types TABLE'!$D$2:$D$61,MATCH(Y42,'Register VHDL Types TABLE'!$E$2:$E$61,0))</f>
        <v>rmap_codec_config_reg</v>
      </c>
      <c r="X42" s="6" t="s">
        <v>64</v>
      </c>
      <c r="Y42" s="5" t="str">
        <f>'AVS COMM Registers TABLE'!E29</f>
        <v>rmap_target_key</v>
      </c>
      <c r="Z42" s="6" t="s">
        <v>41</v>
      </c>
      <c r="AB42" t="str">
        <f t="shared" si="0"/>
        <v xml:space="preserve">    avalon_mm_spacewire_o.readdata(15 downto 8) &lt;= spacewire_write_registers_i.rmap_codec_config_reg.rmap_target_key;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avalon_mm_spacewire_o.readdata</v>
      </c>
      <c r="Q43" s="2" t="s">
        <v>65</v>
      </c>
      <c r="R43" s="3" t="str">
        <f>'AVS COMM Registers TABLE'!J30</f>
        <v>31 downto 6</v>
      </c>
      <c r="S43" s="2" t="s">
        <v>63</v>
      </c>
      <c r="T43" s="6" t="s">
        <v>62</v>
      </c>
      <c r="U43" s="5" t="str">
        <f>'AVS COMM Registers TABLE'!G30</f>
        <v>(others =&gt; '0')</v>
      </c>
      <c r="V43" s="4"/>
      <c r="W43" s="4"/>
      <c r="X43" s="4"/>
      <c r="Y43" s="4"/>
      <c r="Z43" s="6" t="s">
        <v>41</v>
      </c>
      <c r="AB43" t="str">
        <f t="shared" si="0"/>
        <v xml:space="preserve">    avalon_mm_spacewire_o.readdata(31 downto 6) &lt;= (others =&gt; '0');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str">
        <f>'AVS COMM Registers TABLE'!C31</f>
        <v>x"05"</v>
      </c>
      <c r="O44" s="2" t="s">
        <v>63</v>
      </c>
      <c r="P44" s="4"/>
      <c r="Q44" s="4"/>
      <c r="R44" s="4"/>
      <c r="S44" s="4"/>
      <c r="T44" s="2" t="s">
        <v>61</v>
      </c>
      <c r="U44" s="4"/>
      <c r="V44" s="4"/>
      <c r="W44" s="4"/>
      <c r="X44" s="4"/>
      <c r="Y44" s="4"/>
      <c r="Z44" s="4"/>
      <c r="AB44" t="str">
        <f t="shared" si="0"/>
        <v xml:space="preserve">  when (x"05") =&gt;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5" t="str">
        <f t="shared" si="1"/>
        <v>avalon_mm_spacewire_o.readdata</v>
      </c>
      <c r="Q45" s="2" t="s">
        <v>65</v>
      </c>
      <c r="R45" s="3" t="str">
        <f>'AVS COMM Registers TABLE'!J31</f>
        <v>0</v>
      </c>
      <c r="S45" s="2" t="s">
        <v>63</v>
      </c>
      <c r="T45" s="6" t="s">
        <v>62</v>
      </c>
      <c r="U45" s="5" t="str">
        <f>INDEX($B$2:$B$3,MATCH(INDEX('Register VHDL Types TABLE'!$B$2:$B$61,MATCH(Y45,'Register VHDL Types TABLE'!$E$2:$E$61,0)),$E$2:$E$3,0))</f>
        <v>spacewire_read_registers_i</v>
      </c>
      <c r="V45" s="6" t="s">
        <v>64</v>
      </c>
      <c r="W45" s="5" t="str">
        <f>INDEX('Register VHDL Types TABLE'!$D$2:$D$61,MATCH(Y45,'Register VHDL Types TABLE'!$E$2:$E$61,0))</f>
        <v>rmap_codec_status_reg</v>
      </c>
      <c r="X45" s="6" t="s">
        <v>64</v>
      </c>
      <c r="Y45" s="5" t="str">
        <f>'AVS COMM Registers TABLE'!E31</f>
        <v>rmap_stat_command_received</v>
      </c>
      <c r="Z45" s="6" t="s">
        <v>41</v>
      </c>
      <c r="AB45" t="str">
        <f t="shared" si="0"/>
        <v xml:space="preserve">    avalon_mm_spacewire_o.readdata(0) &lt;= spacewire_read_registers_i.rmap_codec_status_reg.rmap_stat_command_received;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avalon_mm_spacewire_o.readdata</v>
      </c>
      <c r="Q46" s="2" t="s">
        <v>65</v>
      </c>
      <c r="R46" s="3" t="str">
        <f>'AVS COMM Registers TABLE'!J32</f>
        <v>1</v>
      </c>
      <c r="S46" s="2" t="s">
        <v>63</v>
      </c>
      <c r="T46" s="6" t="s">
        <v>62</v>
      </c>
      <c r="U46" s="5" t="str">
        <f>INDEX($B$2:$B$3,MATCH(INDEX('Register VHDL Types TABLE'!$B$2:$B$61,MATCH(Y46,'Register VHDL Types TABLE'!$E$2:$E$61,0)),$E$2:$E$3,0))</f>
        <v>spacewire_read_registers_i</v>
      </c>
      <c r="V46" s="6" t="s">
        <v>64</v>
      </c>
      <c r="W46" s="5" t="str">
        <f>INDEX('Register VHDL Types TABLE'!$D$2:$D$61,MATCH(Y46,'Register VHDL Types TABLE'!$E$2:$E$61,0))</f>
        <v>rmap_codec_status_reg</v>
      </c>
      <c r="X46" s="6" t="s">
        <v>64</v>
      </c>
      <c r="Y46" s="5" t="str">
        <f>'AVS COMM Registers TABLE'!E32</f>
        <v>rmap_stat_write_requested</v>
      </c>
      <c r="Z46" s="6" t="s">
        <v>41</v>
      </c>
      <c r="AB46" t="str">
        <f t="shared" si="0"/>
        <v xml:space="preserve">    avalon_mm_spacewire_o.readdata(1) &lt;= spacewire_read_registers_i.rmap_codec_status_reg.rmap_stat_write_requested;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avalon_mm_spacewire_o.readdata</v>
      </c>
      <c r="Q47" s="2" t="s">
        <v>65</v>
      </c>
      <c r="R47" s="3" t="str">
        <f>'AVS COMM Registers TABLE'!J33</f>
        <v>2</v>
      </c>
      <c r="S47" s="2" t="s">
        <v>63</v>
      </c>
      <c r="T47" s="6" t="s">
        <v>62</v>
      </c>
      <c r="U47" s="5" t="str">
        <f>INDEX($B$2:$B$3,MATCH(INDEX('Register VHDL Types TABLE'!$B$2:$B$61,MATCH(Y47,'Register VHDL Types TABLE'!$E$2:$E$61,0)),$E$2:$E$3,0))</f>
        <v>spacewire_read_registers_i</v>
      </c>
      <c r="V47" s="6" t="s">
        <v>64</v>
      </c>
      <c r="W47" s="5" t="str">
        <f>INDEX('Register VHDL Types TABLE'!$D$2:$D$61,MATCH(Y47,'Register VHDL Types TABLE'!$E$2:$E$61,0))</f>
        <v>rmap_codec_status_reg</v>
      </c>
      <c r="X47" s="6" t="s">
        <v>64</v>
      </c>
      <c r="Y47" s="5" t="str">
        <f>'AVS COMM Registers TABLE'!E33</f>
        <v>rmap_stat_write_authorized</v>
      </c>
      <c r="Z47" s="6" t="s">
        <v>41</v>
      </c>
      <c r="AB47" t="str">
        <f t="shared" si="0"/>
        <v xml:space="preserve">    avalon_mm_spacewire_o.readdata(2) &lt;= spacewire_read_registers_i.rmap_codec_status_reg.rmap_stat_write_authorized;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avalon_mm_spacewire_o.readdata</v>
      </c>
      <c r="Q48" s="2" t="s">
        <v>65</v>
      </c>
      <c r="R48" s="3" t="str">
        <f>'AVS COMM Registers TABLE'!J34</f>
        <v>3</v>
      </c>
      <c r="S48" s="2" t="s">
        <v>63</v>
      </c>
      <c r="T48" s="6" t="s">
        <v>62</v>
      </c>
      <c r="U48" s="5" t="str">
        <f>INDEX($B$2:$B$3,MATCH(INDEX('Register VHDL Types TABLE'!$B$2:$B$61,MATCH(Y48,'Register VHDL Types TABLE'!$E$2:$E$61,0)),$E$2:$E$3,0))</f>
        <v>spacewire_read_registers_i</v>
      </c>
      <c r="V48" s="6" t="s">
        <v>64</v>
      </c>
      <c r="W48" s="5" t="str">
        <f>INDEX('Register VHDL Types TABLE'!$D$2:$D$61,MATCH(Y48,'Register VHDL Types TABLE'!$E$2:$E$61,0))</f>
        <v>rmap_codec_status_reg</v>
      </c>
      <c r="X48" s="6" t="s">
        <v>64</v>
      </c>
      <c r="Y48" s="5" t="str">
        <f>'AVS COMM Registers TABLE'!E34</f>
        <v>rmap_stat_read_requested</v>
      </c>
      <c r="Z48" s="6" t="s">
        <v>41</v>
      </c>
      <c r="AB48" t="str">
        <f t="shared" si="0"/>
        <v xml:space="preserve">    avalon_mm_spacewire_o.readdata(3) &lt;= spacewire_read_registers_i.rmap_codec_status_reg.rmap_stat_read_requested;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avalon_mm_spacewire_o.readdata</v>
      </c>
      <c r="Q49" s="2" t="s">
        <v>65</v>
      </c>
      <c r="R49" s="3" t="str">
        <f>'AVS COMM Registers TABLE'!J35</f>
        <v>4</v>
      </c>
      <c r="S49" s="2" t="s">
        <v>63</v>
      </c>
      <c r="T49" s="6" t="s">
        <v>62</v>
      </c>
      <c r="U49" s="5" t="str">
        <f>INDEX($B$2:$B$3,MATCH(INDEX('Register VHDL Types TABLE'!$B$2:$B$61,MATCH(Y49,'Register VHDL Types TABLE'!$E$2:$E$61,0)),$E$2:$E$3,0))</f>
        <v>spacewire_read_registers_i</v>
      </c>
      <c r="V49" s="6" t="s">
        <v>64</v>
      </c>
      <c r="W49" s="5" t="str">
        <f>INDEX('Register VHDL Types TABLE'!$D$2:$D$61,MATCH(Y49,'Register VHDL Types TABLE'!$E$2:$E$61,0))</f>
        <v>rmap_codec_status_reg</v>
      </c>
      <c r="X49" s="6" t="s">
        <v>64</v>
      </c>
      <c r="Y49" s="5" t="str">
        <f>'AVS COMM Registers TABLE'!E35</f>
        <v>rmap_stat_read_authorized</v>
      </c>
      <c r="Z49" s="6" t="s">
        <v>41</v>
      </c>
      <c r="AB49" t="str">
        <f t="shared" si="0"/>
        <v xml:space="preserve">    avalon_mm_spacewire_o.readdata(4) &lt;= spacewire_read_registers_i.rmap_codec_status_reg.rmap_stat_read_authorized;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avalon_mm_spacewire_o.readdata</v>
      </c>
      <c r="Q50" s="2" t="s">
        <v>65</v>
      </c>
      <c r="R50" s="3" t="str">
        <f>'AVS COMM Registers TABLE'!J36</f>
        <v>5</v>
      </c>
      <c r="S50" s="2" t="s">
        <v>63</v>
      </c>
      <c r="T50" s="6" t="s">
        <v>62</v>
      </c>
      <c r="U50" s="5" t="str">
        <f>INDEX($B$2:$B$3,MATCH(INDEX('Register VHDL Types TABLE'!$B$2:$B$61,MATCH(Y50,'Register VHDL Types TABLE'!$E$2:$E$61,0)),$E$2:$E$3,0))</f>
        <v>spacewire_read_registers_i</v>
      </c>
      <c r="V50" s="6" t="s">
        <v>64</v>
      </c>
      <c r="W50" s="5" t="str">
        <f>INDEX('Register VHDL Types TABLE'!$D$2:$D$61,MATCH(Y50,'Register VHDL Types TABLE'!$E$2:$E$61,0))</f>
        <v>rmap_codec_status_reg</v>
      </c>
      <c r="X50" s="6" t="s">
        <v>64</v>
      </c>
      <c r="Y50" s="5" t="str">
        <f>'AVS COMM Registers TABLE'!E36</f>
        <v>rmap_stat_reply_sended</v>
      </c>
      <c r="Z50" s="6" t="s">
        <v>41</v>
      </c>
      <c r="AB50" t="str">
        <f t="shared" si="0"/>
        <v xml:space="preserve">    avalon_mm_spacewire_o.readdata(5) &lt;= spacewire_read_registers_i.rmap_codec_status_reg.rmap_stat_reply_sended;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avalon_mm_spacewire_o.readdata</v>
      </c>
      <c r="Q51" s="2" t="s">
        <v>65</v>
      </c>
      <c r="R51" s="3" t="str">
        <f>'AVS COMM Registers TABLE'!J37</f>
        <v>6</v>
      </c>
      <c r="S51" s="2" t="s">
        <v>63</v>
      </c>
      <c r="T51" s="6" t="s">
        <v>62</v>
      </c>
      <c r="U51" s="5" t="str">
        <f>INDEX($B$2:$B$3,MATCH(INDEX('Register VHDL Types TABLE'!$B$2:$B$61,MATCH(Y51,'Register VHDL Types TABLE'!$E$2:$E$61,0)),$E$2:$E$3,0))</f>
        <v>spacewire_read_registers_i</v>
      </c>
      <c r="V51" s="6" t="s">
        <v>64</v>
      </c>
      <c r="W51" s="5" t="str">
        <f>INDEX('Register VHDL Types TABLE'!$D$2:$D$61,MATCH(Y51,'Register VHDL Types TABLE'!$E$2:$E$61,0))</f>
        <v>rmap_codec_status_reg</v>
      </c>
      <c r="X51" s="6" t="s">
        <v>64</v>
      </c>
      <c r="Y51" s="5" t="str">
        <f>'AVS COMM Registers TABLE'!E37</f>
        <v>rmap_stat_discarded_package</v>
      </c>
      <c r="Z51" s="6" t="s">
        <v>41</v>
      </c>
      <c r="AB51" t="str">
        <f t="shared" si="0"/>
        <v xml:space="preserve">    avalon_mm_spacewire_o.readdata(6) &lt;= spacewire_read_registers_i.rmap_codec_status_reg.rmap_stat_discarded_package;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avalon_mm_spacewire_o.readdata</v>
      </c>
      <c r="Q52" s="2" t="s">
        <v>65</v>
      </c>
      <c r="R52" s="3" t="str">
        <f>'AVS COMM Registers TABLE'!J38</f>
        <v>15 downto 7</v>
      </c>
      <c r="S52" s="2" t="s">
        <v>63</v>
      </c>
      <c r="T52" s="6" t="s">
        <v>62</v>
      </c>
      <c r="U52" s="5" t="str">
        <f>'AVS COMM Registers TABLE'!G38</f>
        <v>(others =&gt; '0')</v>
      </c>
      <c r="V52" s="4"/>
      <c r="W52" s="4"/>
      <c r="X52" s="4"/>
      <c r="Y52" s="4"/>
      <c r="Z52" s="6" t="s">
        <v>41</v>
      </c>
      <c r="AB52" t="str">
        <f t="shared" si="0"/>
        <v xml:space="preserve">    avalon_mm_spacewire_o.readdata(15 downto 7) &lt;= (others =&gt; '0');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avalon_mm_spacewire_o.readdata</v>
      </c>
      <c r="Q53" s="2" t="s">
        <v>65</v>
      </c>
      <c r="R53" s="3" t="str">
        <f>'AVS COMM Registers TABLE'!J39</f>
        <v>6</v>
      </c>
      <c r="S53" s="2" t="s">
        <v>63</v>
      </c>
      <c r="T53" s="6" t="s">
        <v>62</v>
      </c>
      <c r="U53" s="5" t="str">
        <f>INDEX($B$2:$B$3,MATCH(INDEX('Register VHDL Types TABLE'!$B$2:$B$61,MATCH(Y53,'Register VHDL Types TABLE'!$E$2:$E$61,0)),$E$2:$E$3,0))</f>
        <v>spacewire_read_registers_i</v>
      </c>
      <c r="V53" s="6" t="s">
        <v>64</v>
      </c>
      <c r="W53" s="5" t="str">
        <f>INDEX('Register VHDL Types TABLE'!$D$2:$D$61,MATCH(Y53,'Register VHDL Types TABLE'!$E$2:$E$61,0))</f>
        <v>rmap_codec_status_reg</v>
      </c>
      <c r="X53" s="6" t="s">
        <v>64</v>
      </c>
      <c r="Y53" s="5" t="str">
        <f>'AVS COMM Registers TABLE'!E39</f>
        <v>rmap_err_early_eop</v>
      </c>
      <c r="Z53" s="6" t="s">
        <v>41</v>
      </c>
      <c r="AB53" t="str">
        <f t="shared" si="0"/>
        <v xml:space="preserve">    avalon_mm_spacewire_o.readdata(6) &lt;= spacewire_read_registers_i.rmap_codec_status_reg.rmap_err_early_eop;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avalon_mm_spacewire_o.readdata</v>
      </c>
      <c r="Q54" s="2" t="s">
        <v>65</v>
      </c>
      <c r="R54" s="3" t="str">
        <f>'AVS COMM Registers TABLE'!J40</f>
        <v>7</v>
      </c>
      <c r="S54" s="2" t="s">
        <v>63</v>
      </c>
      <c r="T54" s="6" t="s">
        <v>62</v>
      </c>
      <c r="U54" s="5" t="str">
        <f>INDEX($B$2:$B$3,MATCH(INDEX('Register VHDL Types TABLE'!$B$2:$B$61,MATCH(Y54,'Register VHDL Types TABLE'!$E$2:$E$61,0)),$E$2:$E$3,0))</f>
        <v>spacewire_read_registers_i</v>
      </c>
      <c r="V54" s="6" t="s">
        <v>64</v>
      </c>
      <c r="W54" s="5" t="str">
        <f>INDEX('Register VHDL Types TABLE'!$D$2:$D$61,MATCH(Y54,'Register VHDL Types TABLE'!$E$2:$E$61,0))</f>
        <v>rmap_codec_status_reg</v>
      </c>
      <c r="X54" s="6" t="s">
        <v>64</v>
      </c>
      <c r="Y54" s="5" t="str">
        <f>'AVS COMM Registers TABLE'!E40</f>
        <v>rmap_err_eep</v>
      </c>
      <c r="Z54" s="6" t="s">
        <v>41</v>
      </c>
      <c r="AB54" t="str">
        <f t="shared" si="0"/>
        <v xml:space="preserve">    avalon_mm_spacewire_o.readdata(7) &lt;= spacewire_read_registers_i.rmap_codec_status_reg.rmap_err_eep;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avalon_mm_spacewire_o.readdata</v>
      </c>
      <c r="Q55" s="2" t="s">
        <v>65</v>
      </c>
      <c r="R55" s="3" t="str">
        <f>'AVS COMM Registers TABLE'!J41</f>
        <v>8</v>
      </c>
      <c r="S55" s="2" t="s">
        <v>63</v>
      </c>
      <c r="T55" s="6" t="s">
        <v>62</v>
      </c>
      <c r="U55" s="5" t="str">
        <f>INDEX($B$2:$B$3,MATCH(INDEX('Register VHDL Types TABLE'!$B$2:$B$61,MATCH(Y55,'Register VHDL Types TABLE'!$E$2:$E$61,0)),$E$2:$E$3,0))</f>
        <v>spacewire_read_registers_i</v>
      </c>
      <c r="V55" s="6" t="s">
        <v>64</v>
      </c>
      <c r="W55" s="5" t="str">
        <f>INDEX('Register VHDL Types TABLE'!$D$2:$D$61,MATCH(Y55,'Register VHDL Types TABLE'!$E$2:$E$61,0))</f>
        <v>rmap_codec_status_reg</v>
      </c>
      <c r="X55" s="6" t="s">
        <v>64</v>
      </c>
      <c r="Y55" s="5" t="str">
        <f>'AVS COMM Registers TABLE'!E41</f>
        <v>rmap_err_header_CRC</v>
      </c>
      <c r="Z55" s="6" t="s">
        <v>41</v>
      </c>
      <c r="AB55" t="str">
        <f t="shared" si="0"/>
        <v xml:space="preserve">    avalon_mm_spacewire_o.readdata(8) &lt;= spacewire_read_registers_i.rmap_codec_status_reg.rmap_err_header_CRC;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avalon_mm_spacewire_o.readdata</v>
      </c>
      <c r="Q56" s="2" t="s">
        <v>65</v>
      </c>
      <c r="R56" s="3" t="str">
        <f>'AVS COMM Registers TABLE'!J42</f>
        <v>9</v>
      </c>
      <c r="S56" s="2" t="s">
        <v>63</v>
      </c>
      <c r="T56" s="6" t="s">
        <v>62</v>
      </c>
      <c r="U56" s="5" t="str">
        <f>INDEX($B$2:$B$3,MATCH(INDEX('Register VHDL Types TABLE'!$B$2:$B$61,MATCH(Y56,'Register VHDL Types TABLE'!$E$2:$E$61,0)),$E$2:$E$3,0))</f>
        <v>spacewire_read_registers_i</v>
      </c>
      <c r="V56" s="6" t="s">
        <v>64</v>
      </c>
      <c r="W56" s="5" t="str">
        <f>INDEX('Register VHDL Types TABLE'!$D$2:$D$61,MATCH(Y56,'Register VHDL Types TABLE'!$E$2:$E$61,0))</f>
        <v>rmap_codec_status_reg</v>
      </c>
      <c r="X56" s="6" t="s">
        <v>64</v>
      </c>
      <c r="Y56" s="5" t="str">
        <f>'AVS COMM Registers TABLE'!E42</f>
        <v>rmap_err_unused_packet_type</v>
      </c>
      <c r="Z56" s="6" t="s">
        <v>41</v>
      </c>
      <c r="AB56" t="str">
        <f t="shared" si="0"/>
        <v xml:space="preserve">    avalon_mm_spacewire_o.readdata(9) &lt;= spacewire_read_registers_i.rmap_codec_status_reg.rmap_err_unused_packet_type;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avalon_mm_spacewire_o.readdata</v>
      </c>
      <c r="Q57" s="2" t="s">
        <v>65</v>
      </c>
      <c r="R57" s="3" t="str">
        <f>'AVS COMM Registers TABLE'!J43</f>
        <v>0</v>
      </c>
      <c r="S57" s="2" t="s">
        <v>63</v>
      </c>
      <c r="T57" s="6" t="s">
        <v>62</v>
      </c>
      <c r="U57" s="5" t="str">
        <f>INDEX($B$2:$B$3,MATCH(INDEX('Register VHDL Types TABLE'!$B$2:$B$61,MATCH(Y57,'Register VHDL Types TABLE'!$E$2:$E$61,0)),$E$2:$E$3,0))</f>
        <v>spacewire_read_registers_i</v>
      </c>
      <c r="V57" s="6" t="s">
        <v>64</v>
      </c>
      <c r="W57" s="5" t="str">
        <f>INDEX('Register VHDL Types TABLE'!$D$2:$D$61,MATCH(Y57,'Register VHDL Types TABLE'!$E$2:$E$61,0))</f>
        <v>rmap_codec_status_reg</v>
      </c>
      <c r="X57" s="6" t="s">
        <v>64</v>
      </c>
      <c r="Y57" s="5" t="str">
        <f>'AVS COMM Registers TABLE'!E43</f>
        <v>rmap_err_invalid_command_code</v>
      </c>
      <c r="Z57" s="6" t="s">
        <v>41</v>
      </c>
      <c r="AB57" t="str">
        <f t="shared" si="0"/>
        <v xml:space="preserve">    avalon_mm_spacewire_o.readdata(0) &lt;= spacewire_read_registers_i.rmap_codec_status_reg.rmap_err_invalid_command_code;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avalon_mm_spacewire_o.readdata</v>
      </c>
      <c r="Q58" s="2" t="s">
        <v>65</v>
      </c>
      <c r="R58" s="3" t="str">
        <f>'AVS COMM Registers TABLE'!J44</f>
        <v>1</v>
      </c>
      <c r="S58" s="2" t="s">
        <v>63</v>
      </c>
      <c r="T58" s="6" t="s">
        <v>62</v>
      </c>
      <c r="U58" s="5" t="str">
        <f>INDEX($B$2:$B$3,MATCH(INDEX('Register VHDL Types TABLE'!$B$2:$B$61,MATCH(Y58,'Register VHDL Types TABLE'!$E$2:$E$61,0)),$E$2:$E$3,0))</f>
        <v>spacewire_read_registers_i</v>
      </c>
      <c r="V58" s="6" t="s">
        <v>64</v>
      </c>
      <c r="W58" s="5" t="str">
        <f>INDEX('Register VHDL Types TABLE'!$D$2:$D$61,MATCH(Y58,'Register VHDL Types TABLE'!$E$2:$E$61,0))</f>
        <v>rmap_codec_status_reg</v>
      </c>
      <c r="X58" s="6" t="s">
        <v>64</v>
      </c>
      <c r="Y58" s="5" t="str">
        <f>'AVS COMM Registers TABLE'!E44</f>
        <v>rmap_err_too_much_data</v>
      </c>
      <c r="Z58" s="6" t="s">
        <v>41</v>
      </c>
      <c r="AB58" t="str">
        <f t="shared" si="0"/>
        <v xml:space="preserve">    avalon_mm_spacewire_o.readdata(1) &lt;= spacewire_read_registers_i.rmap_codec_status_reg.rmap_err_too_much_data;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avalon_mm_spacewire_o.readdata</v>
      </c>
      <c r="Q59" s="2" t="s">
        <v>65</v>
      </c>
      <c r="R59" s="3" t="str">
        <f>'AVS COMM Registers TABLE'!J45</f>
        <v>2</v>
      </c>
      <c r="S59" s="2" t="s">
        <v>63</v>
      </c>
      <c r="T59" s="6" t="s">
        <v>62</v>
      </c>
      <c r="U59" s="5" t="str">
        <f>INDEX($B$2:$B$3,MATCH(INDEX('Register VHDL Types TABLE'!$B$2:$B$61,MATCH(Y59,'Register VHDL Types TABLE'!$E$2:$E$61,0)),$E$2:$E$3,0))</f>
        <v>spacewire_read_registers_i</v>
      </c>
      <c r="V59" s="6" t="s">
        <v>64</v>
      </c>
      <c r="W59" s="5" t="str">
        <f>INDEX('Register VHDL Types TABLE'!$D$2:$D$61,MATCH(Y59,'Register VHDL Types TABLE'!$E$2:$E$61,0))</f>
        <v>rmap_codec_status_reg</v>
      </c>
      <c r="X59" s="6" t="s">
        <v>64</v>
      </c>
      <c r="Y59" s="5" t="str">
        <f>'AVS COMM Registers TABLE'!E45</f>
        <v>rmap_err_invalid_data_crc</v>
      </c>
      <c r="Z59" s="6" t="s">
        <v>41</v>
      </c>
      <c r="AB59" t="str">
        <f t="shared" si="0"/>
        <v xml:space="preserve">    avalon_mm_spacewire_o.readdata(2) &lt;= spacewire_read_registers_i.rmap_codec_status_reg.rmap_err_invalid_data_crc;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avalon_mm_spacewire_o.readdata</v>
      </c>
      <c r="Q60" s="2" t="s">
        <v>65</v>
      </c>
      <c r="R60" s="3" t="str">
        <f>'AVS COMM Registers TABLE'!J46</f>
        <v>31 downto 3</v>
      </c>
      <c r="S60" s="2" t="s">
        <v>63</v>
      </c>
      <c r="T60" s="6" t="s">
        <v>62</v>
      </c>
      <c r="U60" s="5" t="str">
        <f>'AVS COMM Registers TABLE'!G46</f>
        <v>(others =&gt; '0')</v>
      </c>
      <c r="V60" s="4"/>
      <c r="W60" s="4"/>
      <c r="X60" s="4"/>
      <c r="Y60" s="4"/>
      <c r="Z60" s="6" t="s">
        <v>41</v>
      </c>
      <c r="AB60" t="str">
        <f t="shared" si="0"/>
        <v xml:space="preserve">    avalon_mm_spacewire_o.readdata(31 downto 3) &lt;= (others =&gt; '0');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str">
        <f>'AVS COMM Registers TABLE'!C47</f>
        <v>x"06"</v>
      </c>
      <c r="O61" s="2" t="s">
        <v>63</v>
      </c>
      <c r="P61" s="4"/>
      <c r="Q61" s="4"/>
      <c r="R61" s="4"/>
      <c r="S61" s="4"/>
      <c r="T61" s="2" t="s">
        <v>61</v>
      </c>
      <c r="U61" s="4"/>
      <c r="V61" s="4"/>
      <c r="W61" s="4"/>
      <c r="X61" s="4"/>
      <c r="Y61" s="4"/>
      <c r="Z61" s="4"/>
      <c r="AB61" t="str">
        <f t="shared" si="0"/>
        <v xml:space="preserve">  when (x"06")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 t="shared" si="1"/>
        <v>avalon_mm_spacewire_o.readdata</v>
      </c>
      <c r="Q62" s="2" t="s">
        <v>65</v>
      </c>
      <c r="R62" s="3" t="str">
        <f>'AVS COMM Registers TABLE'!J47</f>
        <v>31 downto 0</v>
      </c>
      <c r="S62" s="2" t="s">
        <v>63</v>
      </c>
      <c r="T62" s="6" t="s">
        <v>62</v>
      </c>
      <c r="U62" s="5" t="str">
        <f>INDEX($B$2:$B$3,MATCH(INDEX('Register VHDL Types TABLE'!$B$2:$B$61,MATCH(Y62,'Register VHDL Types TABLE'!$E$2:$E$61,0)),$E$2:$E$3,0))</f>
        <v>spacewire_read_registers_i</v>
      </c>
      <c r="V62" s="6" t="s">
        <v>64</v>
      </c>
      <c r="W62" s="5" t="str">
        <f>INDEX('Register VHDL Types TABLE'!$D$2:$D$61,MATCH(Y62,'Register VHDL Types TABLE'!$E$2:$E$61,0))</f>
        <v>rmap_last_write_addr_reg</v>
      </c>
      <c r="X62" s="6" t="s">
        <v>64</v>
      </c>
      <c r="Y62" s="5" t="str">
        <f>'AVS COMM Registers TABLE'!E47</f>
        <v>rmap_last_write_addr</v>
      </c>
      <c r="Z62" s="6" t="s">
        <v>41</v>
      </c>
      <c r="AB62" t="str">
        <f t="shared" si="0"/>
        <v xml:space="preserve">    avalon_mm_spacewire_o.readdata(31 downto 0) &lt;= spacewire_read_registers_i.rmap_last_write_addr_reg.rmap_last_write_addr;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2" t="s">
        <v>66</v>
      </c>
      <c r="N63" s="3" t="str">
        <f>'AVS COMM Registers TABLE'!C48</f>
        <v>x"07"</v>
      </c>
      <c r="O63" s="2" t="s">
        <v>63</v>
      </c>
      <c r="P63" s="4"/>
      <c r="Q63" s="4"/>
      <c r="R63" s="4"/>
      <c r="S63" s="4"/>
      <c r="T63" s="2" t="s">
        <v>61</v>
      </c>
      <c r="U63" s="4"/>
      <c r="V63" s="4"/>
      <c r="W63" s="4"/>
      <c r="X63" s="4"/>
      <c r="Y63" s="4"/>
      <c r="Z63" s="4"/>
      <c r="AB63" t="str">
        <f t="shared" si="0"/>
        <v xml:space="preserve">  when (x"07") =&gt;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4" t="s">
        <v>49</v>
      </c>
      <c r="N64" s="4"/>
      <c r="O64" s="4"/>
      <c r="P64" s="5" t="str">
        <f t="shared" si="1"/>
        <v>avalon_mm_spacewire_o.readdata</v>
      </c>
      <c r="Q64" s="2" t="s">
        <v>65</v>
      </c>
      <c r="R64" s="3" t="str">
        <f>'AVS COMM Registers TABLE'!J48</f>
        <v>31 downto 0</v>
      </c>
      <c r="S64" s="2" t="s">
        <v>63</v>
      </c>
      <c r="T64" s="6" t="s">
        <v>62</v>
      </c>
      <c r="U64" s="5" t="str">
        <f>INDEX($B$2:$B$3,MATCH(INDEX('Register VHDL Types TABLE'!$B$2:$B$61,MATCH(Y64,'Register VHDL Types TABLE'!$E$2:$E$61,0)),$E$2:$E$3,0))</f>
        <v>spacewire_read_registers_i</v>
      </c>
      <c r="V64" s="6" t="s">
        <v>64</v>
      </c>
      <c r="W64" s="5" t="str">
        <f>INDEX('Register VHDL Types TABLE'!$D$2:$D$61,MATCH(Y64,'Register VHDL Types TABLE'!$E$2:$E$61,0))</f>
        <v>rmap_last_read_addr_reg</v>
      </c>
      <c r="X64" s="6" t="s">
        <v>64</v>
      </c>
      <c r="Y64" s="5" t="str">
        <f>'AVS COMM Registers TABLE'!E48</f>
        <v>rmap_last_read_addr</v>
      </c>
      <c r="Z64" s="6" t="s">
        <v>41</v>
      </c>
      <c r="AB64" t="str">
        <f t="shared" si="0"/>
        <v xml:space="preserve">    avalon_mm_spacewire_o.readdata(31 downto 0) &lt;= spacewire_read_registers_i.rmap_last_read_addr_reg.rmap_last_read_addr;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2" t="s">
        <v>66</v>
      </c>
      <c r="N65" s="3" t="str">
        <f>'AVS COMM Registers TABLE'!C49</f>
        <v>x"08"</v>
      </c>
      <c r="O65" s="2" t="s">
        <v>63</v>
      </c>
      <c r="P65" s="4"/>
      <c r="Q65" s="4"/>
      <c r="R65" s="4"/>
      <c r="S65" s="4"/>
      <c r="T65" s="2" t="s">
        <v>61</v>
      </c>
      <c r="U65" s="4"/>
      <c r="V65" s="4"/>
      <c r="W65" s="4"/>
      <c r="X65" s="4"/>
      <c r="Y65" s="4"/>
      <c r="Z65" s="4"/>
      <c r="AB65" t="str">
        <f t="shared" si="0"/>
        <v xml:space="preserve">  when (x"08") =&gt;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4" t="s">
        <v>49</v>
      </c>
      <c r="N66" s="4"/>
      <c r="O66" s="4"/>
      <c r="P66" s="5" t="str">
        <f t="shared" si="1"/>
        <v>avalon_mm_spacewire_o.readdata</v>
      </c>
      <c r="Q66" s="2" t="s">
        <v>65</v>
      </c>
      <c r="R66" s="3" t="str">
        <f>'AVS COMM Registers TABLE'!J49</f>
        <v>15 downto 0</v>
      </c>
      <c r="S66" s="2" t="s">
        <v>63</v>
      </c>
      <c r="T66" s="6" t="s">
        <v>62</v>
      </c>
      <c r="U66" s="5" t="str">
        <f>INDEX($B$2:$B$3,MATCH(INDEX('Register VHDL Types TABLE'!$B$2:$B$61,MATCH(Y66,'Register VHDL Types TABLE'!$E$2:$E$61,0)),$E$2:$E$3,0))</f>
        <v>spacewire_write_registers_i</v>
      </c>
      <c r="V66" s="6" t="s">
        <v>64</v>
      </c>
      <c r="W66" s="5" t="str">
        <f>INDEX('Register VHDL Types TABLE'!$D$2:$D$61,MATCH(Y66,'Register VHDL Types TABLE'!$E$2:$E$61,0))</f>
        <v>data_packet_config_1_reg</v>
      </c>
      <c r="X66" s="6" t="s">
        <v>64</v>
      </c>
      <c r="Y66" s="5" t="str">
        <f>'AVS COMM Registers TABLE'!E49</f>
        <v>data_pkt_ccd_x_size</v>
      </c>
      <c r="Z66" s="6" t="s">
        <v>41</v>
      </c>
      <c r="AB66" t="str">
        <f t="shared" si="0"/>
        <v xml:space="preserve">    avalon_mm_spacewire_o.readdata(15 downto 0) &lt;= spacewire_write_registers_i.data_packet_config_1_reg.data_pkt_ccd_x_size;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avalon_mm_spacewire_o.readdata</v>
      </c>
      <c r="Q67" s="2" t="s">
        <v>65</v>
      </c>
      <c r="R67" s="3" t="str">
        <f>'AVS COMM Registers TABLE'!J50</f>
        <v>31 downto 6</v>
      </c>
      <c r="S67" s="2" t="s">
        <v>63</v>
      </c>
      <c r="T67" s="6" t="s">
        <v>62</v>
      </c>
      <c r="U67" s="5" t="str">
        <f>INDEX($B$2:$B$3,MATCH(INDEX('Register VHDL Types TABLE'!$B$2:$B$61,MATCH(Y67,'Register VHDL Types TABLE'!$E$2:$E$61,0)),$E$2:$E$3,0))</f>
        <v>spacewire_write_registers_i</v>
      </c>
      <c r="V67" s="6" t="s">
        <v>64</v>
      </c>
      <c r="W67" s="5" t="str">
        <f>INDEX('Register VHDL Types TABLE'!$D$2:$D$61,MATCH(Y67,'Register VHDL Types TABLE'!$E$2:$E$61,0))</f>
        <v>data_packet_config_1_reg</v>
      </c>
      <c r="X67" s="6" t="s">
        <v>64</v>
      </c>
      <c r="Y67" s="5" t="str">
        <f>'AVS COMM Registers TABLE'!E50</f>
        <v>data_pkt_ccd_y_size</v>
      </c>
      <c r="Z67" s="6" t="s">
        <v>41</v>
      </c>
      <c r="AB67" t="str">
        <f t="shared" si="0"/>
        <v xml:space="preserve">    avalon_mm_spacewire_o.readdata(31 downto 6) &lt;= spacewire_write_registers_i.data_packet_config_1_reg.data_pkt_ccd_y_size;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2" t="s">
        <v>66</v>
      </c>
      <c r="N68" s="3" t="str">
        <f>'AVS COMM Registers TABLE'!C51</f>
        <v>x"09"</v>
      </c>
      <c r="O68" s="2" t="s">
        <v>63</v>
      </c>
      <c r="P68" s="4"/>
      <c r="Q68" s="4"/>
      <c r="R68" s="4"/>
      <c r="S68" s="4"/>
      <c r="T68" s="2" t="s">
        <v>61</v>
      </c>
      <c r="U68" s="4"/>
      <c r="V68" s="4"/>
      <c r="W68" s="4"/>
      <c r="X68" s="4"/>
      <c r="Y68" s="4"/>
      <c r="Z68" s="4"/>
      <c r="AB68" t="str">
        <f t="shared" si="0"/>
        <v xml:space="preserve">  when (x"09") =&gt;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 t="shared" si="1"/>
        <v>avalon_mm_spacewire_o.readdata</v>
      </c>
      <c r="Q69" s="2" t="s">
        <v>65</v>
      </c>
      <c r="R69" s="3" t="str">
        <f>'AVS COMM Registers TABLE'!J51</f>
        <v>15 downto 0</v>
      </c>
      <c r="S69" s="2" t="s">
        <v>63</v>
      </c>
      <c r="T69" s="6" t="s">
        <v>62</v>
      </c>
      <c r="U69" s="5" t="str">
        <f>INDEX($B$2:$B$3,MATCH(INDEX('Register VHDL Types TABLE'!$B$2:$B$61,MATCH(Y69,'Register VHDL Types TABLE'!$E$2:$E$61,0)),$E$2:$E$3,0))</f>
        <v>spacewire_write_registers_i</v>
      </c>
      <c r="V69" s="6" t="s">
        <v>64</v>
      </c>
      <c r="W69" s="5" t="str">
        <f>INDEX('Register VHDL Types TABLE'!$D$2:$D$61,MATCH(Y69,'Register VHDL Types TABLE'!$E$2:$E$61,0))</f>
        <v>data_packet_config_2_reg</v>
      </c>
      <c r="X69" s="6" t="s">
        <v>64</v>
      </c>
      <c r="Y69" s="5" t="str">
        <f>'AVS COMM Registers TABLE'!E51</f>
        <v>data_pkt_data_y_size</v>
      </c>
      <c r="Z69" s="6" t="s">
        <v>41</v>
      </c>
      <c r="AB69" t="str">
        <f t="shared" si="0"/>
        <v xml:space="preserve">    avalon_mm_spacewire_o.readdata(15 downto 0) &lt;= spacewire_write_registers_i.data_packet_config_2_reg.data_pkt_data_y_size;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avalon_mm_spacewire_o.readdata</v>
      </c>
      <c r="Q70" s="2" t="s">
        <v>65</v>
      </c>
      <c r="R70" s="3" t="str">
        <f>'AVS COMM Registers TABLE'!J52</f>
        <v>31 downto 6</v>
      </c>
      <c r="S70" s="2" t="s">
        <v>63</v>
      </c>
      <c r="T70" s="6" t="s">
        <v>62</v>
      </c>
      <c r="U70" s="5" t="str">
        <f>INDEX($B$2:$B$3,MATCH(INDEX('Register VHDL Types TABLE'!$B$2:$B$61,MATCH(Y70,'Register VHDL Types TABLE'!$E$2:$E$61,0)),$E$2:$E$3,0))</f>
        <v>spacewire_write_registers_i</v>
      </c>
      <c r="V70" s="6" t="s">
        <v>64</v>
      </c>
      <c r="W70" s="5" t="str">
        <f>INDEX('Register VHDL Types TABLE'!$D$2:$D$61,MATCH(Y70,'Register VHDL Types TABLE'!$E$2:$E$61,0))</f>
        <v>data_packet_config_2_reg</v>
      </c>
      <c r="X70" s="6" t="s">
        <v>64</v>
      </c>
      <c r="Y70" s="5" t="str">
        <f>'AVS COMM Registers TABLE'!E52</f>
        <v>data_pkt_overscan_y_size</v>
      </c>
      <c r="Z70" s="6" t="s">
        <v>41</v>
      </c>
      <c r="AB70" t="str">
        <f t="shared" si="0"/>
        <v xml:space="preserve">    avalon_mm_spacewire_o.readdata(31 downto 6) &lt;= spacewire_write_registers_i.data_packet_config_2_reg.data_pkt_overscan_y_size;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2" t="s">
        <v>66</v>
      </c>
      <c r="N71" s="3" t="str">
        <f>'AVS COMM Registers TABLE'!C53</f>
        <v>x"0A"</v>
      </c>
      <c r="O71" s="2" t="s">
        <v>63</v>
      </c>
      <c r="P71" s="4"/>
      <c r="Q71" s="4"/>
      <c r="R71" s="4"/>
      <c r="S71" s="4"/>
      <c r="T71" s="2" t="s">
        <v>61</v>
      </c>
      <c r="U71" s="4"/>
      <c r="V71" s="4"/>
      <c r="W71" s="4"/>
      <c r="X71" s="4"/>
      <c r="Y71" s="4"/>
      <c r="Z71" s="4"/>
      <c r="AB71" t="str">
        <f t="shared" si="0"/>
        <v xml:space="preserve">  when (x"0A") =&gt;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 t="shared" si="1"/>
        <v>avalon_mm_spacewire_o.readdata</v>
      </c>
      <c r="Q72" s="2" t="s">
        <v>65</v>
      </c>
      <c r="R72" s="3" t="str">
        <f>'AVS COMM Registers TABLE'!J53</f>
        <v>15 downto 0</v>
      </c>
      <c r="S72" s="2" t="s">
        <v>63</v>
      </c>
      <c r="T72" s="6" t="s">
        <v>62</v>
      </c>
      <c r="U72" s="5" t="str">
        <f>INDEX($B$2:$B$3,MATCH(INDEX('Register VHDL Types TABLE'!$B$2:$B$61,MATCH(Y72,'Register VHDL Types TABLE'!$E$2:$E$61,0)),$E$2:$E$3,0))</f>
        <v>spacewire_write_registers_i</v>
      </c>
      <c r="V72" s="6" t="s">
        <v>64</v>
      </c>
      <c r="W72" s="5" t="str">
        <f>INDEX('Register VHDL Types TABLE'!$D$2:$D$61,MATCH(Y72,'Register VHDL Types TABLE'!$E$2:$E$61,0))</f>
        <v>data_packet_config_3_reg</v>
      </c>
      <c r="X72" s="6" t="s">
        <v>64</v>
      </c>
      <c r="Y72" s="5" t="str">
        <f>'AVS COMM Registers TABLE'!E53</f>
        <v>data_pkt_packet_length</v>
      </c>
      <c r="Z72" s="6" t="s">
        <v>41</v>
      </c>
      <c r="AB72" t="str">
        <f t="shared" si="0"/>
        <v xml:space="preserve">    avalon_mm_spacewire_o.readdata(15 downto 0) &lt;= spacewire_write_registers_i.data_packet_config_3_reg.data_pkt_packet_length;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avalon_mm_spacewire_o.readdata</v>
      </c>
      <c r="Q73" s="2" t="s">
        <v>65</v>
      </c>
      <c r="R73" s="3" t="str">
        <f>'AVS COMM Registers TABLE'!J54</f>
        <v>31 downto 6</v>
      </c>
      <c r="S73" s="2" t="s">
        <v>63</v>
      </c>
      <c r="T73" s="6" t="s">
        <v>62</v>
      </c>
      <c r="U73" s="5" t="str">
        <f>'AVS COMM Registers TABLE'!G54</f>
        <v>(others =&gt; '0')</v>
      </c>
      <c r="V73" s="4"/>
      <c r="W73" s="4"/>
      <c r="X73" s="4"/>
      <c r="Y73" s="4"/>
      <c r="Z73" s="6" t="s">
        <v>41</v>
      </c>
      <c r="AB73" t="str">
        <f t="shared" si="0"/>
        <v xml:space="preserve">    avalon_mm_spacewire_o.readdata(31 downto 6) &lt;= (others =&gt; '0');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2" t="s">
        <v>66</v>
      </c>
      <c r="N74" s="3" t="str">
        <f>'AVS COMM Registers TABLE'!C55</f>
        <v>x"0B"</v>
      </c>
      <c r="O74" s="2" t="s">
        <v>63</v>
      </c>
      <c r="P74" s="4"/>
      <c r="Q74" s="4"/>
      <c r="R74" s="4"/>
      <c r="S74" s="4"/>
      <c r="T74" s="2" t="s">
        <v>61</v>
      </c>
      <c r="U74" s="4"/>
      <c r="V74" s="4"/>
      <c r="W74" s="4"/>
      <c r="X74" s="4"/>
      <c r="Y74" s="4"/>
      <c r="Z74" s="4"/>
      <c r="AB74" t="str">
        <f t="shared" ref="AB74:AB113" si="2">CONCATENATE(B74,C74,D74,E74,F74,G74,H74,I74,J74,K74,L74,M74,N74,O74,P74,Q74,R74,S74,T74,U74,V74,W74,X74,Y74,Z74)</f>
        <v xml:space="preserve">  when (x"0B") =&gt;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 t="shared" si="1"/>
        <v>avalon_mm_spacewire_o.readdata</v>
      </c>
      <c r="Q75" s="2" t="s">
        <v>65</v>
      </c>
      <c r="R75" s="3" t="str">
        <f>'AVS COMM Registers TABLE'!J55</f>
        <v>7 downto 0</v>
      </c>
      <c r="S75" s="2" t="s">
        <v>63</v>
      </c>
      <c r="T75" s="6" t="s">
        <v>62</v>
      </c>
      <c r="U75" s="5" t="str">
        <f>INDEX($B$2:$B$3,MATCH(INDEX('Register VHDL Types TABLE'!$B$2:$B$61,MATCH(Y75,'Register VHDL Types TABLE'!$E$2:$E$61,0)),$E$2:$E$3,0))</f>
        <v>spacewire_write_registers_i</v>
      </c>
      <c r="V75" s="6" t="s">
        <v>64</v>
      </c>
      <c r="W75" s="5" t="str">
        <f>INDEX('Register VHDL Types TABLE'!$D$2:$D$61,MATCH(Y75,'Register VHDL Types TABLE'!$E$2:$E$61,0))</f>
        <v>data_packet_config_4_reg</v>
      </c>
      <c r="X75" s="6" t="s">
        <v>64</v>
      </c>
      <c r="Y75" s="5" t="str">
        <f>'AVS COMM Registers TABLE'!E55</f>
        <v>data_pkt_fee_mode</v>
      </c>
      <c r="Z75" s="6" t="s">
        <v>41</v>
      </c>
      <c r="AB75" t="str">
        <f t="shared" si="2"/>
        <v xml:space="preserve">    avalon_mm_spacewire_o.readdata(7 downto 0) &lt;= spacewire_write_registers_i.data_packet_config_4_reg.data_pkt_fee_mode;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avalon_mm_spacewire_o.readdata</v>
      </c>
      <c r="Q76" s="2" t="s">
        <v>65</v>
      </c>
      <c r="R76" s="3" t="str">
        <f>'AVS COMM Registers TABLE'!J56</f>
        <v>15 downto 8</v>
      </c>
      <c r="S76" s="2" t="s">
        <v>63</v>
      </c>
      <c r="T76" s="6" t="s">
        <v>62</v>
      </c>
      <c r="U76" s="5" t="str">
        <f>INDEX($B$2:$B$3,MATCH(INDEX('Register VHDL Types TABLE'!$B$2:$B$61,MATCH(Y76,'Register VHDL Types TABLE'!$E$2:$E$61,0)),$E$2:$E$3,0))</f>
        <v>spacewire_write_registers_i</v>
      </c>
      <c r="V76" s="6" t="s">
        <v>64</v>
      </c>
      <c r="W76" s="5" t="str">
        <f>INDEX('Register VHDL Types TABLE'!$D$2:$D$61,MATCH(Y76,'Register VHDL Types TABLE'!$E$2:$E$61,0))</f>
        <v>data_packet_config_4_reg</v>
      </c>
      <c r="X76" s="6" t="s">
        <v>64</v>
      </c>
      <c r="Y76" s="5" t="str">
        <f>'AVS COMM Registers TABLE'!E56</f>
        <v>data_pkt_ccd_number</v>
      </c>
      <c r="Z76" s="6" t="s">
        <v>41</v>
      </c>
      <c r="AB76" t="str">
        <f t="shared" si="2"/>
        <v xml:space="preserve">    avalon_mm_spacewire_o.readdata(15 downto 8) &lt;= spacewire_write_registers_i.data_packet_config_4_reg.data_pkt_ccd_number;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avalon_mm_spacewire_o.readdata</v>
      </c>
      <c r="Q77" s="2" t="s">
        <v>65</v>
      </c>
      <c r="R77" s="3" t="str">
        <f>'AVS COMM Registers TABLE'!J57</f>
        <v>31 downto 6</v>
      </c>
      <c r="S77" s="2" t="s">
        <v>63</v>
      </c>
      <c r="T77" s="6" t="s">
        <v>62</v>
      </c>
      <c r="U77" s="5" t="str">
        <f>'AVS COMM Registers TABLE'!G57</f>
        <v>(others =&gt; '0')</v>
      </c>
      <c r="V77" s="4"/>
      <c r="W77" s="4"/>
      <c r="X77" s="4"/>
      <c r="Y77" s="4"/>
      <c r="Z77" s="6" t="s">
        <v>41</v>
      </c>
      <c r="AB77" t="str">
        <f t="shared" si="2"/>
        <v xml:space="preserve">    avalon_mm_spacewire_o.readdata(31 downto 6) &lt;= (others =&gt; '0');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2" t="s">
        <v>66</v>
      </c>
      <c r="N78" s="3" t="str">
        <f>'AVS COMM Registers TABLE'!C58</f>
        <v>x"0C"</v>
      </c>
      <c r="O78" s="2" t="s">
        <v>63</v>
      </c>
      <c r="P78" s="4"/>
      <c r="Q78" s="4"/>
      <c r="R78" s="4"/>
      <c r="S78" s="4"/>
      <c r="T78" s="2" t="s">
        <v>61</v>
      </c>
      <c r="U78" s="4"/>
      <c r="V78" s="4"/>
      <c r="W78" s="4"/>
      <c r="X78" s="4"/>
      <c r="Y78" s="4"/>
      <c r="Z78" s="4"/>
      <c r="AB78" t="str">
        <f t="shared" si="2"/>
        <v xml:space="preserve">  when (x"0C") =&gt;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 t="shared" si="1"/>
        <v>avalon_mm_spacewire_o.readdata</v>
      </c>
      <c r="Q79" s="2" t="s">
        <v>65</v>
      </c>
      <c r="R79" s="3" t="str">
        <f>'AVS COMM Registers TABLE'!J58</f>
        <v>15 downto 0</v>
      </c>
      <c r="S79" s="2" t="s">
        <v>63</v>
      </c>
      <c r="T79" s="6" t="s">
        <v>62</v>
      </c>
      <c r="U79" s="5" t="str">
        <f>INDEX($B$2:$B$3,MATCH(INDEX('Register VHDL Types TABLE'!$B$2:$B$61,MATCH(Y79,'Register VHDL Types TABLE'!$E$2:$E$61,0)),$E$2:$E$3,0))</f>
        <v>spacewire_read_registers_i</v>
      </c>
      <c r="V79" s="6" t="s">
        <v>64</v>
      </c>
      <c r="W79" s="5" t="str">
        <f>INDEX('Register VHDL Types TABLE'!$D$2:$D$61,MATCH(Y79,'Register VHDL Types TABLE'!$E$2:$E$61,0))</f>
        <v>data_packet_header_1_reg</v>
      </c>
      <c r="X79" s="6" t="s">
        <v>64</v>
      </c>
      <c r="Y79" s="5" t="str">
        <f>'AVS COMM Registers TABLE'!E58</f>
        <v>data_pkt_header_length</v>
      </c>
      <c r="Z79" s="6" t="s">
        <v>41</v>
      </c>
      <c r="AB79" t="str">
        <f t="shared" si="2"/>
        <v xml:space="preserve">    avalon_mm_spacewire_o.readdata(15 downto 0) &lt;= spacewire_read_registers_i.data_packet_header_1_reg.data_pkt_header_length;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avalon_mm_spacewire_o.readdata</v>
      </c>
      <c r="Q80" s="2" t="s">
        <v>65</v>
      </c>
      <c r="R80" s="3" t="str">
        <f>'AVS COMM Registers TABLE'!J59</f>
        <v>31 downto 6</v>
      </c>
      <c r="S80" s="2" t="s">
        <v>63</v>
      </c>
      <c r="T80" s="6" t="s">
        <v>62</v>
      </c>
      <c r="U80" s="5" t="str">
        <f>INDEX($B$2:$B$3,MATCH(INDEX('Register VHDL Types TABLE'!$B$2:$B$61,MATCH(Y80,'Register VHDL Types TABLE'!$E$2:$E$61,0)),$E$2:$E$3,0))</f>
        <v>spacewire_read_registers_i</v>
      </c>
      <c r="V80" s="6" t="s">
        <v>64</v>
      </c>
      <c r="W80" s="5" t="str">
        <f>INDEX('Register VHDL Types TABLE'!$D$2:$D$61,MATCH(Y80,'Register VHDL Types TABLE'!$E$2:$E$61,0))</f>
        <v>data_packet_header_1_reg</v>
      </c>
      <c r="X80" s="6" t="s">
        <v>64</v>
      </c>
      <c r="Y80" s="5" t="str">
        <f>'AVS COMM Registers TABLE'!E59</f>
        <v>data_pkt_header_type</v>
      </c>
      <c r="Z80" s="6" t="s">
        <v>41</v>
      </c>
      <c r="AB80" t="str">
        <f t="shared" si="2"/>
        <v xml:space="preserve">    avalon_mm_spacewire_o.readdata(31 downto 6) &lt;= spacewire_read_registers_i.data_packet_header_1_reg.data_pkt_header_type;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2" t="s">
        <v>66</v>
      </c>
      <c r="N81" s="3" t="str">
        <f>'AVS COMM Registers TABLE'!C60</f>
        <v>x"0D"</v>
      </c>
      <c r="O81" s="2" t="s">
        <v>63</v>
      </c>
      <c r="P81" s="4"/>
      <c r="Q81" s="4"/>
      <c r="R81" s="4"/>
      <c r="S81" s="4"/>
      <c r="T81" s="2" t="s">
        <v>61</v>
      </c>
      <c r="U81" s="4"/>
      <c r="V81" s="4"/>
      <c r="W81" s="4"/>
      <c r="X81" s="4"/>
      <c r="Y81" s="4"/>
      <c r="Z81" s="4"/>
      <c r="AB81" t="str">
        <f t="shared" si="2"/>
        <v xml:space="preserve">  when (x"0D") =&gt;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 t="shared" si="1"/>
        <v>avalon_mm_spacewire_o.readdata</v>
      </c>
      <c r="Q82" s="2" t="s">
        <v>65</v>
      </c>
      <c r="R82" s="3" t="str">
        <f>'AVS COMM Registers TABLE'!J60</f>
        <v>15 downto 0</v>
      </c>
      <c r="S82" s="2" t="s">
        <v>63</v>
      </c>
      <c r="T82" s="6" t="s">
        <v>62</v>
      </c>
      <c r="U82" s="5" t="str">
        <f>INDEX($B$2:$B$3,MATCH(INDEX('Register VHDL Types TABLE'!$B$2:$B$61,MATCH(Y82,'Register VHDL Types TABLE'!$E$2:$E$61,0)),$E$2:$E$3,0))</f>
        <v>spacewire_read_registers_i</v>
      </c>
      <c r="V82" s="6" t="s">
        <v>64</v>
      </c>
      <c r="W82" s="5" t="str">
        <f>INDEX('Register VHDL Types TABLE'!$D$2:$D$61,MATCH(Y82,'Register VHDL Types TABLE'!$E$2:$E$61,0))</f>
        <v>data_packet_header_2_reg</v>
      </c>
      <c r="X82" s="6" t="s">
        <v>64</v>
      </c>
      <c r="Y82" s="5" t="str">
        <f>'AVS COMM Registers TABLE'!E60</f>
        <v>data_pkt_header_frame_counter</v>
      </c>
      <c r="Z82" s="6" t="s">
        <v>41</v>
      </c>
      <c r="AB82" t="str">
        <f t="shared" si="2"/>
        <v xml:space="preserve">    avalon_mm_spacewire_o.readdata(15 downto 0) &lt;= spacewire_read_registers_i.data_packet_header_2_reg.data_pkt_header_frame_counter;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avalon_mm_spacewire_o.readdata</v>
      </c>
      <c r="Q83" s="2" t="s">
        <v>65</v>
      </c>
      <c r="R83" s="3" t="str">
        <f>'AVS COMM Registers TABLE'!J61</f>
        <v>31 downto 6</v>
      </c>
      <c r="S83" s="2" t="s">
        <v>63</v>
      </c>
      <c r="T83" s="6" t="s">
        <v>62</v>
      </c>
      <c r="U83" s="5" t="str">
        <f>INDEX($B$2:$B$3,MATCH(INDEX('Register VHDL Types TABLE'!$B$2:$B$61,MATCH(Y83,'Register VHDL Types TABLE'!$E$2:$E$61,0)),$E$2:$E$3,0))</f>
        <v>spacewire_read_registers_i</v>
      </c>
      <c r="V83" s="6" t="s">
        <v>64</v>
      </c>
      <c r="W83" s="5" t="str">
        <f>INDEX('Register VHDL Types TABLE'!$D$2:$D$61,MATCH(Y83,'Register VHDL Types TABLE'!$E$2:$E$61,0))</f>
        <v>data_packet_header_2_reg</v>
      </c>
      <c r="X83" s="6" t="s">
        <v>64</v>
      </c>
      <c r="Y83" s="5" t="str">
        <f>'AVS COMM Registers TABLE'!E61</f>
        <v>data_pkt_header_sequence_counter</v>
      </c>
      <c r="Z83" s="6" t="s">
        <v>41</v>
      </c>
      <c r="AB83" t="str">
        <f t="shared" si="2"/>
        <v xml:space="preserve">    avalon_mm_spacewire_o.readdata(31 downto 6) &lt;= spacewire_read_registers_i.data_packet_header_2_reg.data_pkt_header_sequence_counter;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2" t="s">
        <v>66</v>
      </c>
      <c r="N84" s="3" t="str">
        <f>'AVS COMM Registers TABLE'!C62</f>
        <v>x"0E"</v>
      </c>
      <c r="O84" s="2" t="s">
        <v>63</v>
      </c>
      <c r="P84" s="4"/>
      <c r="Q84" s="4"/>
      <c r="R84" s="4"/>
      <c r="S84" s="4"/>
      <c r="T84" s="2" t="s">
        <v>61</v>
      </c>
      <c r="U84" s="4"/>
      <c r="V84" s="4"/>
      <c r="W84" s="4"/>
      <c r="X84" s="4"/>
      <c r="Y84" s="4"/>
      <c r="Z84" s="4"/>
      <c r="AB84" t="str">
        <f t="shared" si="2"/>
        <v xml:space="preserve">  when (x"0E") =&gt;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 t="shared" si="1"/>
        <v>avalon_mm_spacewire_o.readdata</v>
      </c>
      <c r="Q85" s="2" t="s">
        <v>65</v>
      </c>
      <c r="R85" s="3" t="str">
        <f>'AVS COMM Registers TABLE'!J62</f>
        <v>15 downto 0</v>
      </c>
      <c r="S85" s="2" t="s">
        <v>63</v>
      </c>
      <c r="T85" s="6" t="s">
        <v>62</v>
      </c>
      <c r="U85" s="5" t="str">
        <f>INDEX($B$2:$B$3,MATCH(INDEX('Register VHDL Types TABLE'!$B$2:$B$61,MATCH(Y85,'Register VHDL Types TABLE'!$E$2:$E$61,0)),$E$2:$E$3,0))</f>
        <v>spacewire_write_registers_i</v>
      </c>
      <c r="V85" s="6" t="s">
        <v>64</v>
      </c>
      <c r="W85" s="5" t="str">
        <f>INDEX('Register VHDL Types TABLE'!$D$2:$D$61,MATCH(Y85,'Register VHDL Types TABLE'!$E$2:$E$61,0))</f>
        <v>data_packet_pixel_delay_1_reg</v>
      </c>
      <c r="X85" s="6" t="s">
        <v>64</v>
      </c>
      <c r="Y85" s="5" t="str">
        <f>'AVS COMM Registers TABLE'!E62</f>
        <v>data_pkt_line_delay</v>
      </c>
      <c r="Z85" s="6" t="s">
        <v>41</v>
      </c>
      <c r="AB85" t="str">
        <f t="shared" si="2"/>
        <v xml:space="preserve">    avalon_mm_spacewire_o.readdata(15 downto 0) &lt;= spacewire_write_registers_i.data_packet_pixel_delay_1_reg.data_pkt_line_delay;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avalon_mm_spacewire_o.readdata</v>
      </c>
      <c r="Q86" s="2" t="s">
        <v>65</v>
      </c>
      <c r="R86" s="3" t="str">
        <f>'AVS COMM Registers TABLE'!J63</f>
        <v>31 downto 6</v>
      </c>
      <c r="S86" s="2" t="s">
        <v>63</v>
      </c>
      <c r="T86" s="6" t="s">
        <v>62</v>
      </c>
      <c r="U86" s="5" t="str">
        <f>'AVS COMM Registers TABLE'!G63</f>
        <v>(others =&gt; '0')</v>
      </c>
      <c r="V86" s="4"/>
      <c r="W86" s="4"/>
      <c r="X86" s="4"/>
      <c r="Y86" s="4"/>
      <c r="Z86" s="6" t="s">
        <v>41</v>
      </c>
      <c r="AB86" t="str">
        <f t="shared" si="2"/>
        <v xml:space="preserve">    avalon_mm_spacewire_o.readdata(31 downto 6) &lt;= (others =&gt; '0');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2" t="s">
        <v>66</v>
      </c>
      <c r="N87" s="3" t="str">
        <f>'AVS COMM Registers TABLE'!C64</f>
        <v>x"0F"</v>
      </c>
      <c r="O87" s="2" t="s">
        <v>63</v>
      </c>
      <c r="P87" s="4"/>
      <c r="Q87" s="4"/>
      <c r="R87" s="4"/>
      <c r="S87" s="4"/>
      <c r="T87" s="2" t="s">
        <v>61</v>
      </c>
      <c r="U87" s="4"/>
      <c r="V87" s="4"/>
      <c r="W87" s="4"/>
      <c r="X87" s="4"/>
      <c r="Y87" s="4"/>
      <c r="Z87" s="4"/>
      <c r="AB87" t="str">
        <f t="shared" si="2"/>
        <v xml:space="preserve">  when (x"0F") =&gt;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 t="shared" si="1"/>
        <v>avalon_mm_spacewire_o.readdata</v>
      </c>
      <c r="Q88" s="2" t="s">
        <v>65</v>
      </c>
      <c r="R88" s="3" t="str">
        <f>'AVS COMM Registers TABLE'!J64</f>
        <v>15 downto 0</v>
      </c>
      <c r="S88" s="2" t="s">
        <v>63</v>
      </c>
      <c r="T88" s="6" t="s">
        <v>62</v>
      </c>
      <c r="U88" s="5" t="str">
        <f>INDEX($B$2:$B$3,MATCH(INDEX('Register VHDL Types TABLE'!$B$2:$B$61,MATCH(Y88,'Register VHDL Types TABLE'!$E$2:$E$61,0)),$E$2:$E$3,0))</f>
        <v>spacewire_write_registers_i</v>
      </c>
      <c r="V88" s="6" t="s">
        <v>64</v>
      </c>
      <c r="W88" s="5" t="str">
        <f>INDEX('Register VHDL Types TABLE'!$D$2:$D$61,MATCH(Y88,'Register VHDL Types TABLE'!$E$2:$E$61,0))</f>
        <v>data_packet_pixel_delay_2_reg</v>
      </c>
      <c r="X88" s="6" t="s">
        <v>64</v>
      </c>
      <c r="Y88" s="5" t="str">
        <f>'AVS COMM Registers TABLE'!E64</f>
        <v>data_pkt_column_delay</v>
      </c>
      <c r="Z88" s="6" t="s">
        <v>41</v>
      </c>
      <c r="AB88" t="str">
        <f t="shared" si="2"/>
        <v xml:space="preserve">    avalon_mm_spacewire_o.readdata(15 downto 0) &lt;= spacewire_write_registers_i.data_packet_pixel_delay_2_reg.data_pkt_column_delay;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avalon_mm_spacewire_o.readdata</v>
      </c>
      <c r="Q89" s="2" t="s">
        <v>65</v>
      </c>
      <c r="R89" s="3" t="str">
        <f>'AVS COMM Registers TABLE'!J65</f>
        <v>31 downto 6</v>
      </c>
      <c r="S89" s="2" t="s">
        <v>63</v>
      </c>
      <c r="T89" s="6" t="s">
        <v>62</v>
      </c>
      <c r="U89" s="5" t="str">
        <f>'AVS COMM Registers TABLE'!G65</f>
        <v>(others =&gt; '0')</v>
      </c>
      <c r="V89" s="4"/>
      <c r="W89" s="4"/>
      <c r="X89" s="4"/>
      <c r="Y89" s="4"/>
      <c r="Z89" s="6" t="s">
        <v>41</v>
      </c>
      <c r="AB89" t="str">
        <f t="shared" si="2"/>
        <v xml:space="preserve">    avalon_mm_spacewire_o.readdata(31 downto 6) &lt;= (others =&gt; '0');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2" t="s">
        <v>66</v>
      </c>
      <c r="N90" s="3" t="str">
        <f>'AVS COMM Registers TABLE'!C66</f>
        <v>x"10"</v>
      </c>
      <c r="O90" s="2" t="s">
        <v>63</v>
      </c>
      <c r="P90" s="4"/>
      <c r="Q90" s="4"/>
      <c r="R90" s="4"/>
      <c r="S90" s="4"/>
      <c r="T90" s="2" t="s">
        <v>61</v>
      </c>
      <c r="U90" s="4"/>
      <c r="V90" s="4"/>
      <c r="W90" s="4"/>
      <c r="X90" s="4"/>
      <c r="Y90" s="4"/>
      <c r="Z90" s="4"/>
      <c r="AB90" t="str">
        <f t="shared" si="2"/>
        <v xml:space="preserve">  when (x"10") =&gt;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 t="shared" si="1"/>
        <v>avalon_mm_spacewire_o.readdata</v>
      </c>
      <c r="Q91" s="2" t="s">
        <v>65</v>
      </c>
      <c r="R91" s="3" t="str">
        <f>'AVS COMM Registers TABLE'!J66</f>
        <v>15 downto 0</v>
      </c>
      <c r="S91" s="2" t="s">
        <v>63</v>
      </c>
      <c r="T91" s="6" t="s">
        <v>62</v>
      </c>
      <c r="U91" s="5" t="str">
        <f>INDEX($B$2:$B$3,MATCH(INDEX('Register VHDL Types TABLE'!$B$2:$B$61,MATCH(Y91,'Register VHDL Types TABLE'!$E$2:$E$61,0)),$E$2:$E$3,0))</f>
        <v>spacewire_write_registers_i</v>
      </c>
      <c r="V91" s="6" t="s">
        <v>64</v>
      </c>
      <c r="W91" s="5" t="str">
        <f>INDEX('Register VHDL Types TABLE'!$D$2:$D$61,MATCH(Y91,'Register VHDL Types TABLE'!$E$2:$E$61,0))</f>
        <v>data_packet_pixel_delay_3_reg</v>
      </c>
      <c r="X91" s="6" t="s">
        <v>64</v>
      </c>
      <c r="Y91" s="5" t="str">
        <f>'AVS COMM Registers TABLE'!E66</f>
        <v>data_pkt_adc_delay</v>
      </c>
      <c r="Z91" s="6" t="s">
        <v>41</v>
      </c>
      <c r="AB91" t="str">
        <f t="shared" si="2"/>
        <v xml:space="preserve">    avalon_mm_spacewire_o.readdata(15 downto 0) &lt;= spacewire_write_registers_i.data_packet_pixel_delay_3_reg.data_pkt_adc_delay;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ref="P92:P112" si="3">$B$4</f>
        <v>avalon_mm_spacewire_o.readdata</v>
      </c>
      <c r="Q92" s="2" t="s">
        <v>65</v>
      </c>
      <c r="R92" s="3" t="str">
        <f>'AVS COMM Registers TABLE'!J67</f>
        <v>31 downto 6</v>
      </c>
      <c r="S92" s="2" t="s">
        <v>63</v>
      </c>
      <c r="T92" s="6" t="s">
        <v>62</v>
      </c>
      <c r="U92" s="5" t="str">
        <f>'AVS COMM Registers TABLE'!G67</f>
        <v>(others =&gt; '0')</v>
      </c>
      <c r="V92" s="4"/>
      <c r="W92" s="4"/>
      <c r="X92" s="4"/>
      <c r="Y92" s="4"/>
      <c r="Z92" s="6" t="s">
        <v>41</v>
      </c>
      <c r="AB92" t="str">
        <f t="shared" si="2"/>
        <v xml:space="preserve">    avalon_mm_spacewire_o.readdata(31 downto 6) &lt;= (others =&gt; '0');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2" t="s">
        <v>66</v>
      </c>
      <c r="N93" s="3" t="str">
        <f>'AVS COMM Registers TABLE'!C68</f>
        <v>x"11"</v>
      </c>
      <c r="O93" s="2" t="s">
        <v>63</v>
      </c>
      <c r="P93" s="4"/>
      <c r="Q93" s="4"/>
      <c r="R93" s="4"/>
      <c r="S93" s="4"/>
      <c r="T93" s="2" t="s">
        <v>61</v>
      </c>
      <c r="U93" s="4"/>
      <c r="V93" s="4"/>
      <c r="W93" s="4"/>
      <c r="X93" s="4"/>
      <c r="Y93" s="4"/>
      <c r="Z93" s="4"/>
      <c r="AB93" t="str">
        <f t="shared" si="2"/>
        <v xml:space="preserve">  when (x"11") =&gt;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 t="shared" si="3"/>
        <v>avalon_mm_spacewire_o.readdata</v>
      </c>
      <c r="Q94" s="2" t="s">
        <v>65</v>
      </c>
      <c r="R94" s="3" t="str">
        <f>'AVS COMM Registers TABLE'!J68</f>
        <v>0</v>
      </c>
      <c r="S94" s="2" t="s">
        <v>63</v>
      </c>
      <c r="T94" s="6" t="s">
        <v>62</v>
      </c>
      <c r="U94" s="5" t="str">
        <f>INDEX($B$2:$B$3,MATCH(INDEX('Register VHDL Types TABLE'!$B$2:$B$61,MATCH(Y94,'Register VHDL Types TABLE'!$E$2:$E$61,0)),$E$2:$E$3,0))</f>
        <v>spacewire_write_registers_i</v>
      </c>
      <c r="V94" s="6" t="s">
        <v>64</v>
      </c>
      <c r="W94" s="5" t="str">
        <f>INDEX('Register VHDL Types TABLE'!$D$2:$D$61,MATCH(Y94,'Register VHDL Types TABLE'!$E$2:$E$61,0))</f>
        <v>comm_irq_control_reg</v>
      </c>
      <c r="X94" s="6" t="s">
        <v>64</v>
      </c>
      <c r="Y94" s="5" t="str">
        <f>'AVS COMM Registers TABLE'!E68</f>
        <v>comm_rmap_write_command_en</v>
      </c>
      <c r="Z94" s="6" t="s">
        <v>41</v>
      </c>
      <c r="AB94" t="str">
        <f t="shared" si="2"/>
        <v xml:space="preserve">    avalon_mm_spacewire_o.readdata(0) &lt;= spacewire_write_registers_i.comm_irq_control_reg.comm_rmap_write_command_en;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avalon_mm_spacewire_o.readdata</v>
      </c>
      <c r="Q95" s="2" t="s">
        <v>65</v>
      </c>
      <c r="R95" s="3" t="str">
        <f>'AVS COMM Registers TABLE'!J69</f>
        <v>7 downto 1</v>
      </c>
      <c r="S95" s="2" t="s">
        <v>63</v>
      </c>
      <c r="T95" s="6" t="s">
        <v>62</v>
      </c>
      <c r="U95" s="5" t="str">
        <f>'AVS COMM Registers TABLE'!G69</f>
        <v>(others =&gt; '0')</v>
      </c>
      <c r="V95" s="4"/>
      <c r="W95" s="4"/>
      <c r="X95" s="4"/>
      <c r="Y95" s="4"/>
      <c r="Z95" s="6" t="s">
        <v>41</v>
      </c>
      <c r="AB95" t="str">
        <f t="shared" si="2"/>
        <v xml:space="preserve">    avalon_mm_spacewire_o.readdata(7 downto 1) &lt;= (others =&gt; '0');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avalon_mm_spacewire_o.readdata</v>
      </c>
      <c r="Q96" s="2" t="s">
        <v>65</v>
      </c>
      <c r="R96" s="3" t="str">
        <f>'AVS COMM Registers TABLE'!J70</f>
        <v>8</v>
      </c>
      <c r="S96" s="2" t="s">
        <v>63</v>
      </c>
      <c r="T96" s="6" t="s">
        <v>62</v>
      </c>
      <c r="U96" s="5" t="str">
        <f>INDEX($B$2:$B$3,MATCH(INDEX('Register VHDL Types TABLE'!$B$2:$B$61,MATCH(Y96,'Register VHDL Types TABLE'!$E$2:$E$61,0)),$E$2:$E$3,0))</f>
        <v>spacewire_write_registers_i</v>
      </c>
      <c r="V96" s="6" t="s">
        <v>64</v>
      </c>
      <c r="W96" s="5" t="str">
        <f>INDEX('Register VHDL Types TABLE'!$D$2:$D$61,MATCH(Y96,'Register VHDL Types TABLE'!$E$2:$E$61,0))</f>
        <v>comm_irq_control_reg</v>
      </c>
      <c r="X96" s="6" t="s">
        <v>64</v>
      </c>
      <c r="Y96" s="5" t="str">
        <f>'AVS COMM Registers TABLE'!E70</f>
        <v>comm_right_buffer_empty_en</v>
      </c>
      <c r="Z96" s="6" t="s">
        <v>41</v>
      </c>
      <c r="AB96" t="str">
        <f t="shared" si="2"/>
        <v xml:space="preserve">    avalon_mm_spacewire_o.readdata(8) &lt;= spacewire_write_registers_i.comm_irq_control_reg.comm_right_buffer_empty_en;</v>
      </c>
    </row>
    <row r="97" spans="2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avalon_mm_spacewire_o.readdata</v>
      </c>
      <c r="Q97" s="2" t="s">
        <v>65</v>
      </c>
      <c r="R97" s="3" t="str">
        <f>'AVS COMM Registers TABLE'!J71</f>
        <v>9</v>
      </c>
      <c r="S97" s="2" t="s">
        <v>63</v>
      </c>
      <c r="T97" s="6" t="s">
        <v>62</v>
      </c>
      <c r="U97" s="5" t="str">
        <f>INDEX($B$2:$B$3,MATCH(INDEX('Register VHDL Types TABLE'!$B$2:$B$61,MATCH(Y97,'Register VHDL Types TABLE'!$E$2:$E$61,0)),$E$2:$E$3,0))</f>
        <v>spacewire_write_registers_i</v>
      </c>
      <c r="V97" s="6" t="s">
        <v>64</v>
      </c>
      <c r="W97" s="5" t="str">
        <f>INDEX('Register VHDL Types TABLE'!$D$2:$D$61,MATCH(Y97,'Register VHDL Types TABLE'!$E$2:$E$61,0))</f>
        <v>comm_irq_control_reg</v>
      </c>
      <c r="X97" s="6" t="s">
        <v>64</v>
      </c>
      <c r="Y97" s="5" t="str">
        <f>'AVS COMM Registers TABLE'!E71</f>
        <v>comm_left_buffer_empty_en</v>
      </c>
      <c r="Z97" s="6" t="s">
        <v>41</v>
      </c>
      <c r="AB97" t="str">
        <f t="shared" si="2"/>
        <v xml:space="preserve">    avalon_mm_spacewire_o.readdata(9) &lt;= spacewire_write_registers_i.comm_irq_control_reg.comm_left_buffer_empty_en;</v>
      </c>
    </row>
    <row r="98" spans="2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avalon_mm_spacewire_o.readdata</v>
      </c>
      <c r="Q98" s="2" t="s">
        <v>65</v>
      </c>
      <c r="R98" s="3" t="str">
        <f>'AVS COMM Registers TABLE'!J72</f>
        <v>15 downto 0</v>
      </c>
      <c r="S98" s="2" t="s">
        <v>63</v>
      </c>
      <c r="T98" s="6" t="s">
        <v>62</v>
      </c>
      <c r="U98" s="5" t="str">
        <f>'AVS COMM Registers TABLE'!G72</f>
        <v>(others =&gt; '0')</v>
      </c>
      <c r="V98" s="4"/>
      <c r="W98" s="4"/>
      <c r="X98" s="4"/>
      <c r="Y98" s="4"/>
      <c r="Z98" s="6" t="s">
        <v>41</v>
      </c>
      <c r="AB98" t="str">
        <f t="shared" si="2"/>
        <v xml:space="preserve">    avalon_mm_spacewire_o.readdata(15 downto 0) &lt;= (others =&gt; '0');</v>
      </c>
    </row>
    <row r="99" spans="2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avalon_mm_spacewire_o.readdata</v>
      </c>
      <c r="Q99" s="2" t="s">
        <v>65</v>
      </c>
      <c r="R99" s="3" t="str">
        <f>'AVS COMM Registers TABLE'!J73</f>
        <v>6</v>
      </c>
      <c r="S99" s="2" t="s">
        <v>63</v>
      </c>
      <c r="T99" s="6" t="s">
        <v>62</v>
      </c>
      <c r="U99" s="5" t="str">
        <f>INDEX($B$2:$B$3,MATCH(INDEX('Register VHDL Types TABLE'!$B$2:$B$61,MATCH(Y99,'Register VHDL Types TABLE'!$E$2:$E$61,0)),$E$2:$E$3,0))</f>
        <v>spacewire_write_registers_i</v>
      </c>
      <c r="V99" s="6" t="s">
        <v>64</v>
      </c>
      <c r="W99" s="5" t="str">
        <f>INDEX('Register VHDL Types TABLE'!$D$2:$D$61,MATCH(Y99,'Register VHDL Types TABLE'!$E$2:$E$61,0))</f>
        <v>comm_irq_control_reg</v>
      </c>
      <c r="X99" s="6" t="s">
        <v>64</v>
      </c>
      <c r="Y99" s="5" t="str">
        <f>'AVS COMM Registers TABLE'!E73</f>
        <v>comm_global_irq_en</v>
      </c>
      <c r="Z99" s="6" t="s">
        <v>41</v>
      </c>
      <c r="AB99" t="str">
        <f t="shared" si="2"/>
        <v xml:space="preserve">    avalon_mm_spacewire_o.readdata(6) &lt;= spacewire_write_registers_i.comm_irq_control_reg.comm_global_irq_en;</v>
      </c>
    </row>
    <row r="100" spans="2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avalon_mm_spacewire_o.readdata</v>
      </c>
      <c r="Q100" s="2" t="s">
        <v>65</v>
      </c>
      <c r="R100" s="3" t="str">
        <f>'AVS COMM Registers TABLE'!J74</f>
        <v>31 downto 7</v>
      </c>
      <c r="S100" s="2" t="s">
        <v>63</v>
      </c>
      <c r="T100" s="6" t="s">
        <v>62</v>
      </c>
      <c r="U100" s="5" t="str">
        <f>'AVS COMM Registers TABLE'!G74</f>
        <v>(others =&gt; '0')</v>
      </c>
      <c r="V100" s="4"/>
      <c r="W100" s="4"/>
      <c r="X100" s="4"/>
      <c r="Y100" s="4"/>
      <c r="Z100" s="6" t="s">
        <v>41</v>
      </c>
      <c r="AB100" t="str">
        <f t="shared" si="2"/>
        <v xml:space="preserve">    avalon_mm_spacewire_o.readdata(31 downto 7) &lt;= (others =&gt; '0');</v>
      </c>
    </row>
    <row r="101" spans="2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2" t="s">
        <v>66</v>
      </c>
      <c r="N101" s="3" t="str">
        <f>'AVS COMM Registers TABLE'!C75</f>
        <v>x"12"</v>
      </c>
      <c r="O101" s="2" t="s">
        <v>63</v>
      </c>
      <c r="P101" s="4"/>
      <c r="Q101" s="4"/>
      <c r="R101" s="4"/>
      <c r="S101" s="4"/>
      <c r="T101" s="2" t="s">
        <v>61</v>
      </c>
      <c r="U101" s="4"/>
      <c r="V101" s="4"/>
      <c r="W101" s="4"/>
      <c r="X101" s="4"/>
      <c r="Y101" s="4"/>
      <c r="Z101" s="4"/>
      <c r="AB101" t="str">
        <f t="shared" si="2"/>
        <v xml:space="preserve">  when (x"12") =&gt;</v>
      </c>
    </row>
    <row r="102" spans="2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4" t="s">
        <v>49</v>
      </c>
      <c r="N102" s="4"/>
      <c r="O102" s="4"/>
      <c r="P102" s="5" t="str">
        <f t="shared" si="3"/>
        <v>avalon_mm_spacewire_o.readdata</v>
      </c>
      <c r="Q102" s="2" t="s">
        <v>65</v>
      </c>
      <c r="R102" s="3" t="str">
        <f>'AVS COMM Registers TABLE'!J75</f>
        <v>0</v>
      </c>
      <c r="S102" s="2" t="s">
        <v>63</v>
      </c>
      <c r="T102" s="6" t="s">
        <v>62</v>
      </c>
      <c r="U102" s="5" t="str">
        <f>INDEX($B$2:$B$3,MATCH(INDEX('Register VHDL Types TABLE'!$B$2:$B$61,MATCH(Y102,'Register VHDL Types TABLE'!$E$2:$E$61,0)),$E$2:$E$3,0))</f>
        <v>spacewire_read_registers_i</v>
      </c>
      <c r="V102" s="6" t="s">
        <v>64</v>
      </c>
      <c r="W102" s="5" t="str">
        <f>INDEX('Register VHDL Types TABLE'!$D$2:$D$61,MATCH(Y102,'Register VHDL Types TABLE'!$E$2:$E$61,0))</f>
        <v>comm_irq_flags_reg</v>
      </c>
      <c r="X102" s="6" t="s">
        <v>64</v>
      </c>
      <c r="Y102" s="5" t="str">
        <f>'AVS COMM Registers TABLE'!E75</f>
        <v>comm_rmap_write_command_flag</v>
      </c>
      <c r="Z102" s="6" t="s">
        <v>41</v>
      </c>
      <c r="AB102" t="str">
        <f t="shared" si="2"/>
        <v xml:space="preserve">    avalon_mm_spacewire_o.readdata(0) &lt;= spacewire_read_registers_i.comm_irq_flags_reg.comm_rmap_write_command_flag;</v>
      </c>
    </row>
    <row r="103" spans="2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avalon_mm_spacewire_o.readdata</v>
      </c>
      <c r="Q103" s="2" t="s">
        <v>65</v>
      </c>
      <c r="R103" s="3" t="str">
        <f>'AVS COMM Registers TABLE'!J76</f>
        <v>7 downto 1</v>
      </c>
      <c r="S103" s="2" t="s">
        <v>63</v>
      </c>
      <c r="T103" s="6" t="s">
        <v>62</v>
      </c>
      <c r="U103" s="5" t="str">
        <f>'AVS COMM Registers TABLE'!G76</f>
        <v>(others =&gt; '0')</v>
      </c>
      <c r="V103" s="4"/>
      <c r="W103" s="4"/>
      <c r="X103" s="4"/>
      <c r="Y103" s="4"/>
      <c r="Z103" s="6" t="s">
        <v>41</v>
      </c>
      <c r="AB103" t="str">
        <f t="shared" si="2"/>
        <v xml:space="preserve">    avalon_mm_spacewire_o.readdata(7 downto 1) &lt;= (others =&gt; '0');</v>
      </c>
    </row>
    <row r="104" spans="2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avalon_mm_spacewire_o.readdata</v>
      </c>
      <c r="Q104" s="2" t="s">
        <v>65</v>
      </c>
      <c r="R104" s="3" t="str">
        <f>'AVS COMM Registers TABLE'!J77</f>
        <v>8</v>
      </c>
      <c r="S104" s="2" t="s">
        <v>63</v>
      </c>
      <c r="T104" s="6" t="s">
        <v>62</v>
      </c>
      <c r="U104" s="5" t="str">
        <f>INDEX($B$2:$B$3,MATCH(INDEX('Register VHDL Types TABLE'!$B$2:$B$61,MATCH(Y104,'Register VHDL Types TABLE'!$E$2:$E$61,0)),$E$2:$E$3,0))</f>
        <v>spacewire_read_registers_i</v>
      </c>
      <c r="V104" s="6" t="s">
        <v>64</v>
      </c>
      <c r="W104" s="5" t="str">
        <f>INDEX('Register VHDL Types TABLE'!$D$2:$D$61,MATCH(Y104,'Register VHDL Types TABLE'!$E$2:$E$61,0))</f>
        <v>comm_irq_flags_reg</v>
      </c>
      <c r="X104" s="6" t="s">
        <v>64</v>
      </c>
      <c r="Y104" s="5" t="str">
        <f>'AVS COMM Registers TABLE'!E77</f>
        <v>comm_buffer_empty_flag</v>
      </c>
      <c r="Z104" s="6" t="s">
        <v>41</v>
      </c>
      <c r="AB104" t="str">
        <f t="shared" si="2"/>
        <v xml:space="preserve">    avalon_mm_spacewire_o.readdata(8) &lt;= spacewire_read_registers_i.comm_irq_flags_reg.comm_buffer_empty_flag;</v>
      </c>
    </row>
    <row r="105" spans="2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avalon_mm_spacewire_o.readdata</v>
      </c>
      <c r="Q105" s="2" t="s">
        <v>65</v>
      </c>
      <c r="R105" s="3" t="str">
        <f>'AVS COMM Registers TABLE'!J78</f>
        <v>31 downto 9</v>
      </c>
      <c r="S105" s="2" t="s">
        <v>63</v>
      </c>
      <c r="T105" s="6" t="s">
        <v>62</v>
      </c>
      <c r="U105" s="5" t="str">
        <f>'AVS COMM Registers TABLE'!G78</f>
        <v>(others =&gt; '0')</v>
      </c>
      <c r="V105" s="4"/>
      <c r="W105" s="4"/>
      <c r="X105" s="4"/>
      <c r="Y105" s="4"/>
      <c r="Z105" s="6" t="s">
        <v>41</v>
      </c>
      <c r="AB105" t="str">
        <f t="shared" si="2"/>
        <v xml:space="preserve">    avalon_mm_spacewire_o.readdata(31 downto 9) &lt;= (others =&gt; '0');</v>
      </c>
    </row>
    <row r="106" spans="2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2" t="s">
        <v>66</v>
      </c>
      <c r="N106" s="3" t="str">
        <f>'AVS COMM Registers TABLE'!C79</f>
        <v>x"13"</v>
      </c>
      <c r="O106" s="2" t="s">
        <v>63</v>
      </c>
      <c r="P106" s="4"/>
      <c r="Q106" s="4"/>
      <c r="R106" s="4"/>
      <c r="S106" s="4"/>
      <c r="T106" s="2" t="s">
        <v>61</v>
      </c>
      <c r="U106" s="4"/>
      <c r="V106" s="4"/>
      <c r="W106" s="4"/>
      <c r="X106" s="4"/>
      <c r="Y106" s="4"/>
      <c r="Z106" s="4"/>
      <c r="AB106" t="str">
        <f t="shared" si="2"/>
        <v xml:space="preserve">  when (x"13") =&gt;</v>
      </c>
    </row>
    <row r="107" spans="2:2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4" t="s">
        <v>49</v>
      </c>
      <c r="N107" s="4"/>
      <c r="O107" s="4"/>
      <c r="P107" s="5" t="str">
        <f t="shared" si="3"/>
        <v>avalon_mm_spacewire_o.readdata</v>
      </c>
      <c r="Q107" s="2" t="s">
        <v>65</v>
      </c>
      <c r="R107" s="3" t="str">
        <f>'AVS COMM Registers TABLE'!J79</f>
        <v>0</v>
      </c>
      <c r="S107" s="2" t="s">
        <v>63</v>
      </c>
      <c r="T107" s="6" t="s">
        <v>62</v>
      </c>
      <c r="U107" s="5" t="str">
        <f>INDEX($B$2:$B$3,MATCH(INDEX('Register VHDL Types TABLE'!$B$2:$B$61,MATCH(Y107,'Register VHDL Types TABLE'!$E$2:$E$61,0)),$E$2:$E$3,0))</f>
        <v>spacewire_write_registers_i</v>
      </c>
      <c r="V107" s="6" t="s">
        <v>64</v>
      </c>
      <c r="W107" s="5" t="str">
        <f>INDEX('Register VHDL Types TABLE'!$D$2:$D$61,MATCH(Y107,'Register VHDL Types TABLE'!$E$2:$E$61,0))</f>
        <v>comm_irq_flags_clear_reg</v>
      </c>
      <c r="X107" s="6" t="s">
        <v>64</v>
      </c>
      <c r="Y107" s="5" t="str">
        <f>'AVS COMM Registers TABLE'!E79</f>
        <v>comm_rmap_write_command_flag_clear</v>
      </c>
      <c r="Z107" s="6" t="s">
        <v>41</v>
      </c>
      <c r="AB107" t="str">
        <f t="shared" si="2"/>
        <v xml:space="preserve">    avalon_mm_spacewire_o.readdata(0) &lt;= spacewire_write_registers_i.comm_irq_flags_clear_reg.comm_rmap_write_command_flag_clear;</v>
      </c>
    </row>
    <row r="108" spans="2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avalon_mm_spacewire_o.readdata</v>
      </c>
      <c r="Q108" s="2" t="s">
        <v>65</v>
      </c>
      <c r="R108" s="3" t="str">
        <f>'AVS COMM Registers TABLE'!J80</f>
        <v>7 downto 1</v>
      </c>
      <c r="S108" s="2" t="s">
        <v>63</v>
      </c>
      <c r="T108" s="6" t="s">
        <v>62</v>
      </c>
      <c r="U108" s="5" t="str">
        <f>'AVS COMM Registers TABLE'!G80</f>
        <v>(others =&gt; '0')</v>
      </c>
      <c r="V108" s="4"/>
      <c r="W108" s="4"/>
      <c r="X108" s="4"/>
      <c r="Y108" s="4"/>
      <c r="Z108" s="6" t="s">
        <v>41</v>
      </c>
      <c r="AB108" t="str">
        <f t="shared" si="2"/>
        <v xml:space="preserve">    avalon_mm_spacewire_o.readdata(7 downto 1) &lt;= (others =&gt; '0');</v>
      </c>
    </row>
    <row r="109" spans="2:28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avalon_mm_spacewire_o.readdata</v>
      </c>
      <c r="Q109" s="2" t="s">
        <v>65</v>
      </c>
      <c r="R109" s="3" t="str">
        <f>'AVS COMM Registers TABLE'!J81</f>
        <v>8</v>
      </c>
      <c r="S109" s="2" t="s">
        <v>63</v>
      </c>
      <c r="T109" s="6" t="s">
        <v>62</v>
      </c>
      <c r="U109" s="5" t="str">
        <f>INDEX($B$2:$B$3,MATCH(INDEX('Register VHDL Types TABLE'!$B$2:$B$61,MATCH(Y109,'Register VHDL Types TABLE'!$E$2:$E$61,0)),$E$2:$E$3,0))</f>
        <v>spacewire_write_registers_i</v>
      </c>
      <c r="V109" s="6" t="s">
        <v>64</v>
      </c>
      <c r="W109" s="5" t="str">
        <f>INDEX('Register VHDL Types TABLE'!$D$2:$D$61,MATCH(Y109,'Register VHDL Types TABLE'!$E$2:$E$61,0))</f>
        <v>comm_irq_flags_clear_reg</v>
      </c>
      <c r="X109" s="6" t="s">
        <v>64</v>
      </c>
      <c r="Y109" s="5" t="str">
        <f>'AVS COMM Registers TABLE'!E81</f>
        <v>comm_buffer_empty_flag_clear</v>
      </c>
      <c r="Z109" s="6" t="s">
        <v>41</v>
      </c>
      <c r="AB109" t="str">
        <f t="shared" si="2"/>
        <v xml:space="preserve">    avalon_mm_spacewire_o.readdata(8) &lt;= spacewire_write_registers_i.comm_irq_flags_clear_reg.comm_buffer_empty_flag_clear;</v>
      </c>
    </row>
    <row r="110" spans="2:28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avalon_mm_spacewire_o.readdata</v>
      </c>
      <c r="Q110" s="2" t="s">
        <v>65</v>
      </c>
      <c r="R110" s="3" t="str">
        <f>'AVS COMM Registers TABLE'!J82</f>
        <v>31 downto 9</v>
      </c>
      <c r="S110" s="2" t="s">
        <v>63</v>
      </c>
      <c r="T110" s="6" t="s">
        <v>62</v>
      </c>
      <c r="U110" s="5" t="str">
        <f>'AVS COMM Registers TABLE'!G82</f>
        <v>(others =&gt; '0')</v>
      </c>
      <c r="V110" s="4"/>
      <c r="W110" s="4"/>
      <c r="X110" s="4"/>
      <c r="Y110" s="4"/>
      <c r="Z110" s="6" t="s">
        <v>41</v>
      </c>
      <c r="AB110" t="str">
        <f t="shared" si="2"/>
        <v xml:space="preserve">    avalon_mm_spacewire_o.readdata(31 downto 9) &lt;= (others =&gt; '0');</v>
      </c>
    </row>
    <row r="111" spans="2:2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2" t="s">
        <v>67</v>
      </c>
      <c r="N111" s="3" t="s">
        <v>60</v>
      </c>
      <c r="O111" s="2"/>
      <c r="P111" s="4"/>
      <c r="Q111" s="4"/>
      <c r="R111" s="4"/>
      <c r="S111" s="4"/>
      <c r="T111" s="2" t="s">
        <v>61</v>
      </c>
      <c r="U111" s="4"/>
      <c r="V111" s="4"/>
      <c r="W111" s="4"/>
      <c r="X111" s="4"/>
      <c r="Y111" s="4"/>
      <c r="Z111" s="4"/>
      <c r="AB111" t="str">
        <f t="shared" si="2"/>
        <v xml:space="preserve">  when others =&gt;</v>
      </c>
    </row>
    <row r="112" spans="2:2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4" t="s">
        <v>49</v>
      </c>
      <c r="N112" s="4"/>
      <c r="O112" s="4"/>
      <c r="P112" s="5" t="str">
        <f t="shared" si="3"/>
        <v>avalon_mm_spacewire_o.readdata</v>
      </c>
      <c r="Q112" s="4"/>
      <c r="R112" s="4"/>
      <c r="S112" s="4"/>
      <c r="T112" s="6" t="s">
        <v>62</v>
      </c>
      <c r="U112" s="5" t="s">
        <v>79</v>
      </c>
      <c r="V112" s="4"/>
      <c r="W112" s="4"/>
      <c r="X112" s="4"/>
      <c r="Y112" s="4"/>
      <c r="Z112" s="6" t="s">
        <v>41</v>
      </c>
      <c r="AB112" t="str">
        <f t="shared" si="2"/>
        <v xml:space="preserve">    avalon_mm_spacewire_o.readdata &lt;= (others =&gt; '0');</v>
      </c>
    </row>
    <row r="113" spans="2:2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" t="s">
        <v>58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B113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93"/>
  <sheetViews>
    <sheetView tabSelected="1" zoomScale="70" zoomScaleNormal="70" workbookViewId="0">
      <selection activeCell="C6" sqref="C6"/>
    </sheetView>
  </sheetViews>
  <sheetFormatPr defaultRowHeight="15" x14ac:dyDescent="0.25"/>
  <cols>
    <col min="1" max="1" width="11.140625" customWidth="1"/>
    <col min="2" max="2" width="34.5703125" bestFit="1" customWidth="1"/>
    <col min="3" max="3" width="22.28515625" customWidth="1"/>
    <col min="4" max="4" width="4.28515625" customWidth="1"/>
    <col min="5" max="5" width="28.28515625" bestFit="1" customWidth="1"/>
    <col min="6" max="6" width="7.28515625" customWidth="1"/>
    <col min="7" max="8" width="3.28515625" customWidth="1"/>
    <col min="9" max="9" width="8.42578125" customWidth="1"/>
    <col min="10" max="11" width="3.28515625" customWidth="1"/>
    <col min="12" max="12" width="12.85546875" customWidth="1"/>
    <col min="13" max="13" width="22.7109375" customWidth="1"/>
    <col min="14" max="14" width="7.28515625" customWidth="1"/>
    <col min="15" max="15" width="3.28515625" customWidth="1"/>
    <col min="16" max="16" width="28.7109375" bestFit="1" customWidth="1"/>
    <col min="17" max="17" width="3.28515625" customWidth="1"/>
    <col min="18" max="18" width="35.42578125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34.5703125" bestFit="1" customWidth="1"/>
    <col min="23" max="23" width="3.28515625" customWidth="1"/>
    <col min="24" max="24" width="12.28515625" bestFit="1" customWidth="1"/>
    <col min="25" max="26" width="3.28515625" customWidth="1"/>
  </cols>
  <sheetData>
    <row r="1" spans="1:28" x14ac:dyDescent="0.25">
      <c r="A1" s="7" t="s">
        <v>53</v>
      </c>
    </row>
    <row r="2" spans="1:28" x14ac:dyDescent="0.25">
      <c r="A2" s="60"/>
      <c r="B2" s="3" t="s">
        <v>258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25">
      <c r="B3" s="3" t="s">
        <v>257</v>
      </c>
      <c r="C3" s="2" t="s">
        <v>50</v>
      </c>
      <c r="D3" s="3" t="s">
        <v>59</v>
      </c>
      <c r="E3" s="3" t="str">
        <f>'Register VHDL Types'!F131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6" si="0">CONCATENATE(B3,C3,D3,E3,F3,G3,H3,I3,J3,K3,L3,M3,N3,O3,P3,Q3,R3,S3,T3,U3,V3,W3,X3,Y3,Z3)</f>
        <v>spacewire_write_registers_o  : out t_windowing_write_registers;</v>
      </c>
    </row>
    <row r="4" spans="1:28" x14ac:dyDescent="0.25">
      <c r="AB4" t="str">
        <f t="shared" si="0"/>
        <v/>
      </c>
    </row>
    <row r="5" spans="1:28" x14ac:dyDescent="0.25">
      <c r="A5" s="7" t="s">
        <v>54</v>
      </c>
      <c r="AB5" t="str">
        <f t="shared" si="0"/>
        <v/>
      </c>
    </row>
    <row r="6" spans="1:28" x14ac:dyDescent="0.25">
      <c r="B6" s="6" t="s">
        <v>55</v>
      </c>
      <c r="C6" s="5" t="s">
        <v>256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write_address_i  : std_logic_vector(7 downto 0);</v>
      </c>
    </row>
    <row r="7" spans="1:28" x14ac:dyDescent="0.25">
      <c r="AB7" t="str">
        <f t="shared" si="0"/>
        <v/>
      </c>
    </row>
    <row r="8" spans="1:28" x14ac:dyDescent="0.25">
      <c r="A8" s="7" t="s">
        <v>52</v>
      </c>
      <c r="AB8" t="str">
        <f t="shared" si="0"/>
        <v/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write_address_i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(write_address_i)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COMM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TABLE'!$B$2:$B$61,MATCH(T11,'Register VHDL Types TABLE'!$E$2:$E$61,0)),$E$2:$E$3,0))</f>
        <v>spacewire_write_registers_o</v>
      </c>
      <c r="Q11" s="6" t="s">
        <v>64</v>
      </c>
      <c r="R11" s="5" t="str">
        <f>INDEX('Register VHDL Types TABLE'!$D$2:$D$61,MATCH(T11,'Register VHDL Types TABLE'!$E$2:$E$61,0))</f>
        <v>spw_link_config_status_reg</v>
      </c>
      <c r="S11" s="6" t="s">
        <v>64</v>
      </c>
      <c r="T11" s="5" t="str">
        <f>'AVS COMM Registers TABLE'!E3</f>
        <v>spw_lnkcfg_disconnect</v>
      </c>
      <c r="U11" s="6" t="s">
        <v>62</v>
      </c>
      <c r="V11" s="5" t="str">
        <f>$B$2</f>
        <v>avalon_mm_spacewire_i.writedata</v>
      </c>
      <c r="W11" s="2" t="s">
        <v>65</v>
      </c>
      <c r="X11" s="3" t="str">
        <f>'AVS COMM Registers TABLE'!J3</f>
        <v>0</v>
      </c>
      <c r="Y11" s="2" t="s">
        <v>63</v>
      </c>
      <c r="Z11" s="6" t="s">
        <v>41</v>
      </c>
      <c r="AB11" t="str">
        <f t="shared" si="0"/>
        <v xml:space="preserve">    spacewire_write_registers_o.spw_link_config_status_reg.spw_lnkcfg_disconnect &lt;= avalon_mm_spacewire_i.writedata(0);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TABLE'!$B$2:$B$61,MATCH(T12,'Register VHDL Types TABLE'!$E$2:$E$61,0)),$E$2:$E$3,0))</f>
        <v>spacewire_write_registers_o</v>
      </c>
      <c r="Q12" s="6" t="s">
        <v>64</v>
      </c>
      <c r="R12" s="5" t="str">
        <f>INDEX('Register VHDL Types TABLE'!$D$2:$D$61,MATCH(T12,'Register VHDL Types TABLE'!$E$2:$E$61,0))</f>
        <v>spw_link_config_status_reg</v>
      </c>
      <c r="S12" s="6" t="s">
        <v>64</v>
      </c>
      <c r="T12" s="5" t="str">
        <f>'AVS COMM Registers TABLE'!E4</f>
        <v>spw_lnkcfg_start</v>
      </c>
      <c r="U12" s="6" t="s">
        <v>62</v>
      </c>
      <c r="V12" s="5" t="str">
        <f t="shared" ref="V12:V13" si="1">$B$2</f>
        <v>avalon_mm_spacewire_i.writedata</v>
      </c>
      <c r="W12" s="2" t="s">
        <v>65</v>
      </c>
      <c r="X12" s="3" t="str">
        <f>'AVS COMM Registers TABLE'!J4</f>
        <v>1</v>
      </c>
      <c r="Y12" s="2" t="s">
        <v>63</v>
      </c>
      <c r="Z12" s="6" t="s">
        <v>41</v>
      </c>
      <c r="AB12" t="str">
        <f t="shared" si="0"/>
        <v xml:space="preserve">    spacewire_write_registers_o.spw_link_config_status_reg.spw_lnkcfg_start &lt;= avalon_mm_spacewire_i.writedata(1);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>INDEX($B$2:$B$3,MATCH(INDEX('Register VHDL Types TABLE'!$B$2:$B$61,MATCH(T13,'Register VHDL Types TABLE'!$E$2:$E$61,0)),$E$2:$E$3,0))</f>
        <v>spacewire_write_registers_o</v>
      </c>
      <c r="Q13" s="6" t="s">
        <v>64</v>
      </c>
      <c r="R13" s="5" t="str">
        <f>INDEX('Register VHDL Types TABLE'!$D$2:$D$61,MATCH(T13,'Register VHDL Types TABLE'!$E$2:$E$61,0))</f>
        <v>spw_link_config_status_reg</v>
      </c>
      <c r="S13" s="6" t="s">
        <v>64</v>
      </c>
      <c r="T13" s="5" t="str">
        <f>'AVS COMM Registers TABLE'!E5</f>
        <v>spw_lnkcfg_autostart</v>
      </c>
      <c r="U13" s="6" t="s">
        <v>62</v>
      </c>
      <c r="V13" s="5" t="str">
        <f t="shared" si="1"/>
        <v>avalon_mm_spacewire_i.writedata</v>
      </c>
      <c r="W13" s="2" t="s">
        <v>65</v>
      </c>
      <c r="X13" s="3" t="str">
        <f>'AVS COMM Registers TABLE'!J5</f>
        <v>2</v>
      </c>
      <c r="Y13" s="2" t="s">
        <v>63</v>
      </c>
      <c r="Z13" s="6" t="s">
        <v>41</v>
      </c>
      <c r="AB13" t="str">
        <f t="shared" si="0"/>
        <v xml:space="preserve">    spacewire_write_registers_o.spw_link_config_status_reg.spw_lnkcfg_autostart &lt;= avalon_mm_spacewire_i.writedata(2);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2" t="s">
        <v>66</v>
      </c>
      <c r="N14" s="3" t="str">
        <f>'AVS COMM Registers TABLE'!C16</f>
        <v>x"01"</v>
      </c>
      <c r="O14" s="2" t="s">
        <v>63</v>
      </c>
      <c r="P14" s="4"/>
      <c r="Q14" s="4"/>
      <c r="R14" s="4"/>
      <c r="S14" s="4"/>
      <c r="T14" s="4"/>
      <c r="U14" s="2" t="s">
        <v>61</v>
      </c>
      <c r="V14" s="4"/>
      <c r="W14" s="4"/>
      <c r="X14" s="4"/>
      <c r="Y14" s="4"/>
      <c r="Z14" s="4"/>
      <c r="AB14" t="str">
        <f t="shared" si="0"/>
        <v xml:space="preserve">  when (x"01") =&gt;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>INDEX($B$2:$B$3,MATCH(INDEX('Register VHDL Types TABLE'!$B$2:$B$61,MATCH(T15,'Register VHDL Types TABLE'!$E$2:$E$61,0)),$E$2:$E$3,0))</f>
        <v>spacewire_write_registers_o</v>
      </c>
      <c r="Q15" s="6" t="s">
        <v>64</v>
      </c>
      <c r="R15" s="5" t="str">
        <f>INDEX('Register VHDL Types TABLE'!$D$2:$D$61,MATCH(T15,'Register VHDL Types TABLE'!$E$2:$E$61,0))</f>
        <v>spw_timecode_reg</v>
      </c>
      <c r="S15" s="6" t="s">
        <v>64</v>
      </c>
      <c r="T15" s="5" t="str">
        <f>'AVS COMM Registers TABLE'!E18</f>
        <v>timecode_clear</v>
      </c>
      <c r="U15" s="6" t="s">
        <v>62</v>
      </c>
      <c r="V15" s="5" t="str">
        <f t="shared" ref="V15" si="2">$B$2</f>
        <v>avalon_mm_spacewire_i.writedata</v>
      </c>
      <c r="W15" s="2" t="s">
        <v>65</v>
      </c>
      <c r="X15" s="3" t="str">
        <f>'AVS COMM Registers TABLE'!J18</f>
        <v>8</v>
      </c>
      <c r="Y15" s="2" t="s">
        <v>63</v>
      </c>
      <c r="Z15" s="6" t="s">
        <v>41</v>
      </c>
      <c r="AB15" t="str">
        <f t="shared" si="0"/>
        <v xml:space="preserve">    spacewire_write_registers_o.spw_timecode_reg.timecode_clear &lt;= avalon_mm_spacewire_i.writedata(8);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2" t="s">
        <v>66</v>
      </c>
      <c r="N16" s="3" t="str">
        <f>'AVS COMM Registers TABLE'!C20</f>
        <v>x"02"</v>
      </c>
      <c r="O16" s="2" t="s">
        <v>63</v>
      </c>
      <c r="P16" s="4"/>
      <c r="Q16" s="4"/>
      <c r="R16" s="4"/>
      <c r="S16" s="4"/>
      <c r="T16" s="4"/>
      <c r="U16" s="2" t="s">
        <v>61</v>
      </c>
      <c r="V16" s="4"/>
      <c r="W16" s="4"/>
      <c r="X16" s="4"/>
      <c r="Y16" s="4"/>
      <c r="Z16" s="4"/>
      <c r="AB16" t="str">
        <f t="shared" si="0"/>
        <v xml:space="preserve">  when (x"02")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>INDEX($B$2:$B$3,MATCH(INDEX('Register VHDL Types TABLE'!$B$2:$B$61,MATCH(T17,'Register VHDL Types TABLE'!$E$2:$E$61,0)),$E$2:$E$3,0))</f>
        <v>spacewire_write_registers_o</v>
      </c>
      <c r="Q17" s="6" t="s">
        <v>64</v>
      </c>
      <c r="R17" s="5" t="str">
        <f>INDEX('Register VHDL Types TABLE'!$D$2:$D$61,MATCH(T17,'Register VHDL Types TABLE'!$E$2:$E$61,0))</f>
        <v>fee_windowing_buffers_config_reg</v>
      </c>
      <c r="S17" s="6" t="s">
        <v>64</v>
      </c>
      <c r="T17" s="5" t="str">
        <f>'AVS COMM Registers TABLE'!E20</f>
        <v>fee_machine_clear</v>
      </c>
      <c r="U17" s="6" t="s">
        <v>62</v>
      </c>
      <c r="V17" s="5" t="str">
        <f t="shared" ref="V17:V20" si="3">$B$2</f>
        <v>avalon_mm_spacewire_i.writedata</v>
      </c>
      <c r="W17" s="2" t="s">
        <v>65</v>
      </c>
      <c r="X17" s="3" t="str">
        <f>'AVS COMM Registers TABLE'!J20</f>
        <v>0</v>
      </c>
      <c r="Y17" s="2" t="s">
        <v>63</v>
      </c>
      <c r="Z17" s="6" t="s">
        <v>41</v>
      </c>
      <c r="AB17" t="str">
        <f t="shared" si="0"/>
        <v xml:space="preserve">    spacewire_write_registers_o.fee_windowing_buffers_config_reg.fee_machine_clear &lt;= avalon_mm_spacewire_i.writedata(0);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>INDEX($B$2:$B$3,MATCH(INDEX('Register VHDL Types TABLE'!$B$2:$B$61,MATCH(T18,'Register VHDL Types TABLE'!$E$2:$E$61,0)),$E$2:$E$3,0))</f>
        <v>spacewire_write_registers_o</v>
      </c>
      <c r="Q18" s="6" t="s">
        <v>64</v>
      </c>
      <c r="R18" s="5" t="str">
        <f>INDEX('Register VHDL Types TABLE'!$D$2:$D$61,MATCH(T18,'Register VHDL Types TABLE'!$E$2:$E$61,0))</f>
        <v>fee_windowing_buffers_config_reg</v>
      </c>
      <c r="S18" s="6" t="s">
        <v>64</v>
      </c>
      <c r="T18" s="5" t="str">
        <f>'AVS COMM Registers TABLE'!E21</f>
        <v>fee_machine_stop</v>
      </c>
      <c r="U18" s="6" t="s">
        <v>62</v>
      </c>
      <c r="V18" s="5" t="str">
        <f t="shared" si="3"/>
        <v>avalon_mm_spacewire_i.writedata</v>
      </c>
      <c r="W18" s="2" t="s">
        <v>65</v>
      </c>
      <c r="X18" s="3" t="str">
        <f>'AVS COMM Registers TABLE'!J21</f>
        <v>1</v>
      </c>
      <c r="Y18" s="2" t="s">
        <v>63</v>
      </c>
      <c r="Z18" s="6" t="s">
        <v>41</v>
      </c>
      <c r="AB18" t="str">
        <f t="shared" si="0"/>
        <v xml:space="preserve">    spacewire_write_registers_o.fee_windowing_buffers_config_reg.fee_machine_stop &lt;= avalon_mm_spacewire_i.writedata(1);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INDEX($B$2:$B$3,MATCH(INDEX('Register VHDL Types TABLE'!$B$2:$B$61,MATCH(T19,'Register VHDL Types TABLE'!$E$2:$E$61,0)),$E$2:$E$3,0))</f>
        <v>spacewire_write_registers_o</v>
      </c>
      <c r="Q19" s="6" t="s">
        <v>64</v>
      </c>
      <c r="R19" s="5" t="str">
        <f>INDEX('Register VHDL Types TABLE'!$D$2:$D$61,MATCH(T19,'Register VHDL Types TABLE'!$E$2:$E$61,0))</f>
        <v>fee_windowing_buffers_config_reg</v>
      </c>
      <c r="S19" s="6" t="s">
        <v>64</v>
      </c>
      <c r="T19" s="5" t="str">
        <f>'AVS COMM Registers TABLE'!E22</f>
        <v>fee_machine_start</v>
      </c>
      <c r="U19" s="6" t="s">
        <v>62</v>
      </c>
      <c r="V19" s="5" t="str">
        <f t="shared" si="3"/>
        <v>avalon_mm_spacewire_i.writedata</v>
      </c>
      <c r="W19" s="2" t="s">
        <v>65</v>
      </c>
      <c r="X19" s="3" t="str">
        <f>'AVS COMM Registers TABLE'!J22</f>
        <v>2</v>
      </c>
      <c r="Y19" s="2" t="s">
        <v>63</v>
      </c>
      <c r="Z19" s="6" t="s">
        <v>41</v>
      </c>
      <c r="AB19" t="str">
        <f t="shared" si="0"/>
        <v xml:space="preserve">    spacewire_write_registers_o.fee_windowing_buffers_config_reg.fee_machine_start &lt;= avalon_mm_spacewire_i.writedata(2);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INDEX($B$2:$B$3,MATCH(INDEX('Register VHDL Types TABLE'!$B$2:$B$61,MATCH(T20,'Register VHDL Types TABLE'!$E$2:$E$61,0)),$E$2:$E$3,0))</f>
        <v>spacewire_write_registers_o</v>
      </c>
      <c r="Q20" s="6" t="s">
        <v>64</v>
      </c>
      <c r="R20" s="5" t="str">
        <f>INDEX('Register VHDL Types TABLE'!$D$2:$D$61,MATCH(T20,'Register VHDL Types TABLE'!$E$2:$E$61,0))</f>
        <v>fee_windowing_buffers_config_reg</v>
      </c>
      <c r="S20" s="6" t="s">
        <v>64</v>
      </c>
      <c r="T20" s="5" t="str">
        <f>'AVS COMM Registers TABLE'!E23</f>
        <v>fee_masking_en</v>
      </c>
      <c r="U20" s="6" t="s">
        <v>62</v>
      </c>
      <c r="V20" s="5" t="str">
        <f t="shared" si="3"/>
        <v>avalon_mm_spacewire_i.writedata</v>
      </c>
      <c r="W20" s="2" t="s">
        <v>65</v>
      </c>
      <c r="X20" s="3" t="str">
        <f>'AVS COMM Registers TABLE'!J23</f>
        <v>3</v>
      </c>
      <c r="Y20" s="2" t="s">
        <v>63</v>
      </c>
      <c r="Z20" s="6" t="s">
        <v>41</v>
      </c>
      <c r="AB20" t="str">
        <f t="shared" si="0"/>
        <v xml:space="preserve">    spacewire_write_registers_o.fee_windowing_buffers_config_reg.fee_masking_en &lt;= avalon_mm_spacewire_i.writedata(3);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2" t="s">
        <v>66</v>
      </c>
      <c r="N21" s="3" t="str">
        <f>'AVS COMM Registers TABLE'!C25</f>
        <v>x"03"</v>
      </c>
      <c r="O21" s="2" t="s">
        <v>63</v>
      </c>
      <c r="P21" s="4"/>
      <c r="Q21" s="4"/>
      <c r="R21" s="4"/>
      <c r="S21" s="4"/>
      <c r="T21" s="4"/>
      <c r="U21" s="2" t="s">
        <v>61</v>
      </c>
      <c r="V21" s="4"/>
      <c r="W21" s="4"/>
      <c r="X21" s="4"/>
      <c r="Y21" s="4"/>
      <c r="Z21" s="4"/>
      <c r="AB21" t="str">
        <f t="shared" si="0"/>
        <v xml:space="preserve">  when (x"03") =&gt;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6" t="s">
        <v>72</v>
      </c>
      <c r="Q22" s="4"/>
      <c r="R22" s="4"/>
      <c r="S22" s="4"/>
      <c r="T22" s="4"/>
      <c r="U22" s="4"/>
      <c r="V22" s="4"/>
      <c r="W22" s="4"/>
      <c r="X22" s="4"/>
      <c r="Y22" s="4"/>
      <c r="Z22" s="6" t="s">
        <v>41</v>
      </c>
      <c r="AB22" t="str">
        <f t="shared" si="0"/>
        <v xml:space="preserve">    null;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2" t="s">
        <v>66</v>
      </c>
      <c r="N23" s="3" t="str">
        <f>'AVS COMM Registers TABLE'!C28</f>
        <v>x"04"</v>
      </c>
      <c r="O23" s="2" t="s">
        <v>63</v>
      </c>
      <c r="P23" s="4"/>
      <c r="Q23" s="4"/>
      <c r="R23" s="4"/>
      <c r="S23" s="4"/>
      <c r="T23" s="4"/>
      <c r="U23" s="2" t="s">
        <v>61</v>
      </c>
      <c r="V23" s="4"/>
      <c r="W23" s="4"/>
      <c r="X23" s="4"/>
      <c r="Y23" s="4"/>
      <c r="Z23" s="4"/>
      <c r="AB23" t="str">
        <f t="shared" si="0"/>
        <v xml:space="preserve">  when (x"04") =&gt;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>INDEX($B$2:$B$3,MATCH(INDEX('Register VHDL Types TABLE'!$B$2:$B$61,MATCH(T24,'Register VHDL Types TABLE'!$E$2:$E$61,0)),$E$2:$E$3,0))</f>
        <v>spacewire_write_registers_o</v>
      </c>
      <c r="Q24" s="6" t="s">
        <v>64</v>
      </c>
      <c r="R24" s="5" t="str">
        <f>INDEX('Register VHDL Types TABLE'!$D$2:$D$61,MATCH(T24,'Register VHDL Types TABLE'!$E$2:$E$61,0))</f>
        <v>rmap_codec_config_reg</v>
      </c>
      <c r="S24" s="6" t="s">
        <v>64</v>
      </c>
      <c r="T24" s="5" t="str">
        <f>'AVS COMM Registers TABLE'!E28</f>
        <v>rmap_target_logical_addr</v>
      </c>
      <c r="U24" s="6" t="s">
        <v>62</v>
      </c>
      <c r="V24" s="5" t="str">
        <f t="shared" ref="V24:V25" si="4">$B$2</f>
        <v>avalon_mm_spacewire_i.writedata</v>
      </c>
      <c r="W24" s="2" t="s">
        <v>65</v>
      </c>
      <c r="X24" s="3" t="str">
        <f>'AVS COMM Registers TABLE'!J28</f>
        <v>7 downto 0</v>
      </c>
      <c r="Y24" s="2" t="s">
        <v>63</v>
      </c>
      <c r="Z24" s="6" t="s">
        <v>41</v>
      </c>
      <c r="AB24" t="str">
        <f t="shared" si="0"/>
        <v xml:space="preserve">    spacewire_write_registers_o.rmap_codec_config_reg.rmap_target_logical_addr &lt;= avalon_mm_spacewire_i.writedata(7 downto 0);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TABLE'!$B$2:$B$61,MATCH(T25,'Register VHDL Types TABLE'!$E$2:$E$61,0)),$E$2:$E$3,0))</f>
        <v>spacewire_write_registers_o</v>
      </c>
      <c r="Q25" s="6" t="s">
        <v>64</v>
      </c>
      <c r="R25" s="5" t="str">
        <f>INDEX('Register VHDL Types TABLE'!$D$2:$D$61,MATCH(T25,'Register VHDL Types TABLE'!$E$2:$E$61,0))</f>
        <v>rmap_codec_config_reg</v>
      </c>
      <c r="S25" s="6" t="s">
        <v>64</v>
      </c>
      <c r="T25" s="5" t="str">
        <f>'AVS COMM Registers TABLE'!E29</f>
        <v>rmap_target_key</v>
      </c>
      <c r="U25" s="6" t="s">
        <v>62</v>
      </c>
      <c r="V25" s="5" t="str">
        <f t="shared" si="4"/>
        <v>avalon_mm_spacewire_i.writedata</v>
      </c>
      <c r="W25" s="2" t="s">
        <v>65</v>
      </c>
      <c r="X25" s="3" t="str">
        <f>'AVS COMM Registers TABLE'!J29</f>
        <v>15 downto 8</v>
      </c>
      <c r="Y25" s="2" t="s">
        <v>63</v>
      </c>
      <c r="Z25" s="6" t="s">
        <v>41</v>
      </c>
      <c r="AB25" t="str">
        <f t="shared" si="0"/>
        <v xml:space="preserve">    spacewire_write_registers_o.rmap_codec_config_reg.rmap_target_key &lt;= avalon_mm_spacewire_i.writedata(15 downto 8);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COMM Registers TABLE'!C31</f>
        <v>x"05"</v>
      </c>
      <c r="O26" s="2" t="s">
        <v>63</v>
      </c>
      <c r="P26" s="4"/>
      <c r="Q26" s="4"/>
      <c r="R26" s="4"/>
      <c r="S26" s="4"/>
      <c r="T26" s="4"/>
      <c r="U26" s="2" t="s">
        <v>61</v>
      </c>
      <c r="V26" s="4"/>
      <c r="W26" s="4"/>
      <c r="X26" s="4"/>
      <c r="Y26" s="4"/>
      <c r="Z26" s="4"/>
      <c r="AB26" t="str">
        <f t="shared" si="0"/>
        <v xml:space="preserve">  when (x"05") =&gt;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6" t="s">
        <v>72</v>
      </c>
      <c r="Q27" s="4"/>
      <c r="R27" s="4"/>
      <c r="S27" s="4"/>
      <c r="T27" s="4"/>
      <c r="U27" s="4"/>
      <c r="V27" s="4"/>
      <c r="W27" s="4"/>
      <c r="X27" s="4"/>
      <c r="Y27" s="4"/>
      <c r="Z27" s="6" t="s">
        <v>41</v>
      </c>
      <c r="AB27" t="str">
        <f t="shared" si="0"/>
        <v xml:space="preserve">    null;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2" t="s">
        <v>66</v>
      </c>
      <c r="N28" s="3" t="str">
        <f>'AVS COMM Registers TABLE'!C47</f>
        <v>x"06"</v>
      </c>
      <c r="O28" s="2" t="s">
        <v>63</v>
      </c>
      <c r="P28" s="4"/>
      <c r="Q28" s="4"/>
      <c r="R28" s="4"/>
      <c r="S28" s="4"/>
      <c r="T28" s="4"/>
      <c r="U28" s="2" t="s">
        <v>61</v>
      </c>
      <c r="V28" s="4"/>
      <c r="W28" s="4"/>
      <c r="X28" s="4"/>
      <c r="Y28" s="4"/>
      <c r="Z28" s="4"/>
      <c r="AB28" t="str">
        <f t="shared" si="0"/>
        <v xml:space="preserve">  when (x"06")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6" t="s">
        <v>72</v>
      </c>
      <c r="Q29" s="4"/>
      <c r="R29" s="4"/>
      <c r="S29" s="4"/>
      <c r="T29" s="4"/>
      <c r="U29" s="4"/>
      <c r="V29" s="4"/>
      <c r="W29" s="4"/>
      <c r="X29" s="4"/>
      <c r="Y29" s="4"/>
      <c r="Z29" s="6" t="s">
        <v>41</v>
      </c>
      <c r="AB29" t="str">
        <f t="shared" si="0"/>
        <v xml:space="preserve">    null;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2" t="s">
        <v>66</v>
      </c>
      <c r="N30" s="3" t="str">
        <f>'AVS COMM Registers TABLE'!C48</f>
        <v>x"07"</v>
      </c>
      <c r="O30" s="2" t="s">
        <v>63</v>
      </c>
      <c r="P30" s="4"/>
      <c r="Q30" s="4"/>
      <c r="R30" s="4"/>
      <c r="S30" s="4"/>
      <c r="T30" s="4"/>
      <c r="U30" s="2" t="s">
        <v>61</v>
      </c>
      <c r="V30" s="4"/>
      <c r="W30" s="4"/>
      <c r="X30" s="4"/>
      <c r="Y30" s="4"/>
      <c r="Z30" s="4"/>
      <c r="AB30" t="str">
        <f t="shared" si="0"/>
        <v xml:space="preserve">  when (x"07") =&gt;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4" t="s">
        <v>49</v>
      </c>
      <c r="N31" s="4"/>
      <c r="O31" s="4"/>
      <c r="P31" s="6" t="s">
        <v>72</v>
      </c>
      <c r="Q31" s="4"/>
      <c r="R31" s="4"/>
      <c r="S31" s="4"/>
      <c r="T31" s="4"/>
      <c r="U31" s="4"/>
      <c r="V31" s="4"/>
      <c r="W31" s="4"/>
      <c r="X31" s="4"/>
      <c r="Y31" s="4"/>
      <c r="Z31" s="6" t="s">
        <v>41</v>
      </c>
      <c r="AB31" t="str">
        <f t="shared" si="0"/>
        <v xml:space="preserve">    null;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2" t="s">
        <v>66</v>
      </c>
      <c r="N32" s="3" t="str">
        <f>'AVS COMM Registers TABLE'!C49</f>
        <v>x"08"</v>
      </c>
      <c r="O32" s="2" t="s">
        <v>63</v>
      </c>
      <c r="P32" s="4"/>
      <c r="Q32" s="4"/>
      <c r="R32" s="4"/>
      <c r="S32" s="4"/>
      <c r="T32" s="4"/>
      <c r="U32" s="2" t="s">
        <v>61</v>
      </c>
      <c r="V32" s="4"/>
      <c r="W32" s="4"/>
      <c r="X32" s="4"/>
      <c r="Y32" s="4"/>
      <c r="Z32" s="4"/>
      <c r="AB32" t="str">
        <f t="shared" si="0"/>
        <v xml:space="preserve">  when (x"08") =&gt;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>INDEX($B$2:$B$3,MATCH(INDEX('Register VHDL Types TABLE'!$B$2:$B$61,MATCH(T33,'Register VHDL Types TABLE'!$E$2:$E$61,0)),$E$2:$E$3,0))</f>
        <v>spacewire_write_registers_o</v>
      </c>
      <c r="Q33" s="6" t="s">
        <v>64</v>
      </c>
      <c r="R33" s="5" t="str">
        <f>INDEX('Register VHDL Types TABLE'!$D$2:$D$61,MATCH(T33,'Register VHDL Types TABLE'!$E$2:$E$61,0))</f>
        <v>data_packet_config_1_reg</v>
      </c>
      <c r="S33" s="6" t="s">
        <v>64</v>
      </c>
      <c r="T33" s="5" t="str">
        <f>'AVS COMM Registers TABLE'!E49</f>
        <v>data_pkt_ccd_x_size</v>
      </c>
      <c r="U33" s="6" t="s">
        <v>62</v>
      </c>
      <c r="V33" s="5" t="str">
        <f t="shared" ref="V33:V34" si="5">$B$2</f>
        <v>avalon_mm_spacewire_i.writedata</v>
      </c>
      <c r="W33" s="2" t="s">
        <v>65</v>
      </c>
      <c r="X33" s="3" t="str">
        <f>'AVS COMM Registers TABLE'!J49</f>
        <v>15 downto 0</v>
      </c>
      <c r="Y33" s="2" t="s">
        <v>63</v>
      </c>
      <c r="Z33" s="6" t="s">
        <v>41</v>
      </c>
      <c r="AB33" t="str">
        <f t="shared" si="0"/>
        <v xml:space="preserve">    spacewire_write_registers_o.data_packet_config_1_reg.data_pkt_ccd_x_size &lt;= avalon_mm_spacewire_i.writedata(15 downto 0);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INDEX($B$2:$B$3,MATCH(INDEX('Register VHDL Types TABLE'!$B$2:$B$61,MATCH(T34,'Register VHDL Types TABLE'!$E$2:$E$61,0)),$E$2:$E$3,0))</f>
        <v>spacewire_write_registers_o</v>
      </c>
      <c r="Q34" s="6" t="s">
        <v>64</v>
      </c>
      <c r="R34" s="5" t="str">
        <f>INDEX('Register VHDL Types TABLE'!$D$2:$D$61,MATCH(T34,'Register VHDL Types TABLE'!$E$2:$E$61,0))</f>
        <v>data_packet_config_1_reg</v>
      </c>
      <c r="S34" s="6" t="s">
        <v>64</v>
      </c>
      <c r="T34" s="5" t="str">
        <f>'AVS COMM Registers TABLE'!E50</f>
        <v>data_pkt_ccd_y_size</v>
      </c>
      <c r="U34" s="6" t="s">
        <v>62</v>
      </c>
      <c r="V34" s="5" t="str">
        <f t="shared" si="5"/>
        <v>avalon_mm_spacewire_i.writedata</v>
      </c>
      <c r="W34" s="2" t="s">
        <v>65</v>
      </c>
      <c r="X34" s="3" t="str">
        <f>'AVS COMM Registers TABLE'!J50</f>
        <v>31 downto 6</v>
      </c>
      <c r="Y34" s="2" t="s">
        <v>63</v>
      </c>
      <c r="Z34" s="6" t="s">
        <v>41</v>
      </c>
      <c r="AB34" t="str">
        <f t="shared" si="0"/>
        <v xml:space="preserve">    spacewire_write_registers_o.data_packet_config_1_reg.data_pkt_ccd_y_size &lt;= avalon_mm_spacewire_i.writedata(31 downto 6);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2" t="s">
        <v>66</v>
      </c>
      <c r="N35" s="3" t="str">
        <f>'AVS COMM Registers TABLE'!C51</f>
        <v>x"09"</v>
      </c>
      <c r="O35" s="2" t="s">
        <v>63</v>
      </c>
      <c r="P35" s="4"/>
      <c r="Q35" s="4"/>
      <c r="R35" s="4"/>
      <c r="S35" s="4"/>
      <c r="T35" s="4"/>
      <c r="U35" s="2" t="s">
        <v>61</v>
      </c>
      <c r="V35" s="4"/>
      <c r="W35" s="4"/>
      <c r="X35" s="4"/>
      <c r="Y35" s="4"/>
      <c r="Z35" s="4"/>
      <c r="AB35" t="str">
        <f t="shared" si="0"/>
        <v xml:space="preserve">  when (x"09") =&gt;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>INDEX($B$2:$B$3,MATCH(INDEX('Register VHDL Types TABLE'!$B$2:$B$61,MATCH(T36,'Register VHDL Types TABLE'!$E$2:$E$61,0)),$E$2:$E$3,0))</f>
        <v>spacewire_write_registers_o</v>
      </c>
      <c r="Q36" s="6" t="s">
        <v>64</v>
      </c>
      <c r="R36" s="5" t="str">
        <f>INDEX('Register VHDL Types TABLE'!$D$2:$D$61,MATCH(T36,'Register VHDL Types TABLE'!$E$2:$E$61,0))</f>
        <v>data_packet_config_2_reg</v>
      </c>
      <c r="S36" s="6" t="s">
        <v>64</v>
      </c>
      <c r="T36" s="5" t="str">
        <f>'AVS COMM Registers TABLE'!E51</f>
        <v>data_pkt_data_y_size</v>
      </c>
      <c r="U36" s="6" t="s">
        <v>62</v>
      </c>
      <c r="V36" s="5" t="str">
        <f t="shared" ref="V36:V37" si="6">$B$2</f>
        <v>avalon_mm_spacewire_i.writedata</v>
      </c>
      <c r="W36" s="2" t="s">
        <v>65</v>
      </c>
      <c r="X36" s="3" t="str">
        <f>'AVS COMM Registers TABLE'!J51</f>
        <v>15 downto 0</v>
      </c>
      <c r="Y36" s="2" t="s">
        <v>63</v>
      </c>
      <c r="Z36" s="6" t="s">
        <v>41</v>
      </c>
      <c r="AB36" t="str">
        <f t="shared" si="0"/>
        <v xml:space="preserve">    spacewire_write_registers_o.data_packet_config_2_reg.data_pkt_data_y_size &lt;= avalon_mm_spacewire_i.writedata(15 downto 0);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INDEX($B$2:$B$3,MATCH(INDEX('Register VHDL Types TABLE'!$B$2:$B$61,MATCH(T37,'Register VHDL Types TABLE'!$E$2:$E$61,0)),$E$2:$E$3,0))</f>
        <v>spacewire_write_registers_o</v>
      </c>
      <c r="Q37" s="6" t="s">
        <v>64</v>
      </c>
      <c r="R37" s="5" t="str">
        <f>INDEX('Register VHDL Types TABLE'!$D$2:$D$61,MATCH(T37,'Register VHDL Types TABLE'!$E$2:$E$61,0))</f>
        <v>data_packet_config_2_reg</v>
      </c>
      <c r="S37" s="6" t="s">
        <v>64</v>
      </c>
      <c r="T37" s="5" t="str">
        <f>'AVS COMM Registers TABLE'!E52</f>
        <v>data_pkt_overscan_y_size</v>
      </c>
      <c r="U37" s="6" t="s">
        <v>62</v>
      </c>
      <c r="V37" s="5" t="str">
        <f t="shared" si="6"/>
        <v>avalon_mm_spacewire_i.writedata</v>
      </c>
      <c r="W37" s="2" t="s">
        <v>65</v>
      </c>
      <c r="X37" s="3" t="str">
        <f>'AVS COMM Registers TABLE'!J52</f>
        <v>31 downto 6</v>
      </c>
      <c r="Y37" s="2" t="s">
        <v>63</v>
      </c>
      <c r="Z37" s="6" t="s">
        <v>41</v>
      </c>
      <c r="AB37" t="str">
        <f t="shared" si="0"/>
        <v xml:space="preserve">    spacewire_write_registers_o.data_packet_config_2_reg.data_pkt_overscan_y_size &lt;= avalon_mm_spacewire_i.writedata(31 downto 6);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2" t="s">
        <v>66</v>
      </c>
      <c r="N38" s="3" t="str">
        <f>'AVS COMM Registers TABLE'!C53</f>
        <v>x"0A"</v>
      </c>
      <c r="O38" s="2" t="s">
        <v>63</v>
      </c>
      <c r="P38" s="4"/>
      <c r="Q38" s="4"/>
      <c r="R38" s="4"/>
      <c r="S38" s="4"/>
      <c r="T38" s="4"/>
      <c r="U38" s="2" t="s">
        <v>61</v>
      </c>
      <c r="V38" s="4"/>
      <c r="W38" s="4"/>
      <c r="X38" s="4"/>
      <c r="Y38" s="4"/>
      <c r="Z38" s="4"/>
      <c r="AB38" t="str">
        <f t="shared" si="0"/>
        <v xml:space="preserve">  when (x"0A") =&gt;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>INDEX($B$2:$B$3,MATCH(INDEX('Register VHDL Types TABLE'!$B$2:$B$61,MATCH(T39,'Register VHDL Types TABLE'!$E$2:$E$61,0)),$E$2:$E$3,0))</f>
        <v>spacewire_write_registers_o</v>
      </c>
      <c r="Q39" s="6" t="s">
        <v>64</v>
      </c>
      <c r="R39" s="5" t="str">
        <f>INDEX('Register VHDL Types TABLE'!$D$2:$D$61,MATCH(T39,'Register VHDL Types TABLE'!$E$2:$E$61,0))</f>
        <v>data_packet_config_3_reg</v>
      </c>
      <c r="S39" s="6" t="s">
        <v>64</v>
      </c>
      <c r="T39" s="5" t="str">
        <f>'AVS COMM Registers TABLE'!E53</f>
        <v>data_pkt_packet_length</v>
      </c>
      <c r="U39" s="6" t="s">
        <v>62</v>
      </c>
      <c r="V39" s="5" t="str">
        <f t="shared" ref="V39" si="7">$B$2</f>
        <v>avalon_mm_spacewire_i.writedata</v>
      </c>
      <c r="W39" s="2" t="s">
        <v>65</v>
      </c>
      <c r="X39" s="3" t="str">
        <f>'AVS COMM Registers TABLE'!J53</f>
        <v>15 downto 0</v>
      </c>
      <c r="Y39" s="2" t="s">
        <v>63</v>
      </c>
      <c r="Z39" s="6" t="s">
        <v>41</v>
      </c>
      <c r="AB39" t="str">
        <f t="shared" si="0"/>
        <v xml:space="preserve">    spacewire_write_registers_o.data_packet_config_3_reg.data_pkt_packet_length &lt;= avalon_mm_spacewire_i.writedata(15 downto 0);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2" t="s">
        <v>66</v>
      </c>
      <c r="N40" s="3" t="str">
        <f>'AVS COMM Registers TABLE'!C55</f>
        <v>x"0B"</v>
      </c>
      <c r="O40" s="2" t="s">
        <v>63</v>
      </c>
      <c r="P40" s="4"/>
      <c r="Q40" s="4"/>
      <c r="R40" s="4"/>
      <c r="S40" s="4"/>
      <c r="T40" s="4"/>
      <c r="U40" s="2" t="s">
        <v>61</v>
      </c>
      <c r="V40" s="4"/>
      <c r="W40" s="4"/>
      <c r="X40" s="4"/>
      <c r="Y40" s="4"/>
      <c r="Z40" s="4"/>
      <c r="AB40" t="str">
        <f t="shared" si="0"/>
        <v xml:space="preserve">  when (x"0B")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4" t="s">
        <v>49</v>
      </c>
      <c r="N41" s="4"/>
      <c r="O41" s="4"/>
      <c r="P41" s="5" t="str">
        <f>INDEX($B$2:$B$3,MATCH(INDEX('Register VHDL Types TABLE'!$B$2:$B$61,MATCH(T41,'Register VHDL Types TABLE'!$E$2:$E$61,0)),$E$2:$E$3,0))</f>
        <v>spacewire_write_registers_o</v>
      </c>
      <c r="Q41" s="6" t="s">
        <v>64</v>
      </c>
      <c r="R41" s="5" t="str">
        <f>INDEX('Register VHDL Types TABLE'!$D$2:$D$61,MATCH(T41,'Register VHDL Types TABLE'!$E$2:$E$61,0))</f>
        <v>data_packet_config_4_reg</v>
      </c>
      <c r="S41" s="6" t="s">
        <v>64</v>
      </c>
      <c r="T41" s="5" t="str">
        <f>'AVS COMM Registers TABLE'!E55</f>
        <v>data_pkt_fee_mode</v>
      </c>
      <c r="U41" s="6" t="s">
        <v>62</v>
      </c>
      <c r="V41" s="5" t="str">
        <f t="shared" ref="V41:V42" si="8">$B$2</f>
        <v>avalon_mm_spacewire_i.writedata</v>
      </c>
      <c r="W41" s="2" t="s">
        <v>65</v>
      </c>
      <c r="X41" s="3" t="str">
        <f>'AVS COMM Registers TABLE'!J55</f>
        <v>7 downto 0</v>
      </c>
      <c r="Y41" s="2" t="s">
        <v>63</v>
      </c>
      <c r="Z41" s="6" t="s">
        <v>41</v>
      </c>
      <c r="AB41" t="str">
        <f t="shared" si="0"/>
        <v xml:space="preserve">    spacewire_write_registers_o.data_packet_config_4_reg.data_pkt_fee_mode &lt;= avalon_mm_spacewire_i.writedata(7 downto 0);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>INDEX($B$2:$B$3,MATCH(INDEX('Register VHDL Types TABLE'!$B$2:$B$61,MATCH(T42,'Register VHDL Types TABLE'!$E$2:$E$61,0)),$E$2:$E$3,0))</f>
        <v>spacewire_write_registers_o</v>
      </c>
      <c r="Q42" s="6" t="s">
        <v>64</v>
      </c>
      <c r="R42" s="5" t="str">
        <f>INDEX('Register VHDL Types TABLE'!$D$2:$D$61,MATCH(T42,'Register VHDL Types TABLE'!$E$2:$E$61,0))</f>
        <v>data_packet_config_4_reg</v>
      </c>
      <c r="S42" s="6" t="s">
        <v>64</v>
      </c>
      <c r="T42" s="5" t="str">
        <f>'AVS COMM Registers TABLE'!E56</f>
        <v>data_pkt_ccd_number</v>
      </c>
      <c r="U42" s="6" t="s">
        <v>62</v>
      </c>
      <c r="V42" s="5" t="str">
        <f t="shared" si="8"/>
        <v>avalon_mm_spacewire_i.writedata</v>
      </c>
      <c r="W42" s="2" t="s">
        <v>65</v>
      </c>
      <c r="X42" s="3" t="str">
        <f>'AVS COMM Registers TABLE'!J56</f>
        <v>15 downto 8</v>
      </c>
      <c r="Y42" s="2" t="s">
        <v>63</v>
      </c>
      <c r="Z42" s="6" t="s">
        <v>41</v>
      </c>
      <c r="AB42" t="str">
        <f t="shared" si="0"/>
        <v xml:space="preserve">    spacewire_write_registers_o.data_packet_config_4_reg.data_pkt_ccd_number &lt;= avalon_mm_spacewire_i.writedata(15 downto 8);</v>
      </c>
    </row>
    <row r="43" spans="2:28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2" t="s">
        <v>66</v>
      </c>
      <c r="N43" s="3" t="str">
        <f>'AVS COMM Registers TABLE'!C58</f>
        <v>x"0C"</v>
      </c>
      <c r="O43" s="2" t="s">
        <v>63</v>
      </c>
      <c r="P43" s="4"/>
      <c r="Q43" s="4"/>
      <c r="R43" s="4"/>
      <c r="S43" s="4"/>
      <c r="T43" s="4"/>
      <c r="U43" s="2" t="s">
        <v>61</v>
      </c>
      <c r="V43" s="4"/>
      <c r="W43" s="4"/>
      <c r="X43" s="4"/>
      <c r="Y43" s="4"/>
      <c r="Z43" s="4"/>
      <c r="AB43" t="str">
        <f t="shared" si="0"/>
        <v xml:space="preserve">  when (x"0C")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6" t="s">
        <v>72</v>
      </c>
      <c r="Q44" s="4"/>
      <c r="R44" s="4"/>
      <c r="S44" s="4"/>
      <c r="T44" s="4"/>
      <c r="U44" s="4"/>
      <c r="V44" s="4"/>
      <c r="W44" s="4"/>
      <c r="X44" s="4"/>
      <c r="Y44" s="4"/>
      <c r="Z44" s="6" t="s">
        <v>41</v>
      </c>
      <c r="AB44" t="str">
        <f t="shared" si="0"/>
        <v xml:space="preserve">    null;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COMM Registers TABLE'!C60</f>
        <v>x"0D"</v>
      </c>
      <c r="O45" s="2" t="s">
        <v>63</v>
      </c>
      <c r="P45" s="4"/>
      <c r="Q45" s="4"/>
      <c r="R45" s="4"/>
      <c r="S45" s="4"/>
      <c r="T45" s="4"/>
      <c r="U45" s="2" t="s">
        <v>61</v>
      </c>
      <c r="V45" s="4"/>
      <c r="W45" s="4"/>
      <c r="X45" s="4"/>
      <c r="Y45" s="4"/>
      <c r="Z45" s="4"/>
      <c r="AB45" t="str">
        <f t="shared" si="0"/>
        <v xml:space="preserve">  when (x"0D") =&gt;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6" t="s">
        <v>72</v>
      </c>
      <c r="Q46" s="4"/>
      <c r="R46" s="4"/>
      <c r="S46" s="4"/>
      <c r="T46" s="4"/>
      <c r="U46" s="4"/>
      <c r="V46" s="4"/>
      <c r="W46" s="4"/>
      <c r="X46" s="4"/>
      <c r="Y46" s="4"/>
      <c r="Z46" s="6" t="s">
        <v>41</v>
      </c>
      <c r="AB46" t="str">
        <f t="shared" si="0"/>
        <v xml:space="preserve">    null;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2" t="s">
        <v>66</v>
      </c>
      <c r="N47" s="3" t="str">
        <f>'AVS COMM Registers TABLE'!C62</f>
        <v>x"0E"</v>
      </c>
      <c r="O47" s="2" t="s">
        <v>63</v>
      </c>
      <c r="P47" s="4"/>
      <c r="Q47" s="4"/>
      <c r="R47" s="4"/>
      <c r="S47" s="4"/>
      <c r="T47" s="4"/>
      <c r="U47" s="2" t="s">
        <v>61</v>
      </c>
      <c r="V47" s="4"/>
      <c r="W47" s="4"/>
      <c r="X47" s="4"/>
      <c r="Y47" s="4"/>
      <c r="Z47" s="4"/>
      <c r="AB47" t="str">
        <f t="shared" si="0"/>
        <v xml:space="preserve">  when (x"0E") =&gt;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>INDEX($B$2:$B$3,MATCH(INDEX('Register VHDL Types TABLE'!$B$2:$B$61,MATCH(T48,'Register VHDL Types TABLE'!$E$2:$E$61,0)),$E$2:$E$3,0))</f>
        <v>spacewire_write_registers_o</v>
      </c>
      <c r="Q48" s="6" t="s">
        <v>64</v>
      </c>
      <c r="R48" s="5" t="str">
        <f>INDEX('Register VHDL Types TABLE'!$D$2:$D$61,MATCH(T48,'Register VHDL Types TABLE'!$E$2:$E$61,0))</f>
        <v>data_packet_pixel_delay_1_reg</v>
      </c>
      <c r="S48" s="6" t="s">
        <v>64</v>
      </c>
      <c r="T48" s="5" t="str">
        <f>'AVS COMM Registers TABLE'!E62</f>
        <v>data_pkt_line_delay</v>
      </c>
      <c r="U48" s="6" t="s">
        <v>62</v>
      </c>
      <c r="V48" s="5" t="str">
        <f t="shared" ref="V48" si="9">$B$2</f>
        <v>avalon_mm_spacewire_i.writedata</v>
      </c>
      <c r="W48" s="2" t="s">
        <v>65</v>
      </c>
      <c r="X48" s="3" t="str">
        <f>'AVS COMM Registers TABLE'!J62</f>
        <v>15 downto 0</v>
      </c>
      <c r="Y48" s="2" t="s">
        <v>63</v>
      </c>
      <c r="Z48" s="6" t="s">
        <v>41</v>
      </c>
      <c r="AB48" t="str">
        <f t="shared" si="0"/>
        <v xml:space="preserve">    spacewire_write_registers_o.data_packet_pixel_delay_1_reg.data_pkt_line_delay &lt;= avalon_mm_spacewire_i.writedata(15 downto 0);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2" t="s">
        <v>66</v>
      </c>
      <c r="N49" s="3" t="str">
        <f>'AVS COMM Registers TABLE'!C64</f>
        <v>x"0F"</v>
      </c>
      <c r="O49" s="2" t="s">
        <v>63</v>
      </c>
      <c r="P49" s="4"/>
      <c r="Q49" s="4"/>
      <c r="R49" s="4"/>
      <c r="S49" s="4"/>
      <c r="T49" s="4"/>
      <c r="U49" s="2" t="s">
        <v>61</v>
      </c>
      <c r="V49" s="4"/>
      <c r="W49" s="4"/>
      <c r="X49" s="4"/>
      <c r="Y49" s="4"/>
      <c r="Z49" s="4"/>
      <c r="AB49" t="str">
        <f t="shared" si="0"/>
        <v xml:space="preserve">  when (x"0F")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>INDEX($B$2:$B$3,MATCH(INDEX('Register VHDL Types TABLE'!$B$2:$B$61,MATCH(T50,'Register VHDL Types TABLE'!$E$2:$E$61,0)),$E$2:$E$3,0))</f>
        <v>spacewire_write_registers_o</v>
      </c>
      <c r="Q50" s="6" t="s">
        <v>64</v>
      </c>
      <c r="R50" s="5" t="str">
        <f>INDEX('Register VHDL Types TABLE'!$D$2:$D$61,MATCH(T50,'Register VHDL Types TABLE'!$E$2:$E$61,0))</f>
        <v>data_packet_pixel_delay_2_reg</v>
      </c>
      <c r="S50" s="6" t="s">
        <v>64</v>
      </c>
      <c r="T50" s="5" t="str">
        <f>'AVS COMM Registers TABLE'!E64</f>
        <v>data_pkt_column_delay</v>
      </c>
      <c r="U50" s="6" t="s">
        <v>62</v>
      </c>
      <c r="V50" s="5" t="str">
        <f t="shared" ref="V50" si="10">$B$2</f>
        <v>avalon_mm_spacewire_i.writedata</v>
      </c>
      <c r="W50" s="2" t="s">
        <v>65</v>
      </c>
      <c r="X50" s="3" t="str">
        <f>'AVS COMM Registers TABLE'!J64</f>
        <v>15 downto 0</v>
      </c>
      <c r="Y50" s="2" t="s">
        <v>63</v>
      </c>
      <c r="Z50" s="6" t="s">
        <v>41</v>
      </c>
      <c r="AB50" t="str">
        <f t="shared" si="0"/>
        <v xml:space="preserve">    spacewire_write_registers_o.data_packet_pixel_delay_2_reg.data_pkt_column_delay &lt;= avalon_mm_spacewire_i.writedata(15 downto 0);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2" t="s">
        <v>66</v>
      </c>
      <c r="N51" s="3" t="str">
        <f>'AVS COMM Registers TABLE'!C66</f>
        <v>x"10"</v>
      </c>
      <c r="O51" s="2" t="s">
        <v>63</v>
      </c>
      <c r="P51" s="4"/>
      <c r="Q51" s="4"/>
      <c r="R51" s="4"/>
      <c r="S51" s="4"/>
      <c r="T51" s="4"/>
      <c r="U51" s="2" t="s">
        <v>61</v>
      </c>
      <c r="V51" s="4"/>
      <c r="W51" s="4"/>
      <c r="X51" s="4"/>
      <c r="Y51" s="4"/>
      <c r="Z51" s="4"/>
      <c r="AB51" t="str">
        <f t="shared" si="0"/>
        <v xml:space="preserve">  when (x"10") =&gt;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>INDEX($B$2:$B$3,MATCH(INDEX('Register VHDL Types TABLE'!$B$2:$B$61,MATCH(T52,'Register VHDL Types TABLE'!$E$2:$E$61,0)),$E$2:$E$3,0))</f>
        <v>spacewire_write_registers_o</v>
      </c>
      <c r="Q52" s="6" t="s">
        <v>64</v>
      </c>
      <c r="R52" s="5" t="str">
        <f>INDEX('Register VHDL Types TABLE'!$D$2:$D$61,MATCH(T52,'Register VHDL Types TABLE'!$E$2:$E$61,0))</f>
        <v>data_packet_pixel_delay_3_reg</v>
      </c>
      <c r="S52" s="6" t="s">
        <v>64</v>
      </c>
      <c r="T52" s="5" t="str">
        <f>'AVS COMM Registers TABLE'!E66</f>
        <v>data_pkt_adc_delay</v>
      </c>
      <c r="U52" s="6" t="s">
        <v>62</v>
      </c>
      <c r="V52" s="5" t="str">
        <f t="shared" ref="V52" si="11">$B$2</f>
        <v>avalon_mm_spacewire_i.writedata</v>
      </c>
      <c r="W52" s="2" t="s">
        <v>65</v>
      </c>
      <c r="X52" s="3" t="str">
        <f>'AVS COMM Registers TABLE'!J66</f>
        <v>15 downto 0</v>
      </c>
      <c r="Y52" s="2" t="s">
        <v>63</v>
      </c>
      <c r="Z52" s="6" t="s">
        <v>41</v>
      </c>
      <c r="AB52" t="str">
        <f t="shared" si="0"/>
        <v xml:space="preserve">    spacewire_write_registers_o.data_packet_pixel_delay_3_reg.data_pkt_adc_delay &lt;= avalon_mm_spacewire_i.writedata(15 downto 0);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2" t="s">
        <v>66</v>
      </c>
      <c r="N53" s="3" t="str">
        <f>'AVS COMM Registers TABLE'!C68</f>
        <v>x"11"</v>
      </c>
      <c r="O53" s="2" t="s">
        <v>63</v>
      </c>
      <c r="P53" s="4"/>
      <c r="Q53" s="4"/>
      <c r="R53" s="4"/>
      <c r="S53" s="4"/>
      <c r="T53" s="4"/>
      <c r="U53" s="2" t="s">
        <v>61</v>
      </c>
      <c r="V53" s="4"/>
      <c r="W53" s="4"/>
      <c r="X53" s="4"/>
      <c r="Y53" s="4"/>
      <c r="Z53" s="4"/>
      <c r="AB53" t="str">
        <f t="shared" si="0"/>
        <v xml:space="preserve">  when (x"11") =&gt;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>INDEX($B$2:$B$3,MATCH(INDEX('Register VHDL Types TABLE'!$B$2:$B$61,MATCH(T54,'Register VHDL Types TABLE'!$E$2:$E$61,0)),$E$2:$E$3,0))</f>
        <v>spacewire_write_registers_o</v>
      </c>
      <c r="Q54" s="6" t="s">
        <v>64</v>
      </c>
      <c r="R54" s="5" t="str">
        <f>INDEX('Register VHDL Types TABLE'!$D$2:$D$61,MATCH(T54,'Register VHDL Types TABLE'!$E$2:$E$61,0))</f>
        <v>comm_irq_control_reg</v>
      </c>
      <c r="S54" s="6" t="s">
        <v>64</v>
      </c>
      <c r="T54" s="5" t="str">
        <f>'AVS COMM Registers TABLE'!E68</f>
        <v>comm_rmap_write_command_en</v>
      </c>
      <c r="U54" s="6" t="s">
        <v>62</v>
      </c>
      <c r="V54" s="5" t="str">
        <f t="shared" ref="V54:V57" si="12">$B$2</f>
        <v>avalon_mm_spacewire_i.writedata</v>
      </c>
      <c r="W54" s="2" t="s">
        <v>65</v>
      </c>
      <c r="X54" s="3" t="str">
        <f>'AVS COMM Registers TABLE'!J68</f>
        <v>0</v>
      </c>
      <c r="Y54" s="2" t="s">
        <v>63</v>
      </c>
      <c r="Z54" s="6" t="s">
        <v>41</v>
      </c>
      <c r="AB54" t="str">
        <f t="shared" si="0"/>
        <v xml:space="preserve">    spacewire_write_registers_o.comm_irq_control_reg.comm_rmap_write_command_en &lt;= avalon_mm_spacewire_i.writedata(0);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>INDEX($B$2:$B$3,MATCH(INDEX('Register VHDL Types TABLE'!$B$2:$B$61,MATCH(T55,'Register VHDL Types TABLE'!$E$2:$E$61,0)),$E$2:$E$3,0))</f>
        <v>spacewire_write_registers_o</v>
      </c>
      <c r="Q55" s="6" t="s">
        <v>64</v>
      </c>
      <c r="R55" s="5" t="str">
        <f>INDEX('Register VHDL Types TABLE'!$D$2:$D$61,MATCH(T55,'Register VHDL Types TABLE'!$E$2:$E$61,0))</f>
        <v>comm_irq_control_reg</v>
      </c>
      <c r="S55" s="6" t="s">
        <v>64</v>
      </c>
      <c r="T55" s="5" t="str">
        <f>'AVS COMM Registers TABLE'!E70</f>
        <v>comm_right_buffer_empty_en</v>
      </c>
      <c r="U55" s="6" t="s">
        <v>62</v>
      </c>
      <c r="V55" s="5" t="str">
        <f t="shared" si="12"/>
        <v>avalon_mm_spacewire_i.writedata</v>
      </c>
      <c r="W55" s="2" t="s">
        <v>65</v>
      </c>
      <c r="X55" s="3" t="str">
        <f>'AVS COMM Registers TABLE'!J70</f>
        <v>8</v>
      </c>
      <c r="Y55" s="2" t="s">
        <v>63</v>
      </c>
      <c r="Z55" s="6" t="s">
        <v>41</v>
      </c>
      <c r="AB55" t="str">
        <f t="shared" si="0"/>
        <v xml:space="preserve">    spacewire_write_registers_o.comm_irq_control_reg.comm_right_buffer_empty_en &lt;= avalon_mm_spacewire_i.writedata(8);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>INDEX($B$2:$B$3,MATCH(INDEX('Register VHDL Types TABLE'!$B$2:$B$61,MATCH(T56,'Register VHDL Types TABLE'!$E$2:$E$61,0)),$E$2:$E$3,0))</f>
        <v>spacewire_write_registers_o</v>
      </c>
      <c r="Q56" s="6" t="s">
        <v>64</v>
      </c>
      <c r="R56" s="5" t="str">
        <f>INDEX('Register VHDL Types TABLE'!$D$2:$D$61,MATCH(T56,'Register VHDL Types TABLE'!$E$2:$E$61,0))</f>
        <v>comm_irq_control_reg</v>
      </c>
      <c r="S56" s="6" t="s">
        <v>64</v>
      </c>
      <c r="T56" s="5" t="str">
        <f>'AVS COMM Registers TABLE'!E71</f>
        <v>comm_left_buffer_empty_en</v>
      </c>
      <c r="U56" s="6" t="s">
        <v>62</v>
      </c>
      <c r="V56" s="5" t="str">
        <f t="shared" si="12"/>
        <v>avalon_mm_spacewire_i.writedata</v>
      </c>
      <c r="W56" s="2" t="s">
        <v>65</v>
      </c>
      <c r="X56" s="3" t="str">
        <f>'AVS COMM Registers TABLE'!J71</f>
        <v>9</v>
      </c>
      <c r="Y56" s="2" t="s">
        <v>63</v>
      </c>
      <c r="Z56" s="6" t="s">
        <v>41</v>
      </c>
      <c r="AB56" t="str">
        <f t="shared" si="0"/>
        <v xml:space="preserve">    spacewire_write_registers_o.comm_irq_control_reg.comm_left_buffer_empty_en &lt;= avalon_mm_spacewire_i.writedata(9);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>INDEX($B$2:$B$3,MATCH(INDEX('Register VHDL Types TABLE'!$B$2:$B$61,MATCH(T57,'Register VHDL Types TABLE'!$E$2:$E$61,0)),$E$2:$E$3,0))</f>
        <v>spacewire_write_registers_o</v>
      </c>
      <c r="Q57" s="6" t="s">
        <v>64</v>
      </c>
      <c r="R57" s="5" t="str">
        <f>INDEX('Register VHDL Types TABLE'!$D$2:$D$61,MATCH(T57,'Register VHDL Types TABLE'!$E$2:$E$61,0))</f>
        <v>comm_irq_control_reg</v>
      </c>
      <c r="S57" s="6" t="s">
        <v>64</v>
      </c>
      <c r="T57" s="5" t="str">
        <f>'AVS COMM Registers TABLE'!E73</f>
        <v>comm_global_irq_en</v>
      </c>
      <c r="U57" s="6" t="s">
        <v>62</v>
      </c>
      <c r="V57" s="5" t="str">
        <f t="shared" si="12"/>
        <v>avalon_mm_spacewire_i.writedata</v>
      </c>
      <c r="W57" s="2" t="s">
        <v>65</v>
      </c>
      <c r="X57" s="3" t="str">
        <f>'AVS COMM Registers TABLE'!J73</f>
        <v>6</v>
      </c>
      <c r="Y57" s="2" t="s">
        <v>63</v>
      </c>
      <c r="Z57" s="6" t="s">
        <v>41</v>
      </c>
      <c r="AB57" t="str">
        <f t="shared" si="0"/>
        <v xml:space="preserve">    spacewire_write_registers_o.comm_irq_control_reg.comm_global_irq_en &lt;= avalon_mm_spacewire_i.writedata(6);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2" t="s">
        <v>66</v>
      </c>
      <c r="N58" s="3" t="str">
        <f>'AVS COMM Registers TABLE'!C75</f>
        <v>x"12"</v>
      </c>
      <c r="O58" s="2" t="s">
        <v>63</v>
      </c>
      <c r="P58" s="4"/>
      <c r="Q58" s="4"/>
      <c r="R58" s="4"/>
      <c r="S58" s="4"/>
      <c r="T58" s="4"/>
      <c r="U58" s="2" t="s">
        <v>61</v>
      </c>
      <c r="V58" s="4"/>
      <c r="W58" s="4"/>
      <c r="X58" s="4"/>
      <c r="Y58" s="4"/>
      <c r="Z58" s="4"/>
      <c r="AB58" t="str">
        <f t="shared" si="0"/>
        <v xml:space="preserve">  when (x"12")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6" t="s">
        <v>72</v>
      </c>
      <c r="Q59" s="4"/>
      <c r="R59" s="4"/>
      <c r="S59" s="4"/>
      <c r="T59" s="4"/>
      <c r="U59" s="4"/>
      <c r="V59" s="4"/>
      <c r="W59" s="4"/>
      <c r="X59" s="4"/>
      <c r="Y59" s="4"/>
      <c r="Z59" s="6" t="s">
        <v>41</v>
      </c>
      <c r="AB59" t="str">
        <f t="shared" si="0"/>
        <v xml:space="preserve">    null;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2" t="s">
        <v>66</v>
      </c>
      <c r="N60" s="3" t="str">
        <f>'AVS COMM Registers TABLE'!C79</f>
        <v>x"13"</v>
      </c>
      <c r="O60" s="2" t="s">
        <v>63</v>
      </c>
      <c r="P60" s="4"/>
      <c r="Q60" s="4"/>
      <c r="R60" s="4"/>
      <c r="S60" s="4"/>
      <c r="T60" s="4"/>
      <c r="U60" s="2" t="s">
        <v>61</v>
      </c>
      <c r="V60" s="4"/>
      <c r="W60" s="4"/>
      <c r="X60" s="4"/>
      <c r="Y60" s="4"/>
      <c r="Z60" s="4"/>
      <c r="AB60" t="str">
        <f t="shared" si="0"/>
        <v xml:space="preserve">  when (x"13") =&gt;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>INDEX($B$2:$B$3,MATCH(INDEX('Register VHDL Types TABLE'!$B$2:$B$61,MATCH(T61,'Register VHDL Types TABLE'!$E$2:$E$61,0)),$E$2:$E$3,0))</f>
        <v>spacewire_write_registers_o</v>
      </c>
      <c r="Q61" s="6" t="s">
        <v>64</v>
      </c>
      <c r="R61" s="5" t="str">
        <f>INDEX('Register VHDL Types TABLE'!$D$2:$D$61,MATCH(T61,'Register VHDL Types TABLE'!$E$2:$E$61,0))</f>
        <v>comm_irq_flags_clear_reg</v>
      </c>
      <c r="S61" s="6" t="s">
        <v>64</v>
      </c>
      <c r="T61" s="5" t="str">
        <f>'AVS COMM Registers TABLE'!E79</f>
        <v>comm_rmap_write_command_flag_clear</v>
      </c>
      <c r="U61" s="6" t="s">
        <v>62</v>
      </c>
      <c r="V61" s="5" t="str">
        <f t="shared" ref="V61:V62" si="13">$B$2</f>
        <v>avalon_mm_spacewire_i.writedata</v>
      </c>
      <c r="W61" s="2" t="s">
        <v>65</v>
      </c>
      <c r="X61" s="3" t="str">
        <f>'AVS COMM Registers TABLE'!J79</f>
        <v>0</v>
      </c>
      <c r="Y61" s="2" t="s">
        <v>63</v>
      </c>
      <c r="Z61" s="6" t="s">
        <v>41</v>
      </c>
      <c r="AB61" t="str">
        <f t="shared" si="0"/>
        <v xml:space="preserve">    spacewire_write_registers_o.comm_irq_flags_clear_reg.comm_rmap_write_command_flag_clear &lt;= avalon_mm_spacewire_i.writedata(0);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>INDEX($B$2:$B$3,MATCH(INDEX('Register VHDL Types TABLE'!$B$2:$B$61,MATCH(T62,'Register VHDL Types TABLE'!$E$2:$E$61,0)),$E$2:$E$3,0))</f>
        <v>spacewire_write_registers_o</v>
      </c>
      <c r="Q62" s="6" t="s">
        <v>64</v>
      </c>
      <c r="R62" s="5" t="str">
        <f>INDEX('Register VHDL Types TABLE'!$D$2:$D$61,MATCH(T62,'Register VHDL Types TABLE'!$E$2:$E$61,0))</f>
        <v>comm_irq_flags_clear_reg</v>
      </c>
      <c r="S62" s="6" t="s">
        <v>64</v>
      </c>
      <c r="T62" s="5" t="str">
        <f>'AVS COMM Registers TABLE'!E81</f>
        <v>comm_buffer_empty_flag_clear</v>
      </c>
      <c r="U62" s="6" t="s">
        <v>62</v>
      </c>
      <c r="V62" s="5" t="str">
        <f t="shared" si="13"/>
        <v>avalon_mm_spacewire_i.writedata</v>
      </c>
      <c r="W62" s="2" t="s">
        <v>65</v>
      </c>
      <c r="X62" s="3" t="str">
        <f>'AVS COMM Registers TABLE'!J81</f>
        <v>8</v>
      </c>
      <c r="Y62" s="2" t="s">
        <v>63</v>
      </c>
      <c r="Z62" s="6" t="s">
        <v>41</v>
      </c>
      <c r="AB62" t="str">
        <f t="shared" si="0"/>
        <v xml:space="preserve">    spacewire_write_registers_o.comm_irq_flags_clear_reg.comm_buffer_empty_flag_clear &lt;= avalon_mm_spacewire_i.writedata(8);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2" t="s">
        <v>67</v>
      </c>
      <c r="N63" s="3" t="s">
        <v>60</v>
      </c>
      <c r="O63" s="2"/>
      <c r="P63" s="4"/>
      <c r="Q63" s="4"/>
      <c r="R63" s="4"/>
      <c r="S63" s="4"/>
      <c r="T63" s="4"/>
      <c r="U63" s="2" t="s">
        <v>61</v>
      </c>
      <c r="V63" s="4"/>
      <c r="W63" s="4"/>
      <c r="X63" s="4"/>
      <c r="Y63" s="4"/>
      <c r="Z63" s="4"/>
      <c r="AB63" t="str">
        <f t="shared" si="0"/>
        <v xml:space="preserve">  when others =&gt;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4" t="s">
        <v>49</v>
      </c>
      <c r="N64" s="4"/>
      <c r="O64" s="4"/>
      <c r="P64" s="6" t="s">
        <v>72</v>
      </c>
      <c r="Q64" s="4"/>
      <c r="R64" s="4"/>
      <c r="S64" s="4"/>
      <c r="T64" s="4"/>
      <c r="U64" s="4"/>
      <c r="V64" s="4"/>
      <c r="W64" s="4"/>
      <c r="X64" s="4"/>
      <c r="Y64" s="4"/>
      <c r="Z64" s="6" t="s">
        <v>41</v>
      </c>
      <c r="AB64" t="str">
        <f t="shared" si="0"/>
        <v xml:space="preserve">    null;</v>
      </c>
    </row>
    <row r="65" spans="1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2" t="s">
        <v>58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t="str">
        <f t="shared" si="0"/>
        <v>end case;</v>
      </c>
    </row>
    <row r="66" spans="1:28" x14ac:dyDescent="0.25">
      <c r="AB66" t="str">
        <f t="shared" si="0"/>
        <v/>
      </c>
    </row>
    <row r="67" spans="1:28" x14ac:dyDescent="0.25">
      <c r="A67" s="7" t="s">
        <v>69</v>
      </c>
      <c r="AB67" t="str">
        <f t="shared" ref="AB67:AB93" si="14">CONCATENATE(B67,C67,D67,E67,F67,G67,H67,I67,J67,K67,L67,M67,N67,O67,P67,Q67,R67,S67,T67,U67,V67,W67,X67,Y67,Z67)</f>
        <v/>
      </c>
    </row>
    <row r="68" spans="1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>INDEX($B$2:$B$3,MATCH(INDEX('Register VHDL Types TABLE'!$B$2:$B$61,MATCH(T68,'Register VHDL Types TABLE'!$E$2:$E$61,0)),$E$2:$E$3,0))</f>
        <v>spacewire_write_registers_o</v>
      </c>
      <c r="Q68" s="6" t="s">
        <v>64</v>
      </c>
      <c r="R68" s="5" t="str">
        <f>INDEX('Register VHDL Types TABLE'!$D$2:$D$61,MATCH(T68,'Register VHDL Types TABLE'!$E$2:$E$61,0))</f>
        <v>spw_link_config_status_reg</v>
      </c>
      <c r="S68" s="6" t="s">
        <v>64</v>
      </c>
      <c r="T68" s="5" t="str">
        <f>'AVS COMM Registers TABLE'!E3</f>
        <v>spw_lnkcfg_disconnect</v>
      </c>
      <c r="U68" s="6" t="s">
        <v>62</v>
      </c>
      <c r="V68" s="5" t="str">
        <f>INDEX('AVS COMM Registers TABLE'!$G$2:$G$82,MATCH(T68,'AVS COMM Registers TABLE'!$E$2:$E$82,0))</f>
        <v>'0'</v>
      </c>
      <c r="W68" s="4"/>
      <c r="X68" s="4"/>
      <c r="Y68" s="4"/>
      <c r="Z68" s="6" t="s">
        <v>41</v>
      </c>
      <c r="AB68" t="str">
        <f t="shared" si="14"/>
        <v xml:space="preserve">    spacewire_write_registers_o.spw_link_config_status_reg.spw_lnkcfg_disconnect &lt;= '0';</v>
      </c>
    </row>
    <row r="69" spans="1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TABLE'!$B$2:$B$61,MATCH(T69,'Register VHDL Types TABLE'!$E$2:$E$61,0)),$E$2:$E$3,0))</f>
        <v>spacewire_write_registers_o</v>
      </c>
      <c r="Q69" s="6" t="s">
        <v>64</v>
      </c>
      <c r="R69" s="5" t="str">
        <f>INDEX('Register VHDL Types TABLE'!$D$2:$D$61,MATCH(T69,'Register VHDL Types TABLE'!$E$2:$E$61,0))</f>
        <v>spw_link_config_status_reg</v>
      </c>
      <c r="S69" s="6" t="s">
        <v>64</v>
      </c>
      <c r="T69" s="5" t="str">
        <f>'AVS COMM Registers TABLE'!E4</f>
        <v>spw_lnkcfg_start</v>
      </c>
      <c r="U69" s="6" t="s">
        <v>62</v>
      </c>
      <c r="V69" s="5" t="str">
        <f>INDEX('AVS COMM Registers TABLE'!$G$2:$G$82,MATCH(T69,'AVS COMM Registers TABLE'!$E$2:$E$82,0))</f>
        <v>'0'</v>
      </c>
      <c r="W69" s="4"/>
      <c r="X69" s="4"/>
      <c r="Y69" s="4"/>
      <c r="Z69" s="6" t="s">
        <v>41</v>
      </c>
      <c r="AB69" t="str">
        <f t="shared" si="14"/>
        <v xml:space="preserve">    spacewire_write_registers_o.spw_link_config_status_reg.spw_lnkcfg_start &lt;= '0';</v>
      </c>
    </row>
    <row r="70" spans="1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TABLE'!$B$2:$B$61,MATCH(T70,'Register VHDL Types TABLE'!$E$2:$E$61,0)),$E$2:$E$3,0))</f>
        <v>spacewire_write_registers_o</v>
      </c>
      <c r="Q70" s="6" t="s">
        <v>64</v>
      </c>
      <c r="R70" s="5" t="str">
        <f>INDEX('Register VHDL Types TABLE'!$D$2:$D$61,MATCH(T70,'Register VHDL Types TABLE'!$E$2:$E$61,0))</f>
        <v>spw_link_config_status_reg</v>
      </c>
      <c r="S70" s="6" t="s">
        <v>64</v>
      </c>
      <c r="T70" s="5" t="str">
        <f>'AVS COMM Registers TABLE'!E5</f>
        <v>spw_lnkcfg_autostart</v>
      </c>
      <c r="U70" s="6" t="s">
        <v>62</v>
      </c>
      <c r="V70" s="5" t="str">
        <f>INDEX('AVS COMM Registers TABLE'!$G$2:$G$82,MATCH(T70,'AVS COMM Registers TABLE'!$E$2:$E$82,0))</f>
        <v>'0'</v>
      </c>
      <c r="W70" s="4"/>
      <c r="X70" s="4"/>
      <c r="Y70" s="4"/>
      <c r="Z70" s="6" t="s">
        <v>41</v>
      </c>
      <c r="AB70" t="str">
        <f t="shared" si="14"/>
        <v xml:space="preserve">    spacewire_write_registers_o.spw_link_config_status_reg.spw_lnkcfg_autostart &lt;= '0';</v>
      </c>
    </row>
    <row r="71" spans="1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TABLE'!$B$2:$B$61,MATCH(T71,'Register VHDL Types TABLE'!$E$2:$E$61,0)),$E$2:$E$3,0))</f>
        <v>spacewire_write_registers_o</v>
      </c>
      <c r="Q71" s="6" t="s">
        <v>64</v>
      </c>
      <c r="R71" s="5" t="str">
        <f>INDEX('Register VHDL Types TABLE'!$D$2:$D$61,MATCH(T71,'Register VHDL Types TABLE'!$E$2:$E$61,0))</f>
        <v>spw_timecode_reg</v>
      </c>
      <c r="S71" s="6" t="s">
        <v>64</v>
      </c>
      <c r="T71" s="5" t="str">
        <f>'AVS COMM Registers TABLE'!E18</f>
        <v>timecode_clear</v>
      </c>
      <c r="U71" s="6" t="s">
        <v>62</v>
      </c>
      <c r="V71" s="5" t="str">
        <f>INDEX('AVS COMM Registers TABLE'!$G$2:$G$82,MATCH(T71,'AVS COMM Registers TABLE'!$E$2:$E$82,0))</f>
        <v>'0'</v>
      </c>
      <c r="W71" s="4"/>
      <c r="X71" s="4"/>
      <c r="Y71" s="4"/>
      <c r="Z71" s="6" t="s">
        <v>41</v>
      </c>
      <c r="AB71" t="str">
        <f t="shared" si="14"/>
        <v xml:space="preserve">    spacewire_write_registers_o.spw_timecode_reg.timecode_clear &lt;= '0';</v>
      </c>
    </row>
    <row r="72" spans="1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TABLE'!$B$2:$B$61,MATCH(T72,'Register VHDL Types TABLE'!$E$2:$E$61,0)),$E$2:$E$3,0))</f>
        <v>spacewire_write_registers_o</v>
      </c>
      <c r="Q72" s="6" t="s">
        <v>64</v>
      </c>
      <c r="R72" s="5" t="str">
        <f>INDEX('Register VHDL Types TABLE'!$D$2:$D$61,MATCH(T72,'Register VHDL Types TABLE'!$E$2:$E$61,0))</f>
        <v>fee_windowing_buffers_config_reg</v>
      </c>
      <c r="S72" s="6" t="s">
        <v>64</v>
      </c>
      <c r="T72" s="5" t="str">
        <f>'AVS COMM Registers TABLE'!E20</f>
        <v>fee_machine_clear</v>
      </c>
      <c r="U72" s="6" t="s">
        <v>62</v>
      </c>
      <c r="V72" s="5" t="str">
        <f>INDEX('AVS COMM Registers TABLE'!$G$2:$G$82,MATCH(T72,'AVS COMM Registers TABLE'!$E$2:$E$82,0))</f>
        <v>'0'</v>
      </c>
      <c r="W72" s="4"/>
      <c r="X72" s="4"/>
      <c r="Y72" s="4"/>
      <c r="Z72" s="6" t="s">
        <v>41</v>
      </c>
      <c r="AB72" t="str">
        <f t="shared" si="14"/>
        <v xml:space="preserve">    spacewire_write_registers_o.fee_windowing_buffers_config_reg.fee_machine_clear &lt;= '0';</v>
      </c>
    </row>
    <row r="73" spans="1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TABLE'!$B$2:$B$61,MATCH(T73,'Register VHDL Types TABLE'!$E$2:$E$61,0)),$E$2:$E$3,0))</f>
        <v>spacewire_write_registers_o</v>
      </c>
      <c r="Q73" s="6" t="s">
        <v>64</v>
      </c>
      <c r="R73" s="5" t="str">
        <f>INDEX('Register VHDL Types TABLE'!$D$2:$D$61,MATCH(T73,'Register VHDL Types TABLE'!$E$2:$E$61,0))</f>
        <v>fee_windowing_buffers_config_reg</v>
      </c>
      <c r="S73" s="6" t="s">
        <v>64</v>
      </c>
      <c r="T73" s="5" t="str">
        <f>'AVS COMM Registers TABLE'!E21</f>
        <v>fee_machine_stop</v>
      </c>
      <c r="U73" s="6" t="s">
        <v>62</v>
      </c>
      <c r="V73" s="5" t="str">
        <f>INDEX('AVS COMM Registers TABLE'!$G$2:$G$82,MATCH(T73,'AVS COMM Registers TABLE'!$E$2:$E$82,0))</f>
        <v>'0'</v>
      </c>
      <c r="W73" s="4"/>
      <c r="X73" s="4"/>
      <c r="Y73" s="4"/>
      <c r="Z73" s="6" t="s">
        <v>41</v>
      </c>
      <c r="AB73" t="str">
        <f t="shared" si="14"/>
        <v xml:space="preserve">    spacewire_write_registers_o.fee_windowing_buffers_config_reg.fee_machine_stop &lt;= '0';</v>
      </c>
    </row>
    <row r="74" spans="1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>INDEX($B$2:$B$3,MATCH(INDEX('Register VHDL Types TABLE'!$B$2:$B$61,MATCH(T74,'Register VHDL Types TABLE'!$E$2:$E$61,0)),$E$2:$E$3,0))</f>
        <v>spacewire_write_registers_o</v>
      </c>
      <c r="Q74" s="6" t="s">
        <v>64</v>
      </c>
      <c r="R74" s="5" t="str">
        <f>INDEX('Register VHDL Types TABLE'!$D$2:$D$61,MATCH(T74,'Register VHDL Types TABLE'!$E$2:$E$61,0))</f>
        <v>fee_windowing_buffers_config_reg</v>
      </c>
      <c r="S74" s="6" t="s">
        <v>64</v>
      </c>
      <c r="T74" s="5" t="str">
        <f>'AVS COMM Registers TABLE'!E22</f>
        <v>fee_machine_start</v>
      </c>
      <c r="U74" s="6" t="s">
        <v>62</v>
      </c>
      <c r="V74" s="5" t="str">
        <f>INDEX('AVS COMM Registers TABLE'!$G$2:$G$82,MATCH(T74,'AVS COMM Registers TABLE'!$E$2:$E$82,0))</f>
        <v>'0'</v>
      </c>
      <c r="W74" s="4"/>
      <c r="X74" s="4"/>
      <c r="Y74" s="4"/>
      <c r="Z74" s="6" t="s">
        <v>41</v>
      </c>
      <c r="AB74" t="str">
        <f t="shared" si="14"/>
        <v xml:space="preserve">    spacewire_write_registers_o.fee_windowing_buffers_config_reg.fee_machine_start &lt;= '0';</v>
      </c>
    </row>
    <row r="75" spans="1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INDEX($B$2:$B$3,MATCH(INDEX('Register VHDL Types TABLE'!$B$2:$B$61,MATCH(T75,'Register VHDL Types TABLE'!$E$2:$E$61,0)),$E$2:$E$3,0))</f>
        <v>spacewire_write_registers_o</v>
      </c>
      <c r="Q75" s="6" t="s">
        <v>64</v>
      </c>
      <c r="R75" s="5" t="str">
        <f>INDEX('Register VHDL Types TABLE'!$D$2:$D$61,MATCH(T75,'Register VHDL Types TABLE'!$E$2:$E$61,0))</f>
        <v>fee_windowing_buffers_config_reg</v>
      </c>
      <c r="S75" s="6" t="s">
        <v>64</v>
      </c>
      <c r="T75" s="5" t="str">
        <f>'AVS COMM Registers TABLE'!E23</f>
        <v>fee_masking_en</v>
      </c>
      <c r="U75" s="6" t="s">
        <v>62</v>
      </c>
      <c r="V75" s="5" t="str">
        <f>INDEX('AVS COMM Registers TABLE'!$G$2:$G$82,MATCH(T75,'AVS COMM Registers TABLE'!$E$2:$E$82,0))</f>
        <v>'1'</v>
      </c>
      <c r="W75" s="4"/>
      <c r="X75" s="4"/>
      <c r="Y75" s="4"/>
      <c r="Z75" s="6" t="s">
        <v>41</v>
      </c>
      <c r="AB75" t="str">
        <f t="shared" si="14"/>
        <v xml:space="preserve">    spacewire_write_registers_o.fee_windowing_buffers_config_reg.fee_masking_en &lt;= '1';</v>
      </c>
    </row>
    <row r="76" spans="1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>INDEX($B$2:$B$3,MATCH(INDEX('Register VHDL Types TABLE'!$B$2:$B$61,MATCH(T76,'Register VHDL Types TABLE'!$E$2:$E$61,0)),$E$2:$E$3,0))</f>
        <v>spacewire_write_registers_o</v>
      </c>
      <c r="Q76" s="6" t="s">
        <v>64</v>
      </c>
      <c r="R76" s="5" t="str">
        <f>INDEX('Register VHDL Types TABLE'!$D$2:$D$61,MATCH(T76,'Register VHDL Types TABLE'!$E$2:$E$61,0))</f>
        <v>rmap_codec_config_reg</v>
      </c>
      <c r="S76" s="6" t="s">
        <v>64</v>
      </c>
      <c r="T76" s="5" t="str">
        <f>'AVS COMM Registers TABLE'!E28</f>
        <v>rmap_target_logical_addr</v>
      </c>
      <c r="U76" s="6" t="s">
        <v>62</v>
      </c>
      <c r="V76" s="5" t="str">
        <f>INDEX('AVS COMM Registers TABLE'!$G$2:$G$82,MATCH(T76,'AVS COMM Registers TABLE'!$E$2:$E$82,0))</f>
        <v>x"51"</v>
      </c>
      <c r="W76" s="4"/>
      <c r="X76" s="4"/>
      <c r="Y76" s="4"/>
      <c r="Z76" s="6" t="s">
        <v>41</v>
      </c>
      <c r="AB76" t="str">
        <f t="shared" si="14"/>
        <v xml:space="preserve">    spacewire_write_registers_o.rmap_codec_config_reg.rmap_target_logical_addr &lt;= x"51";</v>
      </c>
    </row>
    <row r="77" spans="1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>INDEX($B$2:$B$3,MATCH(INDEX('Register VHDL Types TABLE'!$B$2:$B$61,MATCH(T77,'Register VHDL Types TABLE'!$E$2:$E$61,0)),$E$2:$E$3,0))</f>
        <v>spacewire_write_registers_o</v>
      </c>
      <c r="Q77" s="6" t="s">
        <v>64</v>
      </c>
      <c r="R77" s="5" t="str">
        <f>INDEX('Register VHDL Types TABLE'!$D$2:$D$61,MATCH(T77,'Register VHDL Types TABLE'!$E$2:$E$61,0))</f>
        <v>rmap_codec_config_reg</v>
      </c>
      <c r="S77" s="6" t="s">
        <v>64</v>
      </c>
      <c r="T77" s="5" t="str">
        <f>'AVS COMM Registers TABLE'!E29</f>
        <v>rmap_target_key</v>
      </c>
      <c r="U77" s="6" t="s">
        <v>62</v>
      </c>
      <c r="V77" s="5" t="str">
        <f>INDEX('AVS COMM Registers TABLE'!$G$2:$G$82,MATCH(T77,'AVS COMM Registers TABLE'!$E$2:$E$82,0))</f>
        <v>x"D1"</v>
      </c>
      <c r="W77" s="4"/>
      <c r="X77" s="4"/>
      <c r="Y77" s="4"/>
      <c r="Z77" s="6" t="s">
        <v>41</v>
      </c>
      <c r="AB77" t="str">
        <f t="shared" si="14"/>
        <v xml:space="preserve">    spacewire_write_registers_o.rmap_codec_config_reg.rmap_target_key &lt;= x"D1";</v>
      </c>
    </row>
    <row r="78" spans="1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TABLE'!$B$2:$B$61,MATCH(T78,'Register VHDL Types TABLE'!$E$2:$E$61,0)),$E$2:$E$3,0))</f>
        <v>spacewire_write_registers_o</v>
      </c>
      <c r="Q78" s="6" t="s">
        <v>64</v>
      </c>
      <c r="R78" s="5" t="str">
        <f>INDEX('Register VHDL Types TABLE'!$D$2:$D$61,MATCH(T78,'Register VHDL Types TABLE'!$E$2:$E$61,0))</f>
        <v>data_packet_config_1_reg</v>
      </c>
      <c r="S78" s="6" t="s">
        <v>64</v>
      </c>
      <c r="T78" s="5" t="str">
        <f>'AVS COMM Registers TABLE'!E49</f>
        <v>data_pkt_ccd_x_size</v>
      </c>
      <c r="U78" s="6" t="s">
        <v>62</v>
      </c>
      <c r="V78" s="5" t="str">
        <f>INDEX('AVS COMM Registers TABLE'!$G$2:$G$82,MATCH(T78,'AVS COMM Registers TABLE'!$E$2:$E$82,0))</f>
        <v>x"0000"</v>
      </c>
      <c r="W78" s="4"/>
      <c r="X78" s="4"/>
      <c r="Y78" s="4"/>
      <c r="Z78" s="6" t="s">
        <v>41</v>
      </c>
      <c r="AB78" t="str">
        <f t="shared" si="14"/>
        <v xml:space="preserve">    spacewire_write_registers_o.data_packet_config_1_reg.data_pkt_ccd_x_size &lt;= x"0000";</v>
      </c>
    </row>
    <row r="79" spans="1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TABLE'!$B$2:$B$61,MATCH(T79,'Register VHDL Types TABLE'!$E$2:$E$61,0)),$E$2:$E$3,0))</f>
        <v>spacewire_write_registers_o</v>
      </c>
      <c r="Q79" s="6" t="s">
        <v>64</v>
      </c>
      <c r="R79" s="5" t="str">
        <f>INDEX('Register VHDL Types TABLE'!$D$2:$D$61,MATCH(T79,'Register VHDL Types TABLE'!$E$2:$E$61,0))</f>
        <v>data_packet_config_1_reg</v>
      </c>
      <c r="S79" s="6" t="s">
        <v>64</v>
      </c>
      <c r="T79" s="5" t="str">
        <f>'AVS COMM Registers TABLE'!E50</f>
        <v>data_pkt_ccd_y_size</v>
      </c>
      <c r="U79" s="6" t="s">
        <v>62</v>
      </c>
      <c r="V79" s="5" t="str">
        <f>INDEX('AVS COMM Registers TABLE'!$G$2:$G$82,MATCH(T79,'AVS COMM Registers TABLE'!$E$2:$E$82,0))</f>
        <v>x"0000"</v>
      </c>
      <c r="W79" s="4"/>
      <c r="X79" s="4"/>
      <c r="Y79" s="4"/>
      <c r="Z79" s="6" t="s">
        <v>41</v>
      </c>
      <c r="AB79" t="str">
        <f t="shared" si="14"/>
        <v xml:space="preserve">    spacewire_write_registers_o.data_packet_config_1_reg.data_pkt_ccd_y_size &lt;= x"0000";</v>
      </c>
    </row>
    <row r="80" spans="1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>INDEX($B$2:$B$3,MATCH(INDEX('Register VHDL Types TABLE'!$B$2:$B$61,MATCH(T80,'Register VHDL Types TABLE'!$E$2:$E$61,0)),$E$2:$E$3,0))</f>
        <v>spacewire_write_registers_o</v>
      </c>
      <c r="Q80" s="6" t="s">
        <v>64</v>
      </c>
      <c r="R80" s="5" t="str">
        <f>INDEX('Register VHDL Types TABLE'!$D$2:$D$61,MATCH(T80,'Register VHDL Types TABLE'!$E$2:$E$61,0))</f>
        <v>data_packet_config_2_reg</v>
      </c>
      <c r="S80" s="6" t="s">
        <v>64</v>
      </c>
      <c r="T80" s="5" t="str">
        <f>'AVS COMM Registers TABLE'!E51</f>
        <v>data_pkt_data_y_size</v>
      </c>
      <c r="U80" s="6" t="s">
        <v>62</v>
      </c>
      <c r="V80" s="5" t="str">
        <f>INDEX('AVS COMM Registers TABLE'!$G$2:$G$82,MATCH(T80,'AVS COMM Registers TABLE'!$E$2:$E$82,0))</f>
        <v>x"0000"</v>
      </c>
      <c r="W80" s="4"/>
      <c r="X80" s="4"/>
      <c r="Y80" s="4"/>
      <c r="Z80" s="6" t="s">
        <v>41</v>
      </c>
      <c r="AB80" t="str">
        <f t="shared" si="14"/>
        <v xml:space="preserve">    spacewire_write_registers_o.data_packet_config_2_reg.data_pkt_data_y_size &lt;= x"0000";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>INDEX($B$2:$B$3,MATCH(INDEX('Register VHDL Types TABLE'!$B$2:$B$61,MATCH(T81,'Register VHDL Types TABLE'!$E$2:$E$61,0)),$E$2:$E$3,0))</f>
        <v>spacewire_write_registers_o</v>
      </c>
      <c r="Q81" s="6" t="s">
        <v>64</v>
      </c>
      <c r="R81" s="5" t="str">
        <f>INDEX('Register VHDL Types TABLE'!$D$2:$D$61,MATCH(T81,'Register VHDL Types TABLE'!$E$2:$E$61,0))</f>
        <v>data_packet_config_2_reg</v>
      </c>
      <c r="S81" s="6" t="s">
        <v>64</v>
      </c>
      <c r="T81" s="5" t="str">
        <f>'AVS COMM Registers TABLE'!E52</f>
        <v>data_pkt_overscan_y_size</v>
      </c>
      <c r="U81" s="6" t="s">
        <v>62</v>
      </c>
      <c r="V81" s="5" t="str">
        <f>INDEX('AVS COMM Registers TABLE'!$G$2:$G$82,MATCH(T81,'AVS COMM Registers TABLE'!$E$2:$E$82,0))</f>
        <v>x"0000"</v>
      </c>
      <c r="W81" s="4"/>
      <c r="X81" s="4"/>
      <c r="Y81" s="4"/>
      <c r="Z81" s="6" t="s">
        <v>41</v>
      </c>
      <c r="AB81" t="str">
        <f t="shared" si="14"/>
        <v xml:space="preserve">    spacewire_write_registers_o.data_packet_config_2_reg.data_pkt_overscan_y_size &lt;= x"0000";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>INDEX($B$2:$B$3,MATCH(INDEX('Register VHDL Types TABLE'!$B$2:$B$61,MATCH(T82,'Register VHDL Types TABLE'!$E$2:$E$61,0)),$E$2:$E$3,0))</f>
        <v>spacewire_write_registers_o</v>
      </c>
      <c r="Q82" s="6" t="s">
        <v>64</v>
      </c>
      <c r="R82" s="5" t="str">
        <f>INDEX('Register VHDL Types TABLE'!$D$2:$D$61,MATCH(T82,'Register VHDL Types TABLE'!$E$2:$E$61,0))</f>
        <v>data_packet_config_3_reg</v>
      </c>
      <c r="S82" s="6" t="s">
        <v>64</v>
      </c>
      <c r="T82" s="5" t="str">
        <f>'AVS COMM Registers TABLE'!E53</f>
        <v>data_pkt_packet_length</v>
      </c>
      <c r="U82" s="6" t="s">
        <v>62</v>
      </c>
      <c r="V82" s="5" t="str">
        <f>INDEX('AVS COMM Registers TABLE'!$G$2:$G$82,MATCH(T82,'AVS COMM Registers TABLE'!$E$2:$E$82,0))</f>
        <v>x"0000"</v>
      </c>
      <c r="W82" s="4"/>
      <c r="X82" s="4"/>
      <c r="Y82" s="4"/>
      <c r="Z82" s="6" t="s">
        <v>41</v>
      </c>
      <c r="AB82" t="str">
        <f t="shared" si="14"/>
        <v xml:space="preserve">    spacewire_write_registers_o.data_packet_config_3_reg.data_pkt_packet_length &lt;= x"0000";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>INDEX($B$2:$B$3,MATCH(INDEX('Register VHDL Types TABLE'!$B$2:$B$61,MATCH(T83,'Register VHDL Types TABLE'!$E$2:$E$61,0)),$E$2:$E$3,0))</f>
        <v>spacewire_write_registers_o</v>
      </c>
      <c r="Q83" s="6" t="s">
        <v>64</v>
      </c>
      <c r="R83" s="5" t="str">
        <f>INDEX('Register VHDL Types TABLE'!$D$2:$D$61,MATCH(T83,'Register VHDL Types TABLE'!$E$2:$E$61,0))</f>
        <v>data_packet_config_4_reg</v>
      </c>
      <c r="S83" s="6" t="s">
        <v>64</v>
      </c>
      <c r="T83" s="5" t="str">
        <f>'AVS COMM Registers TABLE'!E55</f>
        <v>data_pkt_fee_mode</v>
      </c>
      <c r="U83" s="6" t="s">
        <v>62</v>
      </c>
      <c r="V83" s="5" t="str">
        <f>INDEX('AVS COMM Registers TABLE'!$G$2:$G$82,MATCH(T83,'AVS COMM Registers TABLE'!$E$2:$E$82,0))</f>
        <v>x"00"</v>
      </c>
      <c r="W83" s="4"/>
      <c r="X83" s="4"/>
      <c r="Y83" s="4"/>
      <c r="Z83" s="6" t="s">
        <v>41</v>
      </c>
      <c r="AB83" t="str">
        <f t="shared" si="14"/>
        <v xml:space="preserve">    spacewire_write_registers_o.data_packet_config_4_reg.data_pkt_fee_mode &lt;= x"00";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>INDEX($B$2:$B$3,MATCH(INDEX('Register VHDL Types TABLE'!$B$2:$B$61,MATCH(T84,'Register VHDL Types TABLE'!$E$2:$E$61,0)),$E$2:$E$3,0))</f>
        <v>spacewire_write_registers_o</v>
      </c>
      <c r="Q84" s="6" t="s">
        <v>64</v>
      </c>
      <c r="R84" s="5" t="str">
        <f>INDEX('Register VHDL Types TABLE'!$D$2:$D$61,MATCH(T84,'Register VHDL Types TABLE'!$E$2:$E$61,0))</f>
        <v>data_packet_config_4_reg</v>
      </c>
      <c r="S84" s="6" t="s">
        <v>64</v>
      </c>
      <c r="T84" s="5" t="str">
        <f>'AVS COMM Registers TABLE'!E56</f>
        <v>data_pkt_ccd_number</v>
      </c>
      <c r="U84" s="6" t="s">
        <v>62</v>
      </c>
      <c r="V84" s="5" t="str">
        <f>INDEX('AVS COMM Registers TABLE'!$G$2:$G$82,MATCH(T84,'AVS COMM Registers TABLE'!$E$2:$E$82,0))</f>
        <v>x"00"</v>
      </c>
      <c r="W84" s="4"/>
      <c r="X84" s="4"/>
      <c r="Y84" s="4"/>
      <c r="Z84" s="6" t="s">
        <v>41</v>
      </c>
      <c r="AB84" t="str">
        <f t="shared" si="14"/>
        <v xml:space="preserve">    spacewire_write_registers_o.data_packet_config_4_reg.data_pkt_ccd_number &lt;= x"00";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>INDEX($B$2:$B$3,MATCH(INDEX('Register VHDL Types TABLE'!$B$2:$B$61,MATCH(T85,'Register VHDL Types TABLE'!$E$2:$E$61,0)),$E$2:$E$3,0))</f>
        <v>spacewire_write_registers_o</v>
      </c>
      <c r="Q85" s="6" t="s">
        <v>64</v>
      </c>
      <c r="R85" s="5" t="str">
        <f>INDEX('Register VHDL Types TABLE'!$D$2:$D$61,MATCH(T85,'Register VHDL Types TABLE'!$E$2:$E$61,0))</f>
        <v>data_packet_pixel_delay_1_reg</v>
      </c>
      <c r="S85" s="6" t="s">
        <v>64</v>
      </c>
      <c r="T85" s="5" t="str">
        <f>'AVS COMM Registers TABLE'!E62</f>
        <v>data_pkt_line_delay</v>
      </c>
      <c r="U85" s="6" t="s">
        <v>62</v>
      </c>
      <c r="V85" s="5" t="str">
        <f>INDEX('AVS COMM Registers TABLE'!$G$2:$G$82,MATCH(T85,'AVS COMM Registers TABLE'!$E$2:$E$82,0))</f>
        <v>x"0000"</v>
      </c>
      <c r="W85" s="4"/>
      <c r="X85" s="4"/>
      <c r="Y85" s="4"/>
      <c r="Z85" s="6" t="s">
        <v>41</v>
      </c>
      <c r="AB85" t="str">
        <f t="shared" si="14"/>
        <v xml:space="preserve">    spacewire_write_registers_o.data_packet_pixel_delay_1_reg.data_pkt_line_delay &lt;= x"0000";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>INDEX($B$2:$B$3,MATCH(INDEX('Register VHDL Types TABLE'!$B$2:$B$61,MATCH(T86,'Register VHDL Types TABLE'!$E$2:$E$61,0)),$E$2:$E$3,0))</f>
        <v>spacewire_write_registers_o</v>
      </c>
      <c r="Q86" s="6" t="s">
        <v>64</v>
      </c>
      <c r="R86" s="5" t="str">
        <f>INDEX('Register VHDL Types TABLE'!$D$2:$D$61,MATCH(T86,'Register VHDL Types TABLE'!$E$2:$E$61,0))</f>
        <v>data_packet_pixel_delay_2_reg</v>
      </c>
      <c r="S86" s="6" t="s">
        <v>64</v>
      </c>
      <c r="T86" s="5" t="str">
        <f>'AVS COMM Registers TABLE'!E64</f>
        <v>data_pkt_column_delay</v>
      </c>
      <c r="U86" s="6" t="s">
        <v>62</v>
      </c>
      <c r="V86" s="5" t="str">
        <f>INDEX('AVS COMM Registers TABLE'!$G$2:$G$82,MATCH(T86,'AVS COMM Registers TABLE'!$E$2:$E$82,0))</f>
        <v>x"0000"</v>
      </c>
      <c r="W86" s="4"/>
      <c r="X86" s="4"/>
      <c r="Y86" s="4"/>
      <c r="Z86" s="6" t="s">
        <v>41</v>
      </c>
      <c r="AB86" t="str">
        <f t="shared" si="14"/>
        <v xml:space="preserve">    spacewire_write_registers_o.data_packet_pixel_delay_2_reg.data_pkt_column_delay &lt;= x"0000";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>INDEX($B$2:$B$3,MATCH(INDEX('Register VHDL Types TABLE'!$B$2:$B$61,MATCH(T87,'Register VHDL Types TABLE'!$E$2:$E$61,0)),$E$2:$E$3,0))</f>
        <v>spacewire_write_registers_o</v>
      </c>
      <c r="Q87" s="6" t="s">
        <v>64</v>
      </c>
      <c r="R87" s="5" t="str">
        <f>INDEX('Register VHDL Types TABLE'!$D$2:$D$61,MATCH(T87,'Register VHDL Types TABLE'!$E$2:$E$61,0))</f>
        <v>data_packet_pixel_delay_3_reg</v>
      </c>
      <c r="S87" s="6" t="s">
        <v>64</v>
      </c>
      <c r="T87" s="5" t="str">
        <f>'AVS COMM Registers TABLE'!E66</f>
        <v>data_pkt_adc_delay</v>
      </c>
      <c r="U87" s="6" t="s">
        <v>62</v>
      </c>
      <c r="V87" s="5" t="str">
        <f>INDEX('AVS COMM Registers TABLE'!$G$2:$G$82,MATCH(T87,'AVS COMM Registers TABLE'!$E$2:$E$82,0))</f>
        <v>x"0000"</v>
      </c>
      <c r="W87" s="4"/>
      <c r="X87" s="4"/>
      <c r="Y87" s="4"/>
      <c r="Z87" s="6" t="s">
        <v>41</v>
      </c>
      <c r="AB87" t="str">
        <f t="shared" si="14"/>
        <v xml:space="preserve">    spacewire_write_registers_o.data_packet_pixel_delay_3_reg.data_pkt_adc_delay &lt;= x"0000";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>INDEX($B$2:$B$3,MATCH(INDEX('Register VHDL Types TABLE'!$B$2:$B$61,MATCH(T88,'Register VHDL Types TABLE'!$E$2:$E$61,0)),$E$2:$E$3,0))</f>
        <v>spacewire_write_registers_o</v>
      </c>
      <c r="Q88" s="6" t="s">
        <v>64</v>
      </c>
      <c r="R88" s="5" t="str">
        <f>INDEX('Register VHDL Types TABLE'!$D$2:$D$61,MATCH(T88,'Register VHDL Types TABLE'!$E$2:$E$61,0))</f>
        <v>comm_irq_control_reg</v>
      </c>
      <c r="S88" s="6" t="s">
        <v>64</v>
      </c>
      <c r="T88" s="5" t="str">
        <f>'AVS COMM Registers TABLE'!E68</f>
        <v>comm_rmap_write_command_en</v>
      </c>
      <c r="U88" s="6" t="s">
        <v>62</v>
      </c>
      <c r="V88" s="5" t="str">
        <f>INDEX('AVS COMM Registers TABLE'!$G$2:$G$82,MATCH(T88,'AVS COMM Registers TABLE'!$E$2:$E$82,0))</f>
        <v>'0'</v>
      </c>
      <c r="W88" s="4"/>
      <c r="X88" s="4"/>
      <c r="Y88" s="4"/>
      <c r="Z88" s="6" t="s">
        <v>41</v>
      </c>
      <c r="AB88" t="str">
        <f t="shared" si="14"/>
        <v xml:space="preserve">    spacewire_write_registers_o.comm_irq_control_reg.comm_rmap_write_command_en &lt;= '0';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>INDEX($B$2:$B$3,MATCH(INDEX('Register VHDL Types TABLE'!$B$2:$B$61,MATCH(T89,'Register VHDL Types TABLE'!$E$2:$E$61,0)),$E$2:$E$3,0))</f>
        <v>spacewire_write_registers_o</v>
      </c>
      <c r="Q89" s="6" t="s">
        <v>64</v>
      </c>
      <c r="R89" s="5" t="str">
        <f>INDEX('Register VHDL Types TABLE'!$D$2:$D$61,MATCH(T89,'Register VHDL Types TABLE'!$E$2:$E$61,0))</f>
        <v>comm_irq_control_reg</v>
      </c>
      <c r="S89" s="6" t="s">
        <v>64</v>
      </c>
      <c r="T89" s="5" t="str">
        <f>'AVS COMM Registers TABLE'!E70</f>
        <v>comm_right_buffer_empty_en</v>
      </c>
      <c r="U89" s="6" t="s">
        <v>62</v>
      </c>
      <c r="V89" s="5" t="str">
        <f>INDEX('AVS COMM Registers TABLE'!$G$2:$G$82,MATCH(T89,'AVS COMM Registers TABLE'!$E$2:$E$82,0))</f>
        <v>'0'</v>
      </c>
      <c r="W89" s="4"/>
      <c r="X89" s="4"/>
      <c r="Y89" s="4"/>
      <c r="Z89" s="6" t="s">
        <v>41</v>
      </c>
      <c r="AB89" t="str">
        <f t="shared" si="14"/>
        <v xml:space="preserve">    spacewire_write_registers_o.comm_irq_control_reg.comm_right_buffer_empty_en &lt;= '0';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>INDEX($B$2:$B$3,MATCH(INDEX('Register VHDL Types TABLE'!$B$2:$B$61,MATCH(T90,'Register VHDL Types TABLE'!$E$2:$E$61,0)),$E$2:$E$3,0))</f>
        <v>spacewire_write_registers_o</v>
      </c>
      <c r="Q90" s="6" t="s">
        <v>64</v>
      </c>
      <c r="R90" s="5" t="str">
        <f>INDEX('Register VHDL Types TABLE'!$D$2:$D$61,MATCH(T90,'Register VHDL Types TABLE'!$E$2:$E$61,0))</f>
        <v>comm_irq_control_reg</v>
      </c>
      <c r="S90" s="6" t="s">
        <v>64</v>
      </c>
      <c r="T90" s="5" t="str">
        <f>'AVS COMM Registers TABLE'!E71</f>
        <v>comm_left_buffer_empty_en</v>
      </c>
      <c r="U90" s="6" t="s">
        <v>62</v>
      </c>
      <c r="V90" s="5" t="str">
        <f>INDEX('AVS COMM Registers TABLE'!$G$2:$G$82,MATCH(T90,'AVS COMM Registers TABLE'!$E$2:$E$82,0))</f>
        <v>'0'</v>
      </c>
      <c r="W90" s="4"/>
      <c r="X90" s="4"/>
      <c r="Y90" s="4"/>
      <c r="Z90" s="6" t="s">
        <v>41</v>
      </c>
      <c r="AB90" t="str">
        <f t="shared" si="14"/>
        <v xml:space="preserve">    spacewire_write_registers_o.comm_irq_control_reg.comm_left_buffer_empty_en &lt;= '0';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>INDEX($B$2:$B$3,MATCH(INDEX('Register VHDL Types TABLE'!$B$2:$B$61,MATCH(T91,'Register VHDL Types TABLE'!$E$2:$E$61,0)),$E$2:$E$3,0))</f>
        <v>spacewire_write_registers_o</v>
      </c>
      <c r="Q91" s="6" t="s">
        <v>64</v>
      </c>
      <c r="R91" s="5" t="str">
        <f>INDEX('Register VHDL Types TABLE'!$D$2:$D$61,MATCH(T91,'Register VHDL Types TABLE'!$E$2:$E$61,0))</f>
        <v>comm_irq_control_reg</v>
      </c>
      <c r="S91" s="6" t="s">
        <v>64</v>
      </c>
      <c r="T91" s="5" t="str">
        <f>'AVS COMM Registers TABLE'!E73</f>
        <v>comm_global_irq_en</v>
      </c>
      <c r="U91" s="6" t="s">
        <v>62</v>
      </c>
      <c r="V91" s="5" t="str">
        <f>INDEX('AVS COMM Registers TABLE'!$G$2:$G$82,MATCH(T91,'AVS COMM Registers TABLE'!$E$2:$E$82,0))</f>
        <v>'0'</v>
      </c>
      <c r="W91" s="4"/>
      <c r="X91" s="4"/>
      <c r="Y91" s="4"/>
      <c r="Z91" s="6" t="s">
        <v>41</v>
      </c>
      <c r="AB91" t="str">
        <f t="shared" si="14"/>
        <v xml:space="preserve">    spacewire_write_registers_o.comm_irq_control_reg.comm_global_irq_en &lt;= '0';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>INDEX($B$2:$B$3,MATCH(INDEX('Register VHDL Types TABLE'!$B$2:$B$61,MATCH(T92,'Register VHDL Types TABLE'!$E$2:$E$61,0)),$E$2:$E$3,0))</f>
        <v>spacewire_write_registers_o</v>
      </c>
      <c r="Q92" s="6" t="s">
        <v>64</v>
      </c>
      <c r="R92" s="5" t="str">
        <f>INDEX('Register VHDL Types TABLE'!$D$2:$D$61,MATCH(T92,'Register VHDL Types TABLE'!$E$2:$E$61,0))</f>
        <v>comm_irq_flags_clear_reg</v>
      </c>
      <c r="S92" s="6" t="s">
        <v>64</v>
      </c>
      <c r="T92" s="5" t="str">
        <f>'AVS COMM Registers TABLE'!E79</f>
        <v>comm_rmap_write_command_flag_clear</v>
      </c>
      <c r="U92" s="6" t="s">
        <v>62</v>
      </c>
      <c r="V92" s="5" t="str">
        <f>INDEX('AVS COMM Registers TABLE'!$G$2:$G$82,MATCH(T92,'AVS COMM Registers TABLE'!$E$2:$E$82,0))</f>
        <v>'0'</v>
      </c>
      <c r="W92" s="4"/>
      <c r="X92" s="4"/>
      <c r="Y92" s="4"/>
      <c r="Z92" s="6" t="s">
        <v>41</v>
      </c>
      <c r="AB92" t="str">
        <f t="shared" si="14"/>
        <v xml:space="preserve">    spacewire_write_registers_o.comm_irq_flags_clear_reg.comm_rmap_write_command_flag_clear &lt;= '0';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>INDEX($B$2:$B$3,MATCH(INDEX('Register VHDL Types TABLE'!$B$2:$B$61,MATCH(T93,'Register VHDL Types TABLE'!$E$2:$E$61,0)),$E$2:$E$3,0))</f>
        <v>spacewire_write_registers_o</v>
      </c>
      <c r="Q93" s="6" t="s">
        <v>64</v>
      </c>
      <c r="R93" s="5" t="str">
        <f>INDEX('Register VHDL Types TABLE'!$D$2:$D$61,MATCH(T93,'Register VHDL Types TABLE'!$E$2:$E$61,0))</f>
        <v>comm_irq_flags_clear_reg</v>
      </c>
      <c r="S93" s="6" t="s">
        <v>64</v>
      </c>
      <c r="T93" s="5" t="str">
        <f>'AVS COMM Registers TABLE'!E81</f>
        <v>comm_buffer_empty_flag_clear</v>
      </c>
      <c r="U93" s="6" t="s">
        <v>62</v>
      </c>
      <c r="V93" s="5" t="str">
        <f>INDEX('AVS COMM Registers TABLE'!$G$2:$G$82,MATCH(T93,'AVS COMM Registers TABLE'!$E$2:$E$82,0))</f>
        <v>'0'</v>
      </c>
      <c r="W93" s="4"/>
      <c r="X93" s="4"/>
      <c r="Y93" s="4"/>
      <c r="Z93" s="6" t="s">
        <v>41</v>
      </c>
      <c r="AB93" t="str">
        <f t="shared" si="14"/>
        <v xml:space="preserve">    spacewire_write_registers_o.comm_irq_flags_clear_reg.comm_buffer_empty_flag_clear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AVS COMM Registers Named</vt:lpstr>
      <vt:lpstr>AVS COMM Registers</vt:lpstr>
      <vt:lpstr>AVS COMM Registers TABLE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cp:lastPrinted>2019-01-20T10:06:28Z</cp:lastPrinted>
  <dcterms:created xsi:type="dcterms:W3CDTF">2019-01-11T16:17:02Z</dcterms:created>
  <dcterms:modified xsi:type="dcterms:W3CDTF">2019-01-21T20:25:13Z</dcterms:modified>
</cp:coreProperties>
</file>