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rfranca\Development\GitHub\SimuCam_Development\FPGA_Developments\COM_Module_v1_5\References\"/>
    </mc:Choice>
  </mc:AlternateContent>
  <xr:revisionPtr revIDLastSave="0" documentId="13_ncr:1_{9AFCB7B2-6716-4582-813E-15F2C202600E}" xr6:coauthVersionLast="40" xr6:coauthVersionMax="40" xr10:uidLastSave="{00000000-0000-0000-0000-000000000000}"/>
  <bookViews>
    <workbookView xWindow="0" yWindow="0" windowWidth="28800" windowHeight="11625" xr2:uid="{E13F389E-C8C9-4DEC-91AD-9291B227CD03}"/>
  </bookViews>
  <sheets>
    <sheet name="AVS COMM Registers Named" sheetId="1" r:id="rId1"/>
    <sheet name="AVS COMM Registers" sheetId="17" r:id="rId2"/>
    <sheet name="AVS COMM Registers TABLE" sheetId="13" r:id="rId3"/>
    <sheet name="Register VHDL Types" sheetId="14" r:id="rId4"/>
    <sheet name="Register VHDL Types TABLE" sheetId="18" r:id="rId5"/>
    <sheet name="Register VHDL RMAP RD Case" sheetId="15" r:id="rId6"/>
    <sheet name="Register VHDL RMAP WR Case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3" i="15" l="1"/>
  <c r="AB112" i="15"/>
  <c r="AB111" i="15"/>
  <c r="AB110" i="15"/>
  <c r="AB109" i="15"/>
  <c r="AB108" i="15"/>
  <c r="AB107" i="15"/>
  <c r="AB106" i="15"/>
  <c r="AB105" i="15"/>
  <c r="AB104" i="15"/>
  <c r="AB103" i="15"/>
  <c r="P112" i="15"/>
  <c r="AB92" i="16"/>
  <c r="AB91" i="16"/>
  <c r="AB90" i="16"/>
  <c r="AB89" i="16"/>
  <c r="AB88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5" i="16"/>
  <c r="AB74" i="16"/>
  <c r="AB73" i="16"/>
  <c r="AB72" i="16"/>
  <c r="AB71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T68" i="16"/>
  <c r="V68" i="16" s="1"/>
  <c r="T69" i="16"/>
  <c r="P69" i="16" s="1"/>
  <c r="T70" i="16"/>
  <c r="R70" i="16" s="1"/>
  <c r="T71" i="16"/>
  <c r="R71" i="16" s="1"/>
  <c r="T72" i="16"/>
  <c r="V72" i="16" s="1"/>
  <c r="T73" i="16"/>
  <c r="P73" i="16" s="1"/>
  <c r="T74" i="16"/>
  <c r="R74" i="16" s="1"/>
  <c r="T75" i="16"/>
  <c r="V75" i="16" s="1"/>
  <c r="T76" i="16"/>
  <c r="V76" i="16" s="1"/>
  <c r="T77" i="16"/>
  <c r="R77" i="16" s="1"/>
  <c r="T78" i="16"/>
  <c r="V78" i="16" s="1"/>
  <c r="T79" i="16"/>
  <c r="V79" i="16" s="1"/>
  <c r="T80" i="16"/>
  <c r="R80" i="16" s="1"/>
  <c r="T81" i="16"/>
  <c r="P81" i="16" s="1"/>
  <c r="T82" i="16"/>
  <c r="R82" i="16" s="1"/>
  <c r="T83" i="16"/>
  <c r="V83" i="16" s="1"/>
  <c r="T84" i="16"/>
  <c r="V84" i="16" s="1"/>
  <c r="T85" i="16"/>
  <c r="P85" i="16" s="1"/>
  <c r="T86" i="16"/>
  <c r="V86" i="16" s="1"/>
  <c r="T87" i="16"/>
  <c r="R87" i="16" s="1"/>
  <c r="T88" i="16"/>
  <c r="R88" i="16" s="1"/>
  <c r="T89" i="16"/>
  <c r="P89" i="16" s="1"/>
  <c r="T90" i="16"/>
  <c r="R90" i="16" s="1"/>
  <c r="T91" i="16"/>
  <c r="V91" i="16" s="1"/>
  <c r="T92" i="16"/>
  <c r="V92" i="16" s="1"/>
  <c r="N26" i="16"/>
  <c r="N28" i="16"/>
  <c r="N30" i="16"/>
  <c r="N21" i="16"/>
  <c r="N43" i="16"/>
  <c r="N45" i="16"/>
  <c r="N58" i="16"/>
  <c r="AB2" i="16"/>
  <c r="N32" i="16"/>
  <c r="N47" i="16"/>
  <c r="N60" i="16"/>
  <c r="N23" i="16"/>
  <c r="M9" i="16"/>
  <c r="V62" i="16"/>
  <c r="V61" i="16"/>
  <c r="V57" i="16"/>
  <c r="V56" i="16"/>
  <c r="V55" i="16"/>
  <c r="V54" i="16"/>
  <c r="V52" i="16"/>
  <c r="V50" i="16"/>
  <c r="V48" i="16"/>
  <c r="V42" i="16"/>
  <c r="V41" i="16"/>
  <c r="V39" i="16"/>
  <c r="V37" i="16"/>
  <c r="V36" i="16"/>
  <c r="V34" i="16"/>
  <c r="V33" i="16"/>
  <c r="V25" i="16"/>
  <c r="V24" i="16"/>
  <c r="V20" i="16"/>
  <c r="V19" i="16"/>
  <c r="V18" i="16"/>
  <c r="V17" i="16"/>
  <c r="V15" i="16"/>
  <c r="V13" i="16"/>
  <c r="V12" i="16"/>
  <c r="V11" i="16"/>
  <c r="T62" i="16"/>
  <c r="R62" i="16" s="1"/>
  <c r="X62" i="16"/>
  <c r="T61" i="16"/>
  <c r="R61" i="16" s="1"/>
  <c r="X61" i="16"/>
  <c r="T57" i="16"/>
  <c r="R57" i="16" s="1"/>
  <c r="X57" i="16"/>
  <c r="T56" i="16"/>
  <c r="R56" i="16" s="1"/>
  <c r="X56" i="16"/>
  <c r="T55" i="16"/>
  <c r="R55" i="16" s="1"/>
  <c r="X55" i="16"/>
  <c r="T54" i="16"/>
  <c r="X54" i="16"/>
  <c r="N53" i="16"/>
  <c r="T52" i="16"/>
  <c r="R52" i="16" s="1"/>
  <c r="X52" i="16"/>
  <c r="N51" i="16"/>
  <c r="T50" i="16"/>
  <c r="R50" i="16" s="1"/>
  <c r="X50" i="16"/>
  <c r="N49" i="16"/>
  <c r="T48" i="16"/>
  <c r="R48" i="16" s="1"/>
  <c r="X48" i="16"/>
  <c r="T42" i="16"/>
  <c r="R42" i="16" s="1"/>
  <c r="X42" i="16"/>
  <c r="T41" i="16"/>
  <c r="R41" i="16" s="1"/>
  <c r="X41" i="16"/>
  <c r="N40" i="16"/>
  <c r="T39" i="16"/>
  <c r="R39" i="16" s="1"/>
  <c r="X39" i="16"/>
  <c r="N38" i="16"/>
  <c r="T37" i="16"/>
  <c r="R37" i="16" s="1"/>
  <c r="X37" i="16"/>
  <c r="T36" i="16"/>
  <c r="R36" i="16" s="1"/>
  <c r="X36" i="16"/>
  <c r="N35" i="16"/>
  <c r="T34" i="16"/>
  <c r="R34" i="16" s="1"/>
  <c r="X34" i="16"/>
  <c r="T33" i="16"/>
  <c r="R33" i="16" s="1"/>
  <c r="X33" i="16"/>
  <c r="T25" i="16"/>
  <c r="R25" i="16" s="1"/>
  <c r="X25" i="16"/>
  <c r="T24" i="16"/>
  <c r="R24" i="16" s="1"/>
  <c r="X24" i="16"/>
  <c r="T20" i="16"/>
  <c r="R20" i="16" s="1"/>
  <c r="X20" i="16"/>
  <c r="T19" i="16"/>
  <c r="R19" i="16" s="1"/>
  <c r="X19" i="16"/>
  <c r="T18" i="16"/>
  <c r="R18" i="16" s="1"/>
  <c r="X18" i="16"/>
  <c r="T17" i="16"/>
  <c r="R17" i="16" s="1"/>
  <c r="X17" i="16"/>
  <c r="N16" i="16"/>
  <c r="T15" i="16"/>
  <c r="R15" i="16" s="1"/>
  <c r="X15" i="16"/>
  <c r="N14" i="16"/>
  <c r="T13" i="16"/>
  <c r="R13" i="16" s="1"/>
  <c r="X13" i="16"/>
  <c r="T12" i="16"/>
  <c r="R12" i="16" s="1"/>
  <c r="X12" i="16"/>
  <c r="T11" i="16"/>
  <c r="R11" i="16" s="1"/>
  <c r="X11" i="16"/>
  <c r="N10" i="16"/>
  <c r="AB10" i="15"/>
  <c r="M10" i="15"/>
  <c r="U98" i="15"/>
  <c r="B3" i="18"/>
  <c r="H27" i="13"/>
  <c r="E3" i="16"/>
  <c r="N106" i="15"/>
  <c r="N101" i="15"/>
  <c r="AB101" i="15" s="1"/>
  <c r="N93" i="15"/>
  <c r="AB93" i="15" s="1"/>
  <c r="N90" i="15"/>
  <c r="AB90" i="15" s="1"/>
  <c r="N87" i="15"/>
  <c r="AB87" i="15" s="1"/>
  <c r="N84" i="15"/>
  <c r="AB84" i="15" s="1"/>
  <c r="N81" i="15"/>
  <c r="AB81" i="15" s="1"/>
  <c r="N78" i="15"/>
  <c r="AB78" i="15" s="1"/>
  <c r="N74" i="15"/>
  <c r="AB74" i="15" s="1"/>
  <c r="N71" i="15"/>
  <c r="AB71" i="15" s="1"/>
  <c r="N68" i="15"/>
  <c r="AB68" i="15" s="1"/>
  <c r="N65" i="15"/>
  <c r="AB65" i="15" s="1"/>
  <c r="N63" i="15"/>
  <c r="AB63" i="15" s="1"/>
  <c r="N61" i="15"/>
  <c r="AB61" i="15" s="1"/>
  <c r="N44" i="15"/>
  <c r="AB44" i="15" s="1"/>
  <c r="N40" i="15"/>
  <c r="AB40" i="15" s="1"/>
  <c r="N36" i="15"/>
  <c r="AB36" i="15" s="1"/>
  <c r="N30" i="15"/>
  <c r="AB30" i="15" s="1"/>
  <c r="N25" i="15"/>
  <c r="AB25" i="15" s="1"/>
  <c r="N11" i="15"/>
  <c r="AB11" i="15" s="1"/>
  <c r="U100" i="15"/>
  <c r="U103" i="15"/>
  <c r="U105" i="15"/>
  <c r="U108" i="15"/>
  <c r="U110" i="15"/>
  <c r="U95" i="15"/>
  <c r="U92" i="15"/>
  <c r="U89" i="15"/>
  <c r="U86" i="15"/>
  <c r="U77" i="15"/>
  <c r="U73" i="15"/>
  <c r="U60" i="15"/>
  <c r="U52" i="15"/>
  <c r="U43" i="15"/>
  <c r="U39" i="15"/>
  <c r="U35" i="15"/>
  <c r="U29" i="15"/>
  <c r="U24" i="15"/>
  <c r="U19" i="15"/>
  <c r="U15" i="15"/>
  <c r="P102" i="15"/>
  <c r="R102" i="15"/>
  <c r="Y102" i="15"/>
  <c r="P103" i="15"/>
  <c r="R103" i="15"/>
  <c r="P104" i="15"/>
  <c r="R104" i="15"/>
  <c r="Y104" i="15"/>
  <c r="P105" i="15"/>
  <c r="R105" i="15"/>
  <c r="P107" i="15"/>
  <c r="R107" i="15"/>
  <c r="Y107" i="15"/>
  <c r="P108" i="15"/>
  <c r="R108" i="15"/>
  <c r="P109" i="15"/>
  <c r="R109" i="15"/>
  <c r="Y109" i="15"/>
  <c r="P110" i="15"/>
  <c r="R110" i="15"/>
  <c r="R23" i="15"/>
  <c r="R24" i="15"/>
  <c r="AB24" i="15" s="1"/>
  <c r="R26" i="15"/>
  <c r="R27" i="15"/>
  <c r="R28" i="15"/>
  <c r="R29" i="15"/>
  <c r="R31" i="15"/>
  <c r="R32" i="15"/>
  <c r="R33" i="15"/>
  <c r="R34" i="15"/>
  <c r="R35" i="15"/>
  <c r="R37" i="15"/>
  <c r="R38" i="15"/>
  <c r="R39" i="15"/>
  <c r="AB39" i="15" s="1"/>
  <c r="R41" i="15"/>
  <c r="R42" i="15"/>
  <c r="R43" i="15"/>
  <c r="R45" i="15"/>
  <c r="R46" i="15"/>
  <c r="R47" i="15"/>
  <c r="R48" i="15"/>
  <c r="R49" i="15"/>
  <c r="R50" i="15"/>
  <c r="R51" i="15"/>
  <c r="R52" i="15"/>
  <c r="AB52" i="15" s="1"/>
  <c r="R53" i="15"/>
  <c r="R54" i="15"/>
  <c r="R55" i="15"/>
  <c r="R56" i="15"/>
  <c r="R57" i="15"/>
  <c r="R58" i="15"/>
  <c r="R59" i="15"/>
  <c r="R60" i="15"/>
  <c r="R62" i="15"/>
  <c r="R64" i="15"/>
  <c r="R66" i="15"/>
  <c r="R67" i="15"/>
  <c r="R69" i="15"/>
  <c r="R70" i="15"/>
  <c r="R72" i="15"/>
  <c r="R73" i="15"/>
  <c r="AB73" i="15" s="1"/>
  <c r="R75" i="15"/>
  <c r="R76" i="15"/>
  <c r="R77" i="15"/>
  <c r="R79" i="15"/>
  <c r="R80" i="15"/>
  <c r="R82" i="15"/>
  <c r="R83" i="15"/>
  <c r="R85" i="15"/>
  <c r="R86" i="15"/>
  <c r="R88" i="15"/>
  <c r="R89" i="15"/>
  <c r="R91" i="15"/>
  <c r="R92" i="15"/>
  <c r="AB92" i="15" s="1"/>
  <c r="R94" i="15"/>
  <c r="R95" i="15"/>
  <c r="R96" i="15"/>
  <c r="R97" i="15"/>
  <c r="R98" i="15"/>
  <c r="R99" i="15"/>
  <c r="R100" i="15"/>
  <c r="AB100" i="15" s="1"/>
  <c r="R13" i="15"/>
  <c r="R14" i="15"/>
  <c r="R15" i="15"/>
  <c r="R16" i="15"/>
  <c r="R17" i="15"/>
  <c r="R18" i="15"/>
  <c r="R19" i="15"/>
  <c r="R20" i="15"/>
  <c r="R21" i="15"/>
  <c r="R22" i="15"/>
  <c r="Y22" i="15"/>
  <c r="Y23" i="15"/>
  <c r="Y26" i="15"/>
  <c r="Y27" i="15"/>
  <c r="Y28" i="15"/>
  <c r="Y31" i="15"/>
  <c r="Y32" i="15"/>
  <c r="Y33" i="15"/>
  <c r="Y34" i="15"/>
  <c r="Y37" i="15"/>
  <c r="Y38" i="15"/>
  <c r="Y41" i="15"/>
  <c r="Y42" i="15"/>
  <c r="Y45" i="15"/>
  <c r="Y46" i="15"/>
  <c r="Y47" i="15"/>
  <c r="Y48" i="15"/>
  <c r="Y49" i="15"/>
  <c r="Y50" i="15"/>
  <c r="Y51" i="15"/>
  <c r="Y53" i="15"/>
  <c r="Y54" i="15"/>
  <c r="Y55" i="15"/>
  <c r="Y56" i="15"/>
  <c r="Y57" i="15"/>
  <c r="Y58" i="15"/>
  <c r="Y59" i="15"/>
  <c r="Y62" i="15"/>
  <c r="Y64" i="15"/>
  <c r="Y66" i="15"/>
  <c r="Y67" i="15"/>
  <c r="Y69" i="15"/>
  <c r="Y70" i="15"/>
  <c r="Y72" i="15"/>
  <c r="Y75" i="15"/>
  <c r="Y76" i="15"/>
  <c r="Y79" i="15"/>
  <c r="Y80" i="15"/>
  <c r="Y82" i="15"/>
  <c r="Y83" i="15"/>
  <c r="Y85" i="15"/>
  <c r="Y88" i="15"/>
  <c r="Y91" i="15"/>
  <c r="Y94" i="15"/>
  <c r="Y96" i="15"/>
  <c r="Y97" i="15"/>
  <c r="Y99" i="15"/>
  <c r="Y13" i="15"/>
  <c r="Y14" i="15"/>
  <c r="Y16" i="15"/>
  <c r="Y17" i="15"/>
  <c r="Y18" i="15"/>
  <c r="Y20" i="15"/>
  <c r="Y21" i="15"/>
  <c r="Y12" i="15"/>
  <c r="P22" i="15"/>
  <c r="P23" i="15"/>
  <c r="P24" i="15"/>
  <c r="P26" i="15"/>
  <c r="P27" i="15"/>
  <c r="P28" i="15"/>
  <c r="P29" i="15"/>
  <c r="P31" i="15"/>
  <c r="P32" i="15"/>
  <c r="P33" i="15"/>
  <c r="P34" i="15"/>
  <c r="P35" i="15"/>
  <c r="P37" i="15"/>
  <c r="P38" i="15"/>
  <c r="P39" i="15"/>
  <c r="P41" i="15"/>
  <c r="P42" i="15"/>
  <c r="P43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2" i="15"/>
  <c r="P64" i="15"/>
  <c r="P66" i="15"/>
  <c r="P67" i="15"/>
  <c r="P69" i="15"/>
  <c r="P70" i="15"/>
  <c r="P72" i="15"/>
  <c r="P73" i="15"/>
  <c r="P75" i="15"/>
  <c r="P76" i="15"/>
  <c r="P77" i="15"/>
  <c r="P79" i="15"/>
  <c r="P80" i="15"/>
  <c r="P82" i="15"/>
  <c r="P83" i="15"/>
  <c r="P85" i="15"/>
  <c r="P86" i="15"/>
  <c r="P88" i="15"/>
  <c r="P89" i="15"/>
  <c r="P91" i="15"/>
  <c r="P92" i="15"/>
  <c r="P94" i="15"/>
  <c r="P95" i="15"/>
  <c r="P96" i="15"/>
  <c r="P97" i="15"/>
  <c r="P98" i="15"/>
  <c r="P99" i="15"/>
  <c r="P100" i="15"/>
  <c r="R12" i="15"/>
  <c r="P21" i="15"/>
  <c r="P20" i="15"/>
  <c r="P19" i="15"/>
  <c r="P18" i="15"/>
  <c r="P17" i="15"/>
  <c r="P16" i="15"/>
  <c r="P15" i="15"/>
  <c r="P14" i="15"/>
  <c r="P13" i="15"/>
  <c r="P12" i="15"/>
  <c r="K76" i="13"/>
  <c r="J76" i="13"/>
  <c r="G76" i="13"/>
  <c r="I82" i="13"/>
  <c r="H82" i="13"/>
  <c r="I80" i="13"/>
  <c r="H80" i="13"/>
  <c r="I78" i="13"/>
  <c r="H78" i="13"/>
  <c r="I76" i="13"/>
  <c r="H76" i="13"/>
  <c r="I74" i="13"/>
  <c r="H74" i="13"/>
  <c r="I72" i="13"/>
  <c r="H72" i="13"/>
  <c r="I69" i="13"/>
  <c r="J69" i="13" s="1"/>
  <c r="H69" i="13"/>
  <c r="I67" i="13"/>
  <c r="H67" i="13"/>
  <c r="I65" i="13"/>
  <c r="J65" i="13" s="1"/>
  <c r="H65" i="13"/>
  <c r="I63" i="13"/>
  <c r="H63" i="13"/>
  <c r="I57" i="13"/>
  <c r="H57" i="13"/>
  <c r="I54" i="13"/>
  <c r="H54" i="13"/>
  <c r="I46" i="13"/>
  <c r="J46" i="13" s="1"/>
  <c r="H46" i="13"/>
  <c r="I38" i="13"/>
  <c r="H38" i="13"/>
  <c r="K38" i="13"/>
  <c r="G38" i="13"/>
  <c r="I30" i="13"/>
  <c r="H30" i="13"/>
  <c r="I24" i="13"/>
  <c r="H24" i="13"/>
  <c r="I19" i="13"/>
  <c r="J19" i="13" s="1"/>
  <c r="H19" i="13"/>
  <c r="I15" i="13"/>
  <c r="H15" i="13"/>
  <c r="I10" i="13"/>
  <c r="H10" i="13"/>
  <c r="K10" i="13"/>
  <c r="J10" i="13"/>
  <c r="G10" i="13"/>
  <c r="K82" i="13"/>
  <c r="G82" i="13"/>
  <c r="K80" i="13"/>
  <c r="G80" i="13"/>
  <c r="K78" i="13"/>
  <c r="G78" i="13"/>
  <c r="K74" i="13"/>
  <c r="G74" i="13"/>
  <c r="K72" i="13"/>
  <c r="J72" i="13"/>
  <c r="G72" i="13"/>
  <c r="K69" i="13"/>
  <c r="G69" i="13"/>
  <c r="K67" i="13"/>
  <c r="G67" i="13"/>
  <c r="K65" i="13"/>
  <c r="G65" i="13"/>
  <c r="K63" i="13"/>
  <c r="G63" i="13"/>
  <c r="K57" i="13"/>
  <c r="J57" i="13"/>
  <c r="G57" i="13"/>
  <c r="K54" i="13"/>
  <c r="G54" i="13"/>
  <c r="K46" i="13"/>
  <c r="G46" i="13"/>
  <c r="K30" i="13"/>
  <c r="G30" i="13"/>
  <c r="K27" i="13"/>
  <c r="I27" i="13"/>
  <c r="J27" i="13" s="1"/>
  <c r="G27" i="13"/>
  <c r="K24" i="13"/>
  <c r="G24" i="13"/>
  <c r="K19" i="13"/>
  <c r="G19" i="13"/>
  <c r="K15" i="13"/>
  <c r="G15" i="13"/>
  <c r="K6" i="13"/>
  <c r="J6" i="13"/>
  <c r="I6" i="13"/>
  <c r="G6" i="13" s="1"/>
  <c r="H6" i="13"/>
  <c r="B57" i="18"/>
  <c r="B56" i="18"/>
  <c r="B59" i="18"/>
  <c r="B58" i="18"/>
  <c r="B50" i="18"/>
  <c r="B49" i="18"/>
  <c r="B48" i="18"/>
  <c r="B47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1" i="18"/>
  <c r="B20" i="18"/>
  <c r="B15" i="18"/>
  <c r="B14" i="18"/>
  <c r="B12" i="18"/>
  <c r="B11" i="18"/>
  <c r="B10" i="18"/>
  <c r="B9" i="18"/>
  <c r="B8" i="18"/>
  <c r="B7" i="18"/>
  <c r="B6" i="18"/>
  <c r="B60" i="18"/>
  <c r="B61" i="18"/>
  <c r="B55" i="18"/>
  <c r="B54" i="18"/>
  <c r="B53" i="18"/>
  <c r="B52" i="18"/>
  <c r="B51" i="18"/>
  <c r="B46" i="18"/>
  <c r="B45" i="18"/>
  <c r="B44" i="18"/>
  <c r="B43" i="18"/>
  <c r="B42" i="18"/>
  <c r="B41" i="18"/>
  <c r="B40" i="18"/>
  <c r="B23" i="18"/>
  <c r="B22" i="18"/>
  <c r="B19" i="18"/>
  <c r="B18" i="18"/>
  <c r="B17" i="18"/>
  <c r="B16" i="18"/>
  <c r="B13" i="18"/>
  <c r="B5" i="18"/>
  <c r="B4" i="18"/>
  <c r="E2" i="15"/>
  <c r="AB2" i="15" s="1"/>
  <c r="M143" i="14"/>
  <c r="M142" i="14"/>
  <c r="M127" i="14"/>
  <c r="M126" i="14"/>
  <c r="M121" i="14"/>
  <c r="M116" i="14"/>
  <c r="M109" i="14"/>
  <c r="M105" i="14"/>
  <c r="M101" i="14"/>
  <c r="M97" i="14"/>
  <c r="M92" i="14"/>
  <c r="M87" i="14"/>
  <c r="M82" i="14"/>
  <c r="M78" i="14"/>
  <c r="M73" i="14"/>
  <c r="M68" i="14"/>
  <c r="M64" i="14"/>
  <c r="M60" i="14"/>
  <c r="M43" i="14"/>
  <c r="M38" i="14"/>
  <c r="M33" i="14"/>
  <c r="M26" i="14"/>
  <c r="M21" i="14"/>
  <c r="M17" i="14"/>
  <c r="M7" i="14"/>
  <c r="C153" i="14"/>
  <c r="M153" i="14" s="1"/>
  <c r="D48" i="13"/>
  <c r="C65" i="14" s="1"/>
  <c r="C67" i="14" s="1"/>
  <c r="M67" i="14" s="1"/>
  <c r="E31" i="13"/>
  <c r="I66" i="13"/>
  <c r="I64" i="13"/>
  <c r="I62" i="13"/>
  <c r="I61" i="13"/>
  <c r="I60" i="13"/>
  <c r="I59" i="13"/>
  <c r="I58" i="13"/>
  <c r="I56" i="13"/>
  <c r="I55" i="13"/>
  <c r="I53" i="13"/>
  <c r="I52" i="13"/>
  <c r="I51" i="13"/>
  <c r="I50" i="13"/>
  <c r="I49" i="13"/>
  <c r="I48" i="13"/>
  <c r="I47" i="13"/>
  <c r="I29" i="13"/>
  <c r="I28" i="13"/>
  <c r="I17" i="13"/>
  <c r="I16" i="13"/>
  <c r="H3" i="13"/>
  <c r="H4" i="13"/>
  <c r="H5" i="13"/>
  <c r="H7" i="13"/>
  <c r="H8" i="13"/>
  <c r="H9" i="13"/>
  <c r="H11" i="13"/>
  <c r="H12" i="13"/>
  <c r="H13" i="13"/>
  <c r="H14" i="13"/>
  <c r="H16" i="13"/>
  <c r="H17" i="13"/>
  <c r="H18" i="13"/>
  <c r="H20" i="13"/>
  <c r="H21" i="13"/>
  <c r="H22" i="13"/>
  <c r="H23" i="13"/>
  <c r="H25" i="13"/>
  <c r="H26" i="13"/>
  <c r="H28" i="13"/>
  <c r="H29" i="13"/>
  <c r="H31" i="13"/>
  <c r="H32" i="13"/>
  <c r="H33" i="13"/>
  <c r="H34" i="13"/>
  <c r="H35" i="13"/>
  <c r="H36" i="13"/>
  <c r="H37" i="13"/>
  <c r="H39" i="13"/>
  <c r="H40" i="13"/>
  <c r="H41" i="13"/>
  <c r="H42" i="13"/>
  <c r="H43" i="13"/>
  <c r="H44" i="13"/>
  <c r="H45" i="13"/>
  <c r="H47" i="13"/>
  <c r="H48" i="13"/>
  <c r="H49" i="13"/>
  <c r="H50" i="13"/>
  <c r="H51" i="13"/>
  <c r="H52" i="13"/>
  <c r="H53" i="13"/>
  <c r="H55" i="13"/>
  <c r="H56" i="13"/>
  <c r="H58" i="13"/>
  <c r="H59" i="13"/>
  <c r="H60" i="13"/>
  <c r="H61" i="13"/>
  <c r="H62" i="13"/>
  <c r="H64" i="13"/>
  <c r="H66" i="13"/>
  <c r="H68" i="13"/>
  <c r="H70" i="13"/>
  <c r="H71" i="13"/>
  <c r="H73" i="13"/>
  <c r="H75" i="13"/>
  <c r="H77" i="13"/>
  <c r="H79" i="13"/>
  <c r="H81" i="13"/>
  <c r="B3" i="13"/>
  <c r="B16" i="13"/>
  <c r="B20" i="13"/>
  <c r="B25" i="13"/>
  <c r="B28" i="13"/>
  <c r="B31" i="13"/>
  <c r="B47" i="13"/>
  <c r="B48" i="13"/>
  <c r="B49" i="13"/>
  <c r="B51" i="13"/>
  <c r="B53" i="13"/>
  <c r="B55" i="13"/>
  <c r="B58" i="13"/>
  <c r="B60" i="13"/>
  <c r="B62" i="13"/>
  <c r="B64" i="13"/>
  <c r="B66" i="13"/>
  <c r="B68" i="13"/>
  <c r="B75" i="13"/>
  <c r="B79" i="13"/>
  <c r="D79" i="13"/>
  <c r="C140" i="14" s="1"/>
  <c r="D75" i="13"/>
  <c r="C117" i="14" s="1"/>
  <c r="D68" i="13"/>
  <c r="C110" i="14" s="1"/>
  <c r="C115" i="14" s="1"/>
  <c r="M115" i="14" s="1"/>
  <c r="D66" i="13"/>
  <c r="C106" i="14" s="1"/>
  <c r="C108" i="14" s="1"/>
  <c r="M108" i="14" s="1"/>
  <c r="D64" i="13"/>
  <c r="C137" i="14" s="1"/>
  <c r="D62" i="13"/>
  <c r="C136" i="14" s="1"/>
  <c r="D60" i="13"/>
  <c r="D58" i="13"/>
  <c r="C150" i="14" s="1"/>
  <c r="D55" i="13"/>
  <c r="C83" i="14" s="1"/>
  <c r="C86" i="14" s="1"/>
  <c r="M86" i="14" s="1"/>
  <c r="D53" i="13"/>
  <c r="C134" i="14" s="1"/>
  <c r="D51" i="13"/>
  <c r="C74" i="14" s="1"/>
  <c r="C77" i="14" s="1"/>
  <c r="M77" i="14" s="1"/>
  <c r="D49" i="13"/>
  <c r="C132" i="14" s="1"/>
  <c r="D47" i="13"/>
  <c r="C61" i="14" s="1"/>
  <c r="C63" i="14" s="1"/>
  <c r="M63" i="14" s="1"/>
  <c r="D31" i="13"/>
  <c r="C44" i="14" s="1"/>
  <c r="C59" i="14" s="1"/>
  <c r="M59" i="14" s="1"/>
  <c r="D28" i="13"/>
  <c r="D25" i="13"/>
  <c r="C146" i="14" s="1"/>
  <c r="D20" i="13"/>
  <c r="C130" i="14" s="1"/>
  <c r="D16" i="13"/>
  <c r="C18" i="14" s="1"/>
  <c r="E129" i="14" s="1"/>
  <c r="D3" i="13"/>
  <c r="L3" i="13"/>
  <c r="L4" i="13"/>
  <c r="L5" i="13"/>
  <c r="L7" i="13"/>
  <c r="L8" i="13"/>
  <c r="L9" i="13"/>
  <c r="L11" i="13"/>
  <c r="L12" i="13"/>
  <c r="L13" i="13"/>
  <c r="L14" i="13"/>
  <c r="L16" i="13"/>
  <c r="L17" i="13"/>
  <c r="L18" i="13"/>
  <c r="L20" i="13"/>
  <c r="L21" i="13"/>
  <c r="L22" i="13"/>
  <c r="L23" i="13"/>
  <c r="L25" i="13"/>
  <c r="L26" i="13"/>
  <c r="L28" i="13"/>
  <c r="L29" i="13"/>
  <c r="L31" i="13"/>
  <c r="L32" i="13"/>
  <c r="L33" i="13"/>
  <c r="L34" i="13"/>
  <c r="L35" i="13"/>
  <c r="L36" i="13"/>
  <c r="L37" i="13"/>
  <c r="L39" i="13"/>
  <c r="L40" i="13"/>
  <c r="L41" i="13"/>
  <c r="L42" i="13"/>
  <c r="L43" i="13"/>
  <c r="L44" i="13"/>
  <c r="L45" i="13"/>
  <c r="L47" i="13"/>
  <c r="L48" i="13"/>
  <c r="L49" i="13"/>
  <c r="L50" i="13"/>
  <c r="L51" i="13"/>
  <c r="L52" i="13"/>
  <c r="L53" i="13"/>
  <c r="L55" i="13"/>
  <c r="L56" i="13"/>
  <c r="L58" i="13"/>
  <c r="L59" i="13"/>
  <c r="L60" i="13"/>
  <c r="L61" i="13"/>
  <c r="L62" i="13"/>
  <c r="L64" i="13"/>
  <c r="L66" i="13"/>
  <c r="L68" i="13"/>
  <c r="L70" i="13"/>
  <c r="L71" i="13"/>
  <c r="L73" i="13"/>
  <c r="L75" i="13"/>
  <c r="L77" i="13"/>
  <c r="L79" i="13"/>
  <c r="L81" i="13"/>
  <c r="F3" i="13"/>
  <c r="G3" i="13" s="1"/>
  <c r="F4" i="13"/>
  <c r="G4" i="13" s="1"/>
  <c r="F5" i="13"/>
  <c r="G5" i="13" s="1"/>
  <c r="F7" i="13"/>
  <c r="G7" i="13" s="1"/>
  <c r="F8" i="13"/>
  <c r="G8" i="13" s="1"/>
  <c r="F9" i="13"/>
  <c r="G9" i="13" s="1"/>
  <c r="F11" i="13"/>
  <c r="G11" i="13" s="1"/>
  <c r="F12" i="13"/>
  <c r="G12" i="13" s="1"/>
  <c r="F13" i="13"/>
  <c r="G13" i="13" s="1"/>
  <c r="F14" i="13"/>
  <c r="G14" i="13" s="1"/>
  <c r="F16" i="13"/>
  <c r="G16" i="13" s="1"/>
  <c r="F17" i="13"/>
  <c r="G17" i="13" s="1"/>
  <c r="F18" i="13"/>
  <c r="G18" i="13" s="1"/>
  <c r="F20" i="13"/>
  <c r="G20" i="13" s="1"/>
  <c r="F21" i="13"/>
  <c r="G21" i="13" s="1"/>
  <c r="F22" i="13"/>
  <c r="G22" i="13" s="1"/>
  <c r="F23" i="13"/>
  <c r="G23" i="13" s="1"/>
  <c r="F25" i="13"/>
  <c r="G25" i="13" s="1"/>
  <c r="F26" i="13"/>
  <c r="G26" i="13" s="1"/>
  <c r="F28" i="13"/>
  <c r="G28" i="13" s="1"/>
  <c r="F29" i="13"/>
  <c r="G29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9" i="13"/>
  <c r="G39" i="13" s="1"/>
  <c r="F40" i="13"/>
  <c r="G40" i="13" s="1"/>
  <c r="F41" i="13"/>
  <c r="G41" i="13" s="1"/>
  <c r="F42" i="13"/>
  <c r="G42" i="13" s="1"/>
  <c r="F43" i="13"/>
  <c r="G43" i="13" s="1"/>
  <c r="F44" i="13"/>
  <c r="G44" i="13" s="1"/>
  <c r="F45" i="13"/>
  <c r="G45" i="13" s="1"/>
  <c r="F47" i="13"/>
  <c r="G47" i="13" s="1"/>
  <c r="F48" i="13"/>
  <c r="G48" i="13" s="1"/>
  <c r="F49" i="13"/>
  <c r="G49" i="13" s="1"/>
  <c r="F50" i="13"/>
  <c r="G50" i="13" s="1"/>
  <c r="F51" i="13"/>
  <c r="G51" i="13" s="1"/>
  <c r="F52" i="13"/>
  <c r="G52" i="13" s="1"/>
  <c r="F53" i="13"/>
  <c r="G53" i="13" s="1"/>
  <c r="F55" i="13"/>
  <c r="G55" i="13" s="1"/>
  <c r="F56" i="13"/>
  <c r="G56" i="13" s="1"/>
  <c r="F58" i="13"/>
  <c r="G58" i="13" s="1"/>
  <c r="F59" i="13"/>
  <c r="G59" i="13" s="1"/>
  <c r="F60" i="13"/>
  <c r="G60" i="13" s="1"/>
  <c r="F61" i="13"/>
  <c r="G61" i="13" s="1"/>
  <c r="F62" i="13"/>
  <c r="G62" i="13" s="1"/>
  <c r="F64" i="13"/>
  <c r="G64" i="13" s="1"/>
  <c r="F66" i="13"/>
  <c r="G66" i="13" s="1"/>
  <c r="F68" i="13"/>
  <c r="G68" i="13" s="1"/>
  <c r="F70" i="13"/>
  <c r="G70" i="13" s="1"/>
  <c r="F71" i="13"/>
  <c r="G71" i="13" s="1"/>
  <c r="F73" i="13"/>
  <c r="G73" i="13" s="1"/>
  <c r="F75" i="13"/>
  <c r="G75" i="13" s="1"/>
  <c r="F77" i="13"/>
  <c r="G77" i="13" s="1"/>
  <c r="F79" i="13"/>
  <c r="G79" i="13" s="1"/>
  <c r="F81" i="13"/>
  <c r="G81" i="13" s="1"/>
  <c r="E81" i="13"/>
  <c r="E61" i="18" s="1"/>
  <c r="E3" i="13"/>
  <c r="AB19" i="15" l="1"/>
  <c r="AB15" i="15"/>
  <c r="AB95" i="15"/>
  <c r="AB89" i="15"/>
  <c r="AB77" i="15"/>
  <c r="U20" i="15"/>
  <c r="U64" i="15"/>
  <c r="U53" i="15"/>
  <c r="U48" i="15"/>
  <c r="U22" i="15"/>
  <c r="AB35" i="15"/>
  <c r="U79" i="15"/>
  <c r="U57" i="15"/>
  <c r="U28" i="15"/>
  <c r="AB98" i="15"/>
  <c r="U17" i="15"/>
  <c r="U82" i="15"/>
  <c r="U59" i="15"/>
  <c r="U55" i="15"/>
  <c r="U50" i="15"/>
  <c r="U46" i="15"/>
  <c r="U38" i="15"/>
  <c r="AB86" i="15"/>
  <c r="AB29" i="15"/>
  <c r="AB43" i="15"/>
  <c r="U102" i="15"/>
  <c r="AB60" i="15"/>
  <c r="U21" i="15"/>
  <c r="U16" i="15"/>
  <c r="U80" i="15"/>
  <c r="U58" i="15"/>
  <c r="U54" i="15"/>
  <c r="U49" i="15"/>
  <c r="U45" i="15"/>
  <c r="U37" i="15"/>
  <c r="U23" i="15"/>
  <c r="U83" i="15"/>
  <c r="U62" i="15"/>
  <c r="U56" i="15"/>
  <c r="U51" i="15"/>
  <c r="U47" i="15"/>
  <c r="U27" i="15"/>
  <c r="R69" i="16"/>
  <c r="P70" i="16"/>
  <c r="P74" i="16"/>
  <c r="P78" i="16"/>
  <c r="P82" i="16"/>
  <c r="P86" i="16"/>
  <c r="P90" i="16"/>
  <c r="V69" i="16"/>
  <c r="V73" i="16"/>
  <c r="V77" i="16"/>
  <c r="V81" i="16"/>
  <c r="V85" i="16"/>
  <c r="V89" i="16"/>
  <c r="P71" i="16"/>
  <c r="P75" i="16"/>
  <c r="P79" i="16"/>
  <c r="P83" i="16"/>
  <c r="P87" i="16"/>
  <c r="P91" i="16"/>
  <c r="V70" i="16"/>
  <c r="V74" i="16"/>
  <c r="V82" i="16"/>
  <c r="V90" i="16"/>
  <c r="R85" i="16"/>
  <c r="P68" i="16"/>
  <c r="P72" i="16"/>
  <c r="P76" i="16"/>
  <c r="P80" i="16"/>
  <c r="P84" i="16"/>
  <c r="P88" i="16"/>
  <c r="P92" i="16"/>
  <c r="V71" i="16"/>
  <c r="V87" i="16"/>
  <c r="P77" i="16"/>
  <c r="V80" i="16"/>
  <c r="V88" i="16"/>
  <c r="R92" i="16"/>
  <c r="R76" i="16"/>
  <c r="R73" i="16"/>
  <c r="R68" i="16"/>
  <c r="R81" i="16"/>
  <c r="R79" i="16"/>
  <c r="R75" i="16"/>
  <c r="R91" i="16"/>
  <c r="R89" i="16"/>
  <c r="R86" i="16"/>
  <c r="R84" i="16"/>
  <c r="R83" i="16"/>
  <c r="R78" i="16"/>
  <c r="R72" i="16"/>
  <c r="P54" i="16"/>
  <c r="R54" i="16"/>
  <c r="P36" i="16"/>
  <c r="P15" i="16"/>
  <c r="P42" i="16"/>
  <c r="P19" i="16"/>
  <c r="P48" i="16"/>
  <c r="P20" i="16"/>
  <c r="P25" i="16"/>
  <c r="P13" i="16"/>
  <c r="P24" i="16"/>
  <c r="P37" i="16"/>
  <c r="P55" i="16"/>
  <c r="P11" i="16"/>
  <c r="P17" i="16"/>
  <c r="P33" i="16"/>
  <c r="P39" i="16"/>
  <c r="P50" i="16"/>
  <c r="P56" i="16"/>
  <c r="P61" i="16"/>
  <c r="P12" i="16"/>
  <c r="P18" i="16"/>
  <c r="P34" i="16"/>
  <c r="P41" i="16"/>
  <c r="P52" i="16"/>
  <c r="P57" i="16"/>
  <c r="P62" i="16"/>
  <c r="U18" i="15"/>
  <c r="U104" i="15"/>
  <c r="J78" i="13"/>
  <c r="J74" i="13"/>
  <c r="J54" i="13"/>
  <c r="J38" i="13"/>
  <c r="J15" i="13"/>
  <c r="J82" i="13"/>
  <c r="J80" i="13"/>
  <c r="J67" i="13"/>
  <c r="J63" i="13"/>
  <c r="J30" i="13"/>
  <c r="J24" i="13"/>
  <c r="C149" i="14"/>
  <c r="C22" i="14"/>
  <c r="C25" i="14" s="1"/>
  <c r="M25" i="14" s="1"/>
  <c r="C98" i="14"/>
  <c r="C100" i="14" s="1"/>
  <c r="M100" i="14" s="1"/>
  <c r="C138" i="14"/>
  <c r="C122" i="14"/>
  <c r="C125" i="14" s="1"/>
  <c r="M125" i="14" s="1"/>
  <c r="C133" i="14"/>
  <c r="C128" i="14"/>
  <c r="C2" i="14"/>
  <c r="E128" i="14" s="1"/>
  <c r="C39" i="14"/>
  <c r="C42" i="14" s="1"/>
  <c r="M42" i="14" s="1"/>
  <c r="C131" i="14"/>
  <c r="C151" i="14"/>
  <c r="C93" i="14"/>
  <c r="C96" i="14" s="1"/>
  <c r="M96" i="14" s="1"/>
  <c r="C8" i="14"/>
  <c r="E144" i="14" s="1"/>
  <c r="C139" i="14"/>
  <c r="C120" i="14"/>
  <c r="M120" i="14" s="1"/>
  <c r="C59" i="18"/>
  <c r="C58" i="18"/>
  <c r="E24" i="18"/>
  <c r="C45" i="14"/>
  <c r="M45" i="14" s="1"/>
  <c r="C144" i="14"/>
  <c r="E3" i="18"/>
  <c r="C3" i="14"/>
  <c r="C27" i="14"/>
  <c r="C32" i="14" s="1"/>
  <c r="M32" i="14" s="1"/>
  <c r="C79" i="14"/>
  <c r="C81" i="14" s="1"/>
  <c r="M81" i="14" s="1"/>
  <c r="C102" i="14"/>
  <c r="C104" i="14" s="1"/>
  <c r="M104" i="14" s="1"/>
  <c r="C135" i="14"/>
  <c r="C152" i="14"/>
  <c r="C129" i="14"/>
  <c r="M129" i="14" s="1"/>
  <c r="C34" i="14"/>
  <c r="C37" i="14" s="1"/>
  <c r="M37" i="14" s="1"/>
  <c r="C88" i="14"/>
  <c r="C91" i="14" s="1"/>
  <c r="M91" i="14" s="1"/>
  <c r="C147" i="14"/>
  <c r="C145" i="14"/>
  <c r="C124" i="14"/>
  <c r="M124" i="14" s="1"/>
  <c r="C69" i="14"/>
  <c r="C72" i="14" s="1"/>
  <c r="M72" i="14" s="1"/>
  <c r="C148" i="14"/>
  <c r="M128" i="14"/>
  <c r="M18" i="14"/>
  <c r="C20" i="14"/>
  <c r="M20" i="14" s="1"/>
  <c r="M3" i="14"/>
  <c r="M39" i="14"/>
  <c r="M83" i="14"/>
  <c r="C13" i="18"/>
  <c r="C25" i="18"/>
  <c r="C29" i="18"/>
  <c r="C33" i="18"/>
  <c r="C37" i="18"/>
  <c r="C41" i="18"/>
  <c r="C45" i="18"/>
  <c r="C53" i="18"/>
  <c r="C57" i="18"/>
  <c r="M44" i="14"/>
  <c r="C14" i="18"/>
  <c r="C22" i="18"/>
  <c r="C26" i="18"/>
  <c r="C30" i="18"/>
  <c r="C34" i="18"/>
  <c r="C38" i="18"/>
  <c r="C42" i="18"/>
  <c r="C46" i="18"/>
  <c r="C54" i="18"/>
  <c r="M61" i="14"/>
  <c r="M65" i="14"/>
  <c r="M117" i="14"/>
  <c r="C15" i="18"/>
  <c r="C23" i="18"/>
  <c r="C27" i="18"/>
  <c r="C31" i="18"/>
  <c r="C35" i="18"/>
  <c r="C39" i="18"/>
  <c r="C43" i="18"/>
  <c r="C55" i="18"/>
  <c r="C60" i="18"/>
  <c r="M74" i="14"/>
  <c r="M106" i="14"/>
  <c r="M110" i="14"/>
  <c r="M122" i="14"/>
  <c r="C24" i="18"/>
  <c r="C28" i="18"/>
  <c r="C32" i="18"/>
  <c r="C36" i="18"/>
  <c r="C56" i="18"/>
  <c r="C61" i="18"/>
  <c r="E131" i="14"/>
  <c r="E138" i="14"/>
  <c r="E152" i="14"/>
  <c r="E145" i="14"/>
  <c r="E147" i="14"/>
  <c r="E133" i="14"/>
  <c r="M133" i="14" s="1"/>
  <c r="E139" i="14"/>
  <c r="E148" i="14"/>
  <c r="E149" i="14"/>
  <c r="M149" i="14" s="1"/>
  <c r="E135" i="14"/>
  <c r="E140" i="14"/>
  <c r="M140" i="14" s="1"/>
  <c r="C82" i="13"/>
  <c r="C79" i="13"/>
  <c r="C78" i="13"/>
  <c r="C75" i="13"/>
  <c r="C74" i="13"/>
  <c r="C71" i="13"/>
  <c r="C70" i="13"/>
  <c r="C68" i="13"/>
  <c r="C66" i="13"/>
  <c r="C64" i="13"/>
  <c r="C62" i="13"/>
  <c r="C61" i="13"/>
  <c r="C60" i="13"/>
  <c r="C58" i="13"/>
  <c r="C57" i="13"/>
  <c r="C55" i="13"/>
  <c r="C53" i="13"/>
  <c r="C52" i="13"/>
  <c r="C51" i="13"/>
  <c r="C50" i="13"/>
  <c r="K81" i="13"/>
  <c r="J81" i="13"/>
  <c r="J79" i="13"/>
  <c r="J77" i="13"/>
  <c r="J75" i="13"/>
  <c r="J71" i="13"/>
  <c r="J70" i="13"/>
  <c r="J68" i="13"/>
  <c r="J66" i="13"/>
  <c r="J64" i="13"/>
  <c r="J62" i="13"/>
  <c r="J61" i="13"/>
  <c r="J59" i="13"/>
  <c r="J58" i="13"/>
  <c r="J56" i="13"/>
  <c r="J55" i="13"/>
  <c r="J52" i="13"/>
  <c r="J51" i="13"/>
  <c r="J50" i="13"/>
  <c r="E66" i="13"/>
  <c r="E64" i="13"/>
  <c r="E61" i="13"/>
  <c r="E62" i="13"/>
  <c r="E60" i="13"/>
  <c r="E59" i="13"/>
  <c r="E58" i="13"/>
  <c r="E56" i="13"/>
  <c r="E53" i="13"/>
  <c r="E51" i="13"/>
  <c r="E50" i="13"/>
  <c r="E49" i="13"/>
  <c r="E48" i="13"/>
  <c r="E47" i="13"/>
  <c r="E29" i="13"/>
  <c r="E28" i="13"/>
  <c r="E17" i="13"/>
  <c r="E16" i="13"/>
  <c r="E79" i="13"/>
  <c r="E77" i="13"/>
  <c r="E75" i="13"/>
  <c r="E73" i="13"/>
  <c r="E71" i="13"/>
  <c r="E70" i="13"/>
  <c r="K70" i="13" s="1"/>
  <c r="E68" i="13"/>
  <c r="E55" i="13"/>
  <c r="E52" i="13"/>
  <c r="E45" i="13"/>
  <c r="E44" i="13"/>
  <c r="E43" i="13"/>
  <c r="E42" i="13"/>
  <c r="E41" i="13"/>
  <c r="E40" i="13"/>
  <c r="E39" i="13"/>
  <c r="E37" i="13"/>
  <c r="E36" i="13"/>
  <c r="E35" i="13"/>
  <c r="E34" i="13"/>
  <c r="E33" i="13"/>
  <c r="E32" i="13"/>
  <c r="E26" i="13"/>
  <c r="E25" i="13"/>
  <c r="E23" i="13"/>
  <c r="E22" i="13"/>
  <c r="E21" i="13"/>
  <c r="E20" i="13"/>
  <c r="E18" i="13"/>
  <c r="E14" i="13"/>
  <c r="E13" i="13"/>
  <c r="E12" i="13"/>
  <c r="E11" i="13"/>
  <c r="E9" i="13"/>
  <c r="E8" i="13"/>
  <c r="E7" i="13"/>
  <c r="E5" i="13"/>
  <c r="E4" i="13"/>
  <c r="C49" i="13"/>
  <c r="C48" i="13"/>
  <c r="C47" i="13"/>
  <c r="C46" i="13"/>
  <c r="C44" i="13"/>
  <c r="C43" i="13"/>
  <c r="C42" i="13"/>
  <c r="C41" i="13"/>
  <c r="C40" i="13"/>
  <c r="C39" i="13"/>
  <c r="C37" i="13"/>
  <c r="C36" i="13"/>
  <c r="C35" i="13"/>
  <c r="C34" i="13"/>
  <c r="C33" i="13"/>
  <c r="C32" i="13"/>
  <c r="C31" i="13"/>
  <c r="C30" i="13"/>
  <c r="C28" i="13"/>
  <c r="C27" i="13"/>
  <c r="C25" i="13"/>
  <c r="C24" i="13"/>
  <c r="C22" i="13"/>
  <c r="C21" i="13"/>
  <c r="C20" i="13"/>
  <c r="C19" i="13"/>
  <c r="C17" i="13"/>
  <c r="C16" i="13"/>
  <c r="C15" i="13"/>
  <c r="C13" i="13"/>
  <c r="C12" i="13"/>
  <c r="C11" i="13"/>
  <c r="C9" i="13"/>
  <c r="C8" i="13"/>
  <c r="C7" i="13"/>
  <c r="C5" i="13"/>
  <c r="C4" i="13"/>
  <c r="E146" i="14" l="1"/>
  <c r="M146" i="14" s="1"/>
  <c r="C19" i="18"/>
  <c r="C16" i="18"/>
  <c r="C51" i="18"/>
  <c r="C18" i="18"/>
  <c r="M98" i="14"/>
  <c r="E136" i="14"/>
  <c r="M136" i="14" s="1"/>
  <c r="M22" i="14"/>
  <c r="M148" i="14"/>
  <c r="M152" i="14"/>
  <c r="M27" i="14"/>
  <c r="C20" i="18"/>
  <c r="C16" i="14"/>
  <c r="M16" i="14" s="1"/>
  <c r="M145" i="14"/>
  <c r="C3" i="18"/>
  <c r="D3" i="18" s="1"/>
  <c r="M8" i="14"/>
  <c r="C9" i="18"/>
  <c r="M144" i="14"/>
  <c r="E137" i="14"/>
  <c r="M137" i="14" s="1"/>
  <c r="C12" i="18"/>
  <c r="M34" i="14"/>
  <c r="C11" i="18"/>
  <c r="C10" i="18"/>
  <c r="C21" i="18"/>
  <c r="E130" i="14"/>
  <c r="M130" i="14" s="1"/>
  <c r="M147" i="14"/>
  <c r="C52" i="18"/>
  <c r="C8" i="18"/>
  <c r="M102" i="14"/>
  <c r="C7" i="18"/>
  <c r="C6" i="18"/>
  <c r="C17" i="18"/>
  <c r="E151" i="14"/>
  <c r="M151" i="14" s="1"/>
  <c r="C5" i="18"/>
  <c r="D5" i="18" s="1"/>
  <c r="E134" i="14"/>
  <c r="M134" i="14" s="1"/>
  <c r="M2" i="14"/>
  <c r="C44" i="18"/>
  <c r="M93" i="14"/>
  <c r="C50" i="18"/>
  <c r="C49" i="18"/>
  <c r="M138" i="14"/>
  <c r="C4" i="18"/>
  <c r="D4" i="18" s="1"/>
  <c r="M79" i="14"/>
  <c r="E8" i="18"/>
  <c r="C11" i="14"/>
  <c r="M11" i="14" s="1"/>
  <c r="E25" i="18"/>
  <c r="C46" i="14"/>
  <c r="M46" i="14" s="1"/>
  <c r="E33" i="18"/>
  <c r="C54" i="14"/>
  <c r="M54" i="14" s="1"/>
  <c r="K77" i="13"/>
  <c r="E59" i="18"/>
  <c r="C119" i="14"/>
  <c r="M119" i="14" s="1"/>
  <c r="C85" i="14"/>
  <c r="E46" i="18"/>
  <c r="C99" i="14"/>
  <c r="E51" i="18"/>
  <c r="E9" i="18"/>
  <c r="C12" i="14"/>
  <c r="M12" i="14" s="1"/>
  <c r="E30" i="18"/>
  <c r="C51" i="14"/>
  <c r="M51" i="14" s="1"/>
  <c r="K52" i="13"/>
  <c r="C76" i="14"/>
  <c r="E43" i="18"/>
  <c r="K79" i="13"/>
  <c r="C123" i="14"/>
  <c r="M123" i="14" s="1"/>
  <c r="E60" i="18"/>
  <c r="C41" i="14"/>
  <c r="E23" i="18"/>
  <c r="E41" i="18"/>
  <c r="C71" i="14"/>
  <c r="K58" i="13"/>
  <c r="C89" i="14"/>
  <c r="E47" i="18"/>
  <c r="K61" i="13"/>
  <c r="C95" i="14"/>
  <c r="E50" i="18"/>
  <c r="M139" i="14"/>
  <c r="C48" i="18"/>
  <c r="C47" i="18"/>
  <c r="M69" i="14"/>
  <c r="C15" i="14"/>
  <c r="M15" i="14" s="1"/>
  <c r="E12" i="18"/>
  <c r="E37" i="18"/>
  <c r="C58" i="14"/>
  <c r="M58" i="14" s="1"/>
  <c r="C40" i="14"/>
  <c r="E22" i="18"/>
  <c r="E5" i="18"/>
  <c r="C5" i="14"/>
  <c r="M5" i="14" s="1"/>
  <c r="C31" i="14"/>
  <c r="M31" i="14" s="1"/>
  <c r="E19" i="18"/>
  <c r="E34" i="18"/>
  <c r="C55" i="14"/>
  <c r="M55" i="14" s="1"/>
  <c r="K71" i="13"/>
  <c r="C113" i="14"/>
  <c r="M113" i="14" s="1"/>
  <c r="E56" i="18"/>
  <c r="E10" i="18"/>
  <c r="C13" i="14"/>
  <c r="M13" i="14" s="1"/>
  <c r="E20" i="18"/>
  <c r="C35" i="14"/>
  <c r="M35" i="14" s="1"/>
  <c r="C56" i="14"/>
  <c r="M56" i="14" s="1"/>
  <c r="E35" i="18"/>
  <c r="K73" i="13"/>
  <c r="E57" i="18"/>
  <c r="C114" i="14"/>
  <c r="M114" i="14" s="1"/>
  <c r="E38" i="18"/>
  <c r="C62" i="14"/>
  <c r="K59" i="13"/>
  <c r="C90" i="14"/>
  <c r="E48" i="18"/>
  <c r="K64" i="13"/>
  <c r="E52" i="18"/>
  <c r="C103" i="14"/>
  <c r="E150" i="14"/>
  <c r="M150" i="14" s="1"/>
  <c r="E132" i="14"/>
  <c r="M132" i="14" s="1"/>
  <c r="C4" i="14"/>
  <c r="M4" i="14" s="1"/>
  <c r="E4" i="18"/>
  <c r="W14" i="15" s="1"/>
  <c r="C30" i="14"/>
  <c r="M30" i="14" s="1"/>
  <c r="E18" i="18"/>
  <c r="E29" i="18"/>
  <c r="C50" i="14"/>
  <c r="M50" i="14" s="1"/>
  <c r="E55" i="18"/>
  <c r="C112" i="14"/>
  <c r="M112" i="14" s="1"/>
  <c r="E40" i="18"/>
  <c r="C70" i="14"/>
  <c r="C19" i="14"/>
  <c r="M19" i="14" s="1"/>
  <c r="E15" i="18"/>
  <c r="C47" i="14"/>
  <c r="M47" i="14" s="1"/>
  <c r="E26" i="18"/>
  <c r="E6" i="18"/>
  <c r="C9" i="14"/>
  <c r="M9" i="14" s="1"/>
  <c r="E16" i="18"/>
  <c r="C28" i="14"/>
  <c r="M28" i="14" s="1"/>
  <c r="C48" i="14"/>
  <c r="M48" i="14" s="1"/>
  <c r="E27" i="18"/>
  <c r="C52" i="14"/>
  <c r="M52" i="14" s="1"/>
  <c r="E31" i="18"/>
  <c r="K55" i="13"/>
  <c r="E45" i="18"/>
  <c r="C84" i="14"/>
  <c r="E13" i="18"/>
  <c r="C23" i="14"/>
  <c r="K51" i="13"/>
  <c r="C75" i="14"/>
  <c r="E42" i="18"/>
  <c r="C10" i="14"/>
  <c r="M10" i="14" s="1"/>
  <c r="E7" i="18"/>
  <c r="C14" i="14"/>
  <c r="M14" i="14" s="1"/>
  <c r="E11" i="18"/>
  <c r="E17" i="18"/>
  <c r="C29" i="14"/>
  <c r="M29" i="14" s="1"/>
  <c r="E21" i="18"/>
  <c r="C36" i="14"/>
  <c r="M36" i="14" s="1"/>
  <c r="C49" i="14"/>
  <c r="M49" i="14" s="1"/>
  <c r="E28" i="18"/>
  <c r="E32" i="18"/>
  <c r="C53" i="14"/>
  <c r="M53" i="14" s="1"/>
  <c r="C57" i="14"/>
  <c r="M57" i="14" s="1"/>
  <c r="E36" i="18"/>
  <c r="K68" i="13"/>
  <c r="E54" i="18"/>
  <c r="C111" i="14"/>
  <c r="M111" i="14" s="1"/>
  <c r="K75" i="13"/>
  <c r="E58" i="18"/>
  <c r="C118" i="14"/>
  <c r="M118" i="14" s="1"/>
  <c r="E14" i="18"/>
  <c r="C24" i="14"/>
  <c r="C66" i="14"/>
  <c r="E39" i="18"/>
  <c r="K53" i="13"/>
  <c r="C80" i="14"/>
  <c r="E44" i="18"/>
  <c r="K60" i="13"/>
  <c r="E49" i="18"/>
  <c r="C94" i="14"/>
  <c r="K66" i="13"/>
  <c r="E53" i="18"/>
  <c r="C107" i="14"/>
  <c r="M135" i="14"/>
  <c r="M131" i="14"/>
  <c r="C40" i="18"/>
  <c r="M88" i="14"/>
  <c r="D13" i="18"/>
  <c r="K50" i="13"/>
  <c r="J53" i="13"/>
  <c r="K56" i="13"/>
  <c r="J60" i="13"/>
  <c r="K62" i="13"/>
  <c r="J73" i="13"/>
  <c r="C3" i="17"/>
  <c r="C10" i="17" s="1"/>
  <c r="C17" i="17" s="1"/>
  <c r="C24" i="17" s="1"/>
  <c r="C31" i="17" s="1"/>
  <c r="C38" i="17" s="1"/>
  <c r="C45" i="17" s="1"/>
  <c r="C52" i="17" s="1"/>
  <c r="C59" i="17" s="1"/>
  <c r="C66" i="17" s="1"/>
  <c r="C73" i="17" s="1"/>
  <c r="C80" i="17" s="1"/>
  <c r="C87" i="17" s="1"/>
  <c r="C94" i="17" s="1"/>
  <c r="C101" i="17" s="1"/>
  <c r="C108" i="17" s="1"/>
  <c r="C115" i="17" s="1"/>
  <c r="C122" i="17" s="1"/>
  <c r="C129" i="17" s="1"/>
  <c r="C136" i="17" s="1"/>
  <c r="W12" i="15" l="1"/>
  <c r="W26" i="15"/>
  <c r="W33" i="15"/>
  <c r="W38" i="15"/>
  <c r="AB38" i="15" s="1"/>
  <c r="W13" i="15"/>
  <c r="W17" i="15"/>
  <c r="AB17" i="15" s="1"/>
  <c r="W46" i="15"/>
  <c r="AB46" i="15" s="1"/>
  <c r="W91" i="15"/>
  <c r="D19" i="18"/>
  <c r="D23" i="18"/>
  <c r="W42" i="15" s="1"/>
  <c r="D45" i="18"/>
  <c r="W75" i="15" s="1"/>
  <c r="D56" i="18"/>
  <c r="D51" i="18"/>
  <c r="W85" i="15" s="1"/>
  <c r="D25" i="18"/>
  <c r="D61" i="18"/>
  <c r="W109" i="15" s="1"/>
  <c r="D39" i="18"/>
  <c r="W64" i="15" s="1"/>
  <c r="AB64" i="15" s="1"/>
  <c r="D34" i="18"/>
  <c r="W56" i="15" s="1"/>
  <c r="AB56" i="15" s="1"/>
  <c r="D22" i="18"/>
  <c r="D11" i="18"/>
  <c r="D30" i="18"/>
  <c r="W51" i="15" s="1"/>
  <c r="AB51" i="15" s="1"/>
  <c r="D17" i="18"/>
  <c r="W32" i="15" s="1"/>
  <c r="D59" i="18"/>
  <c r="D55" i="18"/>
  <c r="D20" i="18"/>
  <c r="W37" i="15" s="1"/>
  <c r="AB37" i="15" s="1"/>
  <c r="D60" i="18"/>
  <c r="W107" i="15" s="1"/>
  <c r="D29" i="18"/>
  <c r="D46" i="18"/>
  <c r="D40" i="18"/>
  <c r="W66" i="15" s="1"/>
  <c r="D18" i="18"/>
  <c r="D12" i="18"/>
  <c r="W23" i="15" s="1"/>
  <c r="AB23" i="15" s="1"/>
  <c r="D53" i="18"/>
  <c r="D16" i="18"/>
  <c r="W31" i="15" s="1"/>
  <c r="D26" i="18"/>
  <c r="W47" i="15" s="1"/>
  <c r="AB47" i="15" s="1"/>
  <c r="D57" i="18"/>
  <c r="W99" i="15" s="1"/>
  <c r="D33" i="18"/>
  <c r="W55" i="15" s="1"/>
  <c r="AB55" i="15" s="1"/>
  <c r="D27" i="18"/>
  <c r="W48" i="15" s="1"/>
  <c r="AB48" i="15" s="1"/>
  <c r="D28" i="18"/>
  <c r="W49" i="15" s="1"/>
  <c r="AB49" i="15" s="1"/>
  <c r="D54" i="18"/>
  <c r="W94" i="15" s="1"/>
  <c r="D7" i="18"/>
  <c r="D8" i="18"/>
  <c r="D14" i="18"/>
  <c r="D24" i="18"/>
  <c r="W45" i="15" s="1"/>
  <c r="AB45" i="15" s="1"/>
  <c r="D42" i="18"/>
  <c r="W69" i="15" s="1"/>
  <c r="D43" i="18"/>
  <c r="D44" i="18"/>
  <c r="W72" i="15" s="1"/>
  <c r="D9" i="18"/>
  <c r="G107" i="14"/>
  <c r="M107" i="14" s="1"/>
  <c r="G89" i="14"/>
  <c r="M89" i="14" s="1"/>
  <c r="G103" i="14"/>
  <c r="M103" i="14" s="1"/>
  <c r="G90" i="14"/>
  <c r="M90" i="14" s="1"/>
  <c r="D35" i="18"/>
  <c r="D58" i="18"/>
  <c r="W102" i="15" s="1"/>
  <c r="AB102" i="15" s="1"/>
  <c r="D6" i="18"/>
  <c r="D32" i="18"/>
  <c r="G95" i="14"/>
  <c r="M95" i="14" s="1"/>
  <c r="D10" i="18"/>
  <c r="W21" i="15" s="1"/>
  <c r="AB21" i="15" s="1"/>
  <c r="G99" i="14"/>
  <c r="M99" i="14" s="1"/>
  <c r="G75" i="14"/>
  <c r="M75" i="14" s="1"/>
  <c r="G84" i="14"/>
  <c r="M84" i="14" s="1"/>
  <c r="D50" i="18"/>
  <c r="D36" i="18"/>
  <c r="W58" i="15" s="1"/>
  <c r="AB58" i="15" s="1"/>
  <c r="D21" i="18"/>
  <c r="D15" i="18"/>
  <c r="D48" i="18"/>
  <c r="W80" i="15" s="1"/>
  <c r="AB80" i="15" s="1"/>
  <c r="G71" i="14"/>
  <c r="M71" i="14" s="1"/>
  <c r="G76" i="14"/>
  <c r="M76" i="14" s="1"/>
  <c r="D52" i="18"/>
  <c r="W88" i="15" s="1"/>
  <c r="G85" i="14"/>
  <c r="M85" i="14" s="1"/>
  <c r="D47" i="18"/>
  <c r="G94" i="14"/>
  <c r="M94" i="14" s="1"/>
  <c r="G80" i="14"/>
  <c r="M80" i="14" s="1"/>
  <c r="D49" i="18"/>
  <c r="D41" i="18"/>
  <c r="D37" i="18"/>
  <c r="W59" i="15" s="1"/>
  <c r="AB59" i="15" s="1"/>
  <c r="D38" i="18"/>
  <c r="W62" i="15" s="1"/>
  <c r="AB62" i="15" s="1"/>
  <c r="D31" i="18"/>
  <c r="AB7" i="15"/>
  <c r="AB4" i="15"/>
  <c r="K12" i="13"/>
  <c r="K13" i="13"/>
  <c r="K17" i="13"/>
  <c r="G24" i="14" s="1"/>
  <c r="M24" i="14" s="1"/>
  <c r="K18" i="13"/>
  <c r="K22" i="13"/>
  <c r="K32" i="13"/>
  <c r="K37" i="13"/>
  <c r="K40" i="13"/>
  <c r="K42" i="13"/>
  <c r="K45" i="13"/>
  <c r="K47" i="13"/>
  <c r="G62" i="14" s="1"/>
  <c r="M62" i="14" s="1"/>
  <c r="K48" i="13"/>
  <c r="G66" i="14" s="1"/>
  <c r="M66" i="14" s="1"/>
  <c r="K49" i="13"/>
  <c r="G70" i="14" s="1"/>
  <c r="M70" i="14" s="1"/>
  <c r="K3" i="13"/>
  <c r="C3" i="1"/>
  <c r="C10" i="1" s="1"/>
  <c r="C17" i="1" s="1"/>
  <c r="C24" i="1" s="1"/>
  <c r="C31" i="1" s="1"/>
  <c r="C38" i="1" s="1"/>
  <c r="C45" i="1" s="1"/>
  <c r="W53" i="15" l="1"/>
  <c r="AB53" i="15" s="1"/>
  <c r="W50" i="15"/>
  <c r="AB50" i="15" s="1"/>
  <c r="W41" i="15"/>
  <c r="W97" i="15"/>
  <c r="W70" i="15"/>
  <c r="W96" i="15"/>
  <c r="W54" i="15"/>
  <c r="AB54" i="15" s="1"/>
  <c r="W18" i="15"/>
  <c r="AB18" i="15" s="1"/>
  <c r="W28" i="15"/>
  <c r="AB28" i="15" s="1"/>
  <c r="W20" i="15"/>
  <c r="AB20" i="15" s="1"/>
  <c r="W22" i="15"/>
  <c r="AB22" i="15" s="1"/>
  <c r="W82" i="15"/>
  <c r="AB82" i="15" s="1"/>
  <c r="W104" i="15"/>
  <c r="W67" i="15"/>
  <c r="W34" i="15"/>
  <c r="W57" i="15"/>
  <c r="AB57" i="15" s="1"/>
  <c r="W79" i="15"/>
  <c r="AB79" i="15" s="1"/>
  <c r="W83" i="15"/>
  <c r="AB83" i="15" s="1"/>
  <c r="W27" i="15"/>
  <c r="AB27" i="15" s="1"/>
  <c r="W16" i="15"/>
  <c r="AB16" i="15" s="1"/>
  <c r="W76" i="15"/>
  <c r="E3" i="15"/>
  <c r="C141" i="14"/>
  <c r="M141" i="14" s="1"/>
  <c r="J44" i="13"/>
  <c r="J39" i="13"/>
  <c r="J36" i="13"/>
  <c r="J34" i="13"/>
  <c r="J33" i="13"/>
  <c r="J31" i="13"/>
  <c r="J29" i="13"/>
  <c r="J28" i="13"/>
  <c r="J26" i="13"/>
  <c r="J23" i="13"/>
  <c r="J21" i="13"/>
  <c r="J16" i="13"/>
  <c r="J14" i="13"/>
  <c r="J13" i="13"/>
  <c r="J11" i="13"/>
  <c r="J9" i="13"/>
  <c r="J8" i="13"/>
  <c r="J7" i="13"/>
  <c r="J5" i="13"/>
  <c r="J4" i="13"/>
  <c r="J3" i="13"/>
  <c r="C3" i="13"/>
  <c r="AB3" i="15" l="1"/>
  <c r="U70" i="15"/>
  <c r="AB70" i="15" s="1"/>
  <c r="U96" i="15"/>
  <c r="AB96" i="15" s="1"/>
  <c r="U85" i="15"/>
  <c r="AB85" i="15" s="1"/>
  <c r="U42" i="15"/>
  <c r="AB42" i="15" s="1"/>
  <c r="U34" i="15"/>
  <c r="AB34" i="15" s="1"/>
  <c r="U88" i="15"/>
  <c r="AB88" i="15" s="1"/>
  <c r="U107" i="15"/>
  <c r="U76" i="15"/>
  <c r="AB76" i="15" s="1"/>
  <c r="U12" i="15"/>
  <c r="AB12" i="15" s="1"/>
  <c r="U67" i="15"/>
  <c r="AB67" i="15" s="1"/>
  <c r="U13" i="15"/>
  <c r="AB13" i="15" s="1"/>
  <c r="U94" i="15"/>
  <c r="AB94" i="15" s="1"/>
  <c r="U109" i="15"/>
  <c r="U72" i="15"/>
  <c r="AB72" i="15" s="1"/>
  <c r="U14" i="15"/>
  <c r="AB14" i="15" s="1"/>
  <c r="U69" i="15"/>
  <c r="AB69" i="15" s="1"/>
  <c r="U99" i="15"/>
  <c r="AB99" i="15" s="1"/>
  <c r="U32" i="15"/>
  <c r="AB32" i="15" s="1"/>
  <c r="U33" i="15"/>
  <c r="AB33" i="15" s="1"/>
  <c r="U66" i="15"/>
  <c r="AB66" i="15" s="1"/>
  <c r="U97" i="15"/>
  <c r="AB97" i="15" s="1"/>
  <c r="U41" i="15"/>
  <c r="AB41" i="15" s="1"/>
  <c r="U91" i="15"/>
  <c r="AB91" i="15" s="1"/>
  <c r="U26" i="15"/>
  <c r="AB26" i="15" s="1"/>
  <c r="U31" i="15"/>
  <c r="AB31" i="15" s="1"/>
  <c r="U75" i="15"/>
  <c r="AB75" i="15" s="1"/>
  <c r="J49" i="13"/>
  <c r="J48" i="13"/>
  <c r="J47" i="13"/>
  <c r="K44" i="13"/>
  <c r="J43" i="13"/>
  <c r="J45" i="13"/>
  <c r="J42" i="13"/>
  <c r="K39" i="13"/>
  <c r="K34" i="13"/>
  <c r="K33" i="13"/>
  <c r="J25" i="13"/>
  <c r="K25" i="13"/>
  <c r="K26" i="13"/>
  <c r="K28" i="13"/>
  <c r="G40" i="14" s="1"/>
  <c r="M40" i="14" s="1"/>
  <c r="K21" i="13"/>
  <c r="J20" i="13"/>
  <c r="J18" i="13"/>
  <c r="K14" i="13"/>
  <c r="J17" i="13"/>
  <c r="J12" i="13"/>
  <c r="K11" i="13"/>
  <c r="K7" i="13"/>
  <c r="K5" i="13"/>
  <c r="K4" i="13"/>
  <c r="K9" i="13"/>
  <c r="K16" i="13"/>
  <c r="G23" i="14" s="1"/>
  <c r="M23" i="14" s="1"/>
  <c r="K31" i="13"/>
  <c r="J35" i="13"/>
  <c r="J41" i="13"/>
  <c r="K8" i="13"/>
  <c r="K36" i="13"/>
  <c r="J32" i="13"/>
  <c r="K20" i="13"/>
  <c r="J22" i="13"/>
  <c r="J40" i="13"/>
  <c r="K43" i="13"/>
  <c r="K23" i="13"/>
  <c r="K29" i="13"/>
  <c r="G41" i="14" s="1"/>
  <c r="M41" i="14" s="1"/>
  <c r="K35" i="13"/>
  <c r="J37" i="13"/>
  <c r="K41" i="13"/>
  <c r="C6" i="14"/>
  <c r="M6" i="14" s="1"/>
</calcChain>
</file>

<file path=xl/sharedStrings.xml><?xml version="1.0" encoding="utf-8"?>
<sst xmlns="http://schemas.openxmlformats.org/spreadsheetml/2006/main" count="4219" uniqueCount="203">
  <si>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</si>
  <si>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</si>
  <si>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</si>
  <si>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</si>
  <si>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</si>
  <si>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</si>
  <si>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</si>
  <si>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</si>
  <si>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</si>
  <si>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</si>
  <si>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</si>
  <si>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</si>
  <si>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</si>
  <si>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</si>
  <si>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</si>
  <si>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</si>
  <si>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</si>
  <si>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</si>
  <si>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</si>
  <si>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</si>
  <si>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</si>
  <si>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</si>
  <si>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</si>
  <si>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</si>
  <si>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</si>
  <si>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</si>
  <si>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</si>
  <si>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</si>
  <si>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</si>
  <si>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</si>
  <si>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</si>
  <si>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</si>
  <si>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</si>
  <si>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</si>
  <si>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</si>
  <si>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</si>
  <si>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</si>
  <si>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</si>
  <si>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</si>
  <si>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</si>
  <si>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</si>
  <si>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</si>
  <si>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</si>
  <si>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</si>
  <si>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</si>
  <si>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</si>
  <si>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</si>
  <si>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</si>
  <si>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</si>
  <si>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</si>
  <si>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</si>
  <si>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</si>
  <si>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</si>
  <si>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</si>
  <si>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</si>
  <si>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</si>
  <si>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</si>
  <si>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</si>
  <si>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</si>
  <si>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</si>
  <si>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</si>
  <si>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</si>
  <si>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</si>
  <si>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</si>
  <si>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</si>
  <si>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</si>
  <si>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</si>
  <si>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</si>
  <si>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</si>
  <si>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</si>
  <si>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</si>
  <si>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</si>
  <si>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</si>
  <si>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</si>
  <si>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</si>
  <si>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</si>
  <si>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</si>
  <si>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</si>
  <si>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</si>
  <si>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avs_readdata_o</t>
  </si>
  <si>
    <t>s_avs_read_address</t>
  </si>
  <si>
    <t>(others =&gt; '0')</t>
  </si>
  <si>
    <t>Windowing Control Register</t>
  </si>
  <si>
    <t>Link Disconnect control bit</t>
  </si>
  <si>
    <t>Link Start control bit</t>
  </si>
  <si>
    <t>Autostart control bit</t>
  </si>
  <si>
    <t>Masking enable control bit</t>
  </si>
  <si>
    <t>Windowing Status Register</t>
  </si>
  <si>
    <t>Link Disconnect error bit</t>
  </si>
  <si>
    <t>Link Parity error bit</t>
  </si>
  <si>
    <t>Link Escape error bit</t>
  </si>
  <si>
    <t>Link Credit error bit</t>
  </si>
  <si>
    <t>Link Started status bit</t>
  </si>
  <si>
    <t>Link Connecting status bit</t>
  </si>
  <si>
    <t>Link Running status bit</t>
  </si>
  <si>
    <t>Timecode RX Register</t>
  </si>
  <si>
    <t>RX TimeCode Control bits</t>
  </si>
  <si>
    <t>RX TimeCode Counter value</t>
  </si>
  <si>
    <t>RX TimeCode status bit [clear]</t>
  </si>
  <si>
    <t>Timecode TX Register</t>
  </si>
  <si>
    <t>TX TimeCode Control bits</t>
  </si>
  <si>
    <t>TX TimeCode Counter value</t>
  </si>
  <si>
    <t>TX TimeCode control bit</t>
  </si>
  <si>
    <t>Interrupt Control Register</t>
  </si>
  <si>
    <t>Left Buffer Empty interrupt enable</t>
  </si>
  <si>
    <t>Right Buffer Empty interrupt enable</t>
  </si>
  <si>
    <t>Interrupt Flag Register</t>
  </si>
  <si>
    <t>Buffer Empty interrupt flag [clear]</t>
  </si>
  <si>
    <t>Windowing Buffer Register</t>
  </si>
  <si>
    <t>Left Buffer Empty status bit</t>
  </si>
  <si>
    <t>Right Buffer Empty status bit</t>
  </si>
  <si>
    <t>autostart</t>
  </si>
  <si>
    <t>started</t>
  </si>
  <si>
    <t>connecting</t>
  </si>
  <si>
    <t>running</t>
  </si>
  <si>
    <t>SpaceWire Link Config / Status</t>
  </si>
  <si>
    <t>start</t>
  </si>
  <si>
    <t>disconnect</t>
  </si>
  <si>
    <t>error disconnect</t>
  </si>
  <si>
    <t>error parity</t>
  </si>
  <si>
    <t>error escape</t>
  </si>
  <si>
    <t>error credit</t>
  </si>
  <si>
    <t>SpaceWire TimeCode</t>
  </si>
  <si>
    <t>TC control</t>
  </si>
  <si>
    <t>TC time</t>
  </si>
  <si>
    <t>TC clear</t>
  </si>
  <si>
    <t>clear</t>
  </si>
  <si>
    <t>FEE Buffers Windowing Config</t>
  </si>
  <si>
    <t>masking</t>
  </si>
  <si>
    <t>stop</t>
  </si>
  <si>
    <t>IRQ control</t>
  </si>
  <si>
    <t>left buffer empty enable</t>
  </si>
  <si>
    <t>right buffer empty enable</t>
  </si>
  <si>
    <t>IRQ flags</t>
  </si>
  <si>
    <t>buffer empty flag</t>
  </si>
  <si>
    <t>Buffer Status</t>
  </si>
  <si>
    <t>left buffer empty</t>
  </si>
  <si>
    <t>right buffer empty</t>
  </si>
  <si>
    <t>IRQ flags clear</t>
  </si>
  <si>
    <t>buffer empty flag clear</t>
  </si>
  <si>
    <t>comm irq enable</t>
  </si>
  <si>
    <t>RMAP Codec Config</t>
  </si>
  <si>
    <t>Key</t>
  </si>
  <si>
    <t>logical address</t>
  </si>
  <si>
    <t>RMAP Codec Status</t>
  </si>
  <si>
    <t>command received</t>
  </si>
  <si>
    <t>write authorized</t>
  </si>
  <si>
    <t>read requested</t>
  </si>
  <si>
    <t>write requested</t>
  </si>
  <si>
    <t>read authorized</t>
  </si>
  <si>
    <t>reply sended</t>
  </si>
  <si>
    <t>discarded package</t>
  </si>
  <si>
    <t>error early eop</t>
  </si>
  <si>
    <t>error eep</t>
  </si>
  <si>
    <t>error header CRC</t>
  </si>
  <si>
    <t>error unused packet type</t>
  </si>
  <si>
    <t>error invalid command code</t>
  </si>
  <si>
    <t>error too much data</t>
  </si>
  <si>
    <t>error invalid data crc</t>
  </si>
  <si>
    <t>rmap write command enable</t>
  </si>
  <si>
    <t>rmap write command flag</t>
  </si>
  <si>
    <t>rmap write command flag clear</t>
  </si>
  <si>
    <t>RMAP last write address</t>
  </si>
  <si>
    <t>RMAP last read address</t>
  </si>
  <si>
    <t>last write address</t>
  </si>
  <si>
    <t>last read address</t>
  </si>
  <si>
    <t>data packet config 1</t>
  </si>
  <si>
    <t>ccd x size</t>
  </si>
  <si>
    <t>ccd y size</t>
  </si>
  <si>
    <t>data packet config 2</t>
  </si>
  <si>
    <t>data y size</t>
  </si>
  <si>
    <t>overscan y size</t>
  </si>
  <si>
    <t>data packet config 3</t>
  </si>
  <si>
    <t>fee mode</t>
  </si>
  <si>
    <t>ccd number</t>
  </si>
  <si>
    <t>packet length</t>
  </si>
  <si>
    <t>data packet config 4</t>
  </si>
  <si>
    <t>data packet header 1</t>
  </si>
  <si>
    <t>length</t>
  </si>
  <si>
    <t>type</t>
  </si>
  <si>
    <t>frame counter</t>
  </si>
  <si>
    <t>sequence counter</t>
  </si>
  <si>
    <t>data packet header 2</t>
  </si>
  <si>
    <t>data packet pixel delay 1</t>
  </si>
  <si>
    <t>data packet pixel delay 2</t>
  </si>
  <si>
    <t>data packet pixel delay 3</t>
  </si>
  <si>
    <t>line delay</t>
  </si>
  <si>
    <t>col delay</t>
  </si>
  <si>
    <t>adc delay</t>
  </si>
  <si>
    <t>0x00</t>
  </si>
  <si>
    <t>0xD1</t>
  </si>
  <si>
    <t>0x51</t>
  </si>
  <si>
    <t>0x0000</t>
  </si>
  <si>
    <t>t_comm_write_registers</t>
  </si>
  <si>
    <t>t_comm_read_registers</t>
  </si>
  <si>
    <t>comm_read_registers_i</t>
  </si>
  <si>
    <t>comm_write_registers_i</t>
  </si>
  <si>
    <t>Field</t>
  </si>
  <si>
    <t>Reg Type</t>
  </si>
  <si>
    <t>Reg Name</t>
  </si>
  <si>
    <t>s_avs_write_address</t>
  </si>
  <si>
    <t>comm_write_registers_o</t>
  </si>
  <si>
    <t>avs_writedata_i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</si>
</sst>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3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5" xfId="0" applyFont="1" applyFill="1" applyBorder="1" applyAlignment="1"/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pageSetUpPr fitToPage="1"/>
  </sheetPr>
  <dimension ref="A1:AH49"/>
  <sheetViews>
    <sheetView tabSelected="1" workbookViewId="0">
      <selection activeCell="N6" sqref="N6"/>
    </sheetView>
  </sheetViews>
  <sheetFormatPr defaultRowHeight="15" x14ac:dyDescent="0.25"/>
  <cols>
    <col min="1" max="1" width="5.42578125" customWidth="1"/>
    <col min="2" max="2" width="13.85546875" style="9" bestFit="1" customWidth="1"/>
    <col min="3" max="34" width="6.42578125" style="9" customWidth="1"/>
  </cols>
  <sheetData>
    <row r="1" spans="1:34" x14ac:dyDescent="0.25">
      <c r="A1" s="1"/>
    </row>
    <row r="2" spans="1:34" x14ac:dyDescent="0.25">
      <c r="B2" s="10" t="s">
        <v>36</v>
      </c>
      <c r="C2" s="33" t="s">
        <v>82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4" x14ac:dyDescent="0.25">
      <c r="B3" s="10" t="s">
        <v>73</v>
      </c>
      <c r="C3" s="32" t="str">
        <f>CONCATENATE("0x",DEC2HEX(0,2))</f>
        <v>0x00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x14ac:dyDescent="0.25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7" t="s">
        <v>28</v>
      </c>
      <c r="K4" s="15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7" t="s">
        <v>20</v>
      </c>
      <c r="S4" s="15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7" t="s">
        <v>12</v>
      </c>
      <c r="AA4" s="15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25">
      <c r="B5" s="10" t="s">
        <v>11</v>
      </c>
      <c r="C5" s="12" t="s">
        <v>39</v>
      </c>
      <c r="D5" s="12" t="s">
        <v>39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8" t="s">
        <v>39</v>
      </c>
      <c r="K5" s="16" t="s">
        <v>39</v>
      </c>
      <c r="L5" s="12" t="s">
        <v>39</v>
      </c>
      <c r="M5" s="12" t="s">
        <v>39</v>
      </c>
      <c r="N5" s="12" t="s">
        <v>39</v>
      </c>
      <c r="O5" s="12" t="s">
        <v>39</v>
      </c>
      <c r="P5" s="12" t="s">
        <v>39</v>
      </c>
      <c r="Q5" s="12" t="s">
        <v>39</v>
      </c>
      <c r="R5" s="18" t="s">
        <v>39</v>
      </c>
      <c r="S5" s="16" t="s">
        <v>39</v>
      </c>
      <c r="T5" s="12" t="s">
        <v>39</v>
      </c>
      <c r="U5" s="12" t="s">
        <v>39</v>
      </c>
      <c r="V5" s="12" t="s">
        <v>39</v>
      </c>
      <c r="W5" s="12" t="s">
        <v>39</v>
      </c>
      <c r="X5" s="12" t="s">
        <v>39</v>
      </c>
      <c r="Y5" s="12" t="s">
        <v>39</v>
      </c>
      <c r="Z5" s="18" t="s">
        <v>39</v>
      </c>
      <c r="AA5" s="16" t="s">
        <v>39</v>
      </c>
      <c r="AB5" s="12" t="s">
        <v>39</v>
      </c>
      <c r="AC5" s="12" t="s">
        <v>39</v>
      </c>
      <c r="AD5" s="12" t="s">
        <v>39</v>
      </c>
      <c r="AE5" s="12" t="s">
        <v>39</v>
      </c>
      <c r="AF5" s="12" t="s">
        <v>38</v>
      </c>
      <c r="AG5" s="12" t="s">
        <v>38</v>
      </c>
      <c r="AH5" s="12" t="s">
        <v>38</v>
      </c>
    </row>
    <row r="6" spans="1:34" x14ac:dyDescent="0.25">
      <c r="B6" s="10" t="s">
        <v>10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20">
        <v>0</v>
      </c>
      <c r="K6" s="21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20">
        <v>0</v>
      </c>
      <c r="S6" s="21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20">
        <v>0</v>
      </c>
      <c r="AA6" s="21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</row>
    <row r="7" spans="1:34" ht="15" customHeight="1" x14ac:dyDescent="0.25">
      <c r="B7" s="10" t="s">
        <v>9</v>
      </c>
      <c r="C7" s="22" t="s">
        <v>37</v>
      </c>
      <c r="D7" s="22" t="s">
        <v>37</v>
      </c>
      <c r="E7" s="22" t="s">
        <v>37</v>
      </c>
      <c r="F7" s="22" t="s">
        <v>37</v>
      </c>
      <c r="G7" s="22" t="s">
        <v>37</v>
      </c>
      <c r="H7" s="22" t="s">
        <v>37</v>
      </c>
      <c r="I7" s="22" t="s">
        <v>37</v>
      </c>
      <c r="J7" s="23" t="s">
        <v>37</v>
      </c>
      <c r="K7" s="24" t="s">
        <v>37</v>
      </c>
      <c r="L7" s="22" t="s">
        <v>37</v>
      </c>
      <c r="M7" s="22" t="s">
        <v>37</v>
      </c>
      <c r="N7" s="22" t="s">
        <v>37</v>
      </c>
      <c r="O7" s="22" t="s">
        <v>37</v>
      </c>
      <c r="P7" s="22" t="s">
        <v>37</v>
      </c>
      <c r="Q7" s="22" t="s">
        <v>37</v>
      </c>
      <c r="R7" s="23" t="s">
        <v>37</v>
      </c>
      <c r="S7" s="24" t="s">
        <v>37</v>
      </c>
      <c r="T7" s="22" t="s">
        <v>37</v>
      </c>
      <c r="U7" s="22" t="s">
        <v>37</v>
      </c>
      <c r="V7" s="22" t="s">
        <v>37</v>
      </c>
      <c r="W7" s="22" t="s">
        <v>37</v>
      </c>
      <c r="X7" s="22" t="s">
        <v>37</v>
      </c>
      <c r="Y7" s="22" t="s">
        <v>37</v>
      </c>
      <c r="Z7" s="18" t="s">
        <v>86</v>
      </c>
      <c r="AA7" s="24" t="s">
        <v>37</v>
      </c>
      <c r="AB7" s="22" t="s">
        <v>37</v>
      </c>
      <c r="AC7" s="22" t="s">
        <v>37</v>
      </c>
      <c r="AD7" s="22" t="s">
        <v>37</v>
      </c>
      <c r="AE7" s="12"/>
      <c r="AF7" s="12" t="s">
        <v>85</v>
      </c>
      <c r="AG7" s="12" t="s">
        <v>84</v>
      </c>
      <c r="AH7" s="12" t="s">
        <v>83</v>
      </c>
    </row>
    <row r="9" spans="1:34" x14ac:dyDescent="0.25">
      <c r="B9" s="10" t="s">
        <v>36</v>
      </c>
      <c r="C9" s="33" t="s">
        <v>87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 x14ac:dyDescent="0.25">
      <c r="B10" s="10" t="s">
        <v>73</v>
      </c>
      <c r="C10" s="32" t="str">
        <f>CONCATENATE("0x",DEC2HEX(HEX2DEC(RIGHT(C3,2))+1,2))</f>
        <v>0x01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7" t="s">
        <v>28</v>
      </c>
      <c r="K11" s="15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7" t="s">
        <v>20</v>
      </c>
      <c r="S11" s="15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7" t="s">
        <v>12</v>
      </c>
      <c r="AA11" s="15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25">
      <c r="B12" s="10" t="s">
        <v>11</v>
      </c>
      <c r="C12" s="12" t="s">
        <v>39</v>
      </c>
      <c r="D12" s="12" t="s">
        <v>39</v>
      </c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  <c r="J12" s="18" t="s">
        <v>39</v>
      </c>
      <c r="K12" s="16" t="s">
        <v>39</v>
      </c>
      <c r="L12" s="12" t="s">
        <v>39</v>
      </c>
      <c r="M12" s="12" t="s">
        <v>39</v>
      </c>
      <c r="N12" s="12" t="s">
        <v>39</v>
      </c>
      <c r="O12" s="12" t="s">
        <v>39</v>
      </c>
      <c r="P12" s="12" t="s">
        <v>39</v>
      </c>
      <c r="Q12" s="12" t="s">
        <v>39</v>
      </c>
      <c r="R12" s="18" t="s">
        <v>39</v>
      </c>
      <c r="S12" s="16" t="s">
        <v>39</v>
      </c>
      <c r="T12" s="12" t="s">
        <v>39</v>
      </c>
      <c r="U12" s="12" t="s">
        <v>39</v>
      </c>
      <c r="V12" s="12" t="s">
        <v>39</v>
      </c>
      <c r="W12" s="12" t="s">
        <v>39</v>
      </c>
      <c r="X12" s="12" t="s">
        <v>39</v>
      </c>
      <c r="Y12" s="12" t="s">
        <v>39</v>
      </c>
      <c r="Z12" s="18" t="s">
        <v>39</v>
      </c>
      <c r="AA12" s="16" t="s">
        <v>39</v>
      </c>
      <c r="AB12" s="12" t="s">
        <v>39</v>
      </c>
      <c r="AC12" s="12" t="s">
        <v>39</v>
      </c>
      <c r="AD12" s="12" t="s">
        <v>39</v>
      </c>
      <c r="AE12" s="12" t="s">
        <v>39</v>
      </c>
      <c r="AF12" s="12" t="s">
        <v>39</v>
      </c>
      <c r="AG12" s="12" t="s">
        <v>39</v>
      </c>
      <c r="AH12" s="12" t="s">
        <v>39</v>
      </c>
    </row>
    <row r="13" spans="1:34" x14ac:dyDescent="0.25">
      <c r="B13" s="10" t="s">
        <v>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20">
        <v>0</v>
      </c>
      <c r="K13" s="21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20">
        <v>0</v>
      </c>
      <c r="S13" s="21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20">
        <v>0</v>
      </c>
      <c r="AA13" s="21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</row>
    <row r="14" spans="1:34" ht="15" customHeight="1" x14ac:dyDescent="0.25">
      <c r="B14" s="10" t="s">
        <v>9</v>
      </c>
      <c r="C14" s="22" t="s">
        <v>37</v>
      </c>
      <c r="D14" s="22" t="s">
        <v>37</v>
      </c>
      <c r="E14" s="22" t="s">
        <v>37</v>
      </c>
      <c r="F14" s="22" t="s">
        <v>37</v>
      </c>
      <c r="G14" s="22" t="s">
        <v>37</v>
      </c>
      <c r="H14" s="22" t="s">
        <v>37</v>
      </c>
      <c r="I14" s="22" t="s">
        <v>37</v>
      </c>
      <c r="J14" s="23" t="s">
        <v>37</v>
      </c>
      <c r="K14" s="24" t="s">
        <v>37</v>
      </c>
      <c r="L14" s="22" t="s">
        <v>37</v>
      </c>
      <c r="M14" s="22" t="s">
        <v>37</v>
      </c>
      <c r="N14" s="22" t="s">
        <v>37</v>
      </c>
      <c r="O14" s="22" t="s">
        <v>37</v>
      </c>
      <c r="P14" s="22" t="s">
        <v>37</v>
      </c>
      <c r="Q14" s="22" t="s">
        <v>37</v>
      </c>
      <c r="R14" s="23" t="s">
        <v>37</v>
      </c>
      <c r="S14" s="24" t="s">
        <v>37</v>
      </c>
      <c r="T14" s="22" t="s">
        <v>37</v>
      </c>
      <c r="U14" s="22" t="s">
        <v>37</v>
      </c>
      <c r="V14" s="22" t="s">
        <v>37</v>
      </c>
      <c r="W14" s="14" t="s">
        <v>88</v>
      </c>
      <c r="X14" s="14" t="s">
        <v>89</v>
      </c>
      <c r="Y14" s="14" t="s">
        <v>90</v>
      </c>
      <c r="Z14" s="19" t="s">
        <v>91</v>
      </c>
      <c r="AA14" s="22" t="s">
        <v>37</v>
      </c>
      <c r="AB14" s="22" t="s">
        <v>37</v>
      </c>
      <c r="AC14" s="22" t="s">
        <v>37</v>
      </c>
      <c r="AD14" s="22" t="s">
        <v>37</v>
      </c>
      <c r="AE14" s="22" t="s">
        <v>37</v>
      </c>
      <c r="AF14" s="12" t="s">
        <v>92</v>
      </c>
      <c r="AG14" s="12" t="s">
        <v>93</v>
      </c>
      <c r="AH14" s="12" t="s">
        <v>94</v>
      </c>
    </row>
    <row r="16" spans="1:34" x14ac:dyDescent="0.25">
      <c r="B16" s="10" t="s">
        <v>36</v>
      </c>
      <c r="C16" s="33" t="s">
        <v>95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2:34" x14ac:dyDescent="0.25">
      <c r="B17" s="10" t="s">
        <v>73</v>
      </c>
      <c r="C17" s="32" t="str">
        <f>CONCATENATE("0x",DEC2HEX(HEX2DEC(RIGHT(C10,2))+1,2))</f>
        <v>0x02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2:34" x14ac:dyDescent="0.25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7" t="s">
        <v>28</v>
      </c>
      <c r="K18" s="15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7" t="s">
        <v>20</v>
      </c>
      <c r="S18" s="15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7" t="s">
        <v>12</v>
      </c>
      <c r="AA18" s="15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25">
      <c r="B19" s="10" t="s">
        <v>11</v>
      </c>
      <c r="C19" s="12" t="s">
        <v>39</v>
      </c>
      <c r="D19" s="12" t="s">
        <v>39</v>
      </c>
      <c r="E19" s="12" t="s">
        <v>39</v>
      </c>
      <c r="F19" s="12" t="s">
        <v>39</v>
      </c>
      <c r="G19" s="12" t="s">
        <v>39</v>
      </c>
      <c r="H19" s="12" t="s">
        <v>39</v>
      </c>
      <c r="I19" s="12" t="s">
        <v>39</v>
      </c>
      <c r="J19" s="18" t="s">
        <v>39</v>
      </c>
      <c r="K19" s="16" t="s">
        <v>39</v>
      </c>
      <c r="L19" s="12" t="s">
        <v>39</v>
      </c>
      <c r="M19" s="12" t="s">
        <v>39</v>
      </c>
      <c r="N19" s="12" t="s">
        <v>39</v>
      </c>
      <c r="O19" s="12" t="s">
        <v>39</v>
      </c>
      <c r="P19" s="12" t="s">
        <v>39</v>
      </c>
      <c r="Q19" s="12" t="s">
        <v>39</v>
      </c>
      <c r="R19" s="18" t="s">
        <v>39</v>
      </c>
      <c r="S19" s="16" t="s">
        <v>39</v>
      </c>
      <c r="T19" s="12" t="s">
        <v>39</v>
      </c>
      <c r="U19" s="12" t="s">
        <v>39</v>
      </c>
      <c r="V19" s="12" t="s">
        <v>39</v>
      </c>
      <c r="W19" s="12" t="s">
        <v>39</v>
      </c>
      <c r="X19" s="12" t="s">
        <v>39</v>
      </c>
      <c r="Y19" s="12" t="s">
        <v>39</v>
      </c>
      <c r="Z19" s="18" t="s">
        <v>39</v>
      </c>
      <c r="AA19" s="16" t="s">
        <v>39</v>
      </c>
      <c r="AB19" s="12" t="s">
        <v>39</v>
      </c>
      <c r="AC19" s="12" t="s">
        <v>39</v>
      </c>
      <c r="AD19" s="12" t="s">
        <v>39</v>
      </c>
      <c r="AE19" s="12" t="s">
        <v>39</v>
      </c>
      <c r="AF19" s="12" t="s">
        <v>39</v>
      </c>
      <c r="AG19" s="12" t="s">
        <v>39</v>
      </c>
      <c r="AH19" s="12" t="s">
        <v>38</v>
      </c>
    </row>
    <row r="20" spans="2:34" x14ac:dyDescent="0.25">
      <c r="B20" s="10" t="s">
        <v>10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20">
        <v>0</v>
      </c>
      <c r="K20" s="21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20">
        <v>0</v>
      </c>
      <c r="S20" s="21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20">
        <v>0</v>
      </c>
      <c r="AA20" s="21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</row>
    <row r="21" spans="2:34" ht="15" customHeight="1" x14ac:dyDescent="0.25">
      <c r="B21" s="10" t="s">
        <v>9</v>
      </c>
      <c r="C21" s="22" t="s">
        <v>37</v>
      </c>
      <c r="D21" s="22" t="s">
        <v>37</v>
      </c>
      <c r="E21" s="22" t="s">
        <v>37</v>
      </c>
      <c r="F21" s="22" t="s">
        <v>37</v>
      </c>
      <c r="G21" s="22" t="s">
        <v>37</v>
      </c>
      <c r="H21" s="22" t="s">
        <v>37</v>
      </c>
      <c r="I21" s="22" t="s">
        <v>37</v>
      </c>
      <c r="J21" s="23" t="s">
        <v>37</v>
      </c>
      <c r="K21" s="24" t="s">
        <v>37</v>
      </c>
      <c r="L21" s="22" t="s">
        <v>37</v>
      </c>
      <c r="M21" s="22" t="s">
        <v>37</v>
      </c>
      <c r="N21" s="22" t="s">
        <v>37</v>
      </c>
      <c r="O21" s="22" t="s">
        <v>37</v>
      </c>
      <c r="P21" s="22" t="s">
        <v>37</v>
      </c>
      <c r="Q21" s="22" t="s">
        <v>37</v>
      </c>
      <c r="R21" s="23" t="s">
        <v>37</v>
      </c>
      <c r="S21" s="24" t="s">
        <v>37</v>
      </c>
      <c r="T21" s="22" t="s">
        <v>37</v>
      </c>
      <c r="U21" s="22" t="s">
        <v>37</v>
      </c>
      <c r="V21" s="22" t="s">
        <v>37</v>
      </c>
      <c r="W21" s="22" t="s">
        <v>37</v>
      </c>
      <c r="X21" s="22" t="s">
        <v>37</v>
      </c>
      <c r="Y21" s="22" t="s">
        <v>37</v>
      </c>
      <c r="Z21" s="29" t="s">
        <v>96</v>
      </c>
      <c r="AA21" s="31"/>
      <c r="AB21" s="29" t="s">
        <v>97</v>
      </c>
      <c r="AC21" s="30"/>
      <c r="AD21" s="30"/>
      <c r="AE21" s="30"/>
      <c r="AF21" s="30"/>
      <c r="AG21" s="31"/>
      <c r="AH21" s="22" t="s">
        <v>98</v>
      </c>
    </row>
    <row r="23" spans="2:34" x14ac:dyDescent="0.25">
      <c r="B23" s="10" t="s">
        <v>36</v>
      </c>
      <c r="C23" s="33" t="s">
        <v>99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2:34" x14ac:dyDescent="0.25">
      <c r="B24" s="10" t="s">
        <v>73</v>
      </c>
      <c r="C24" s="32" t="str">
        <f>CONCATENATE("0x",DEC2HEX(HEX2DEC(RIGHT(C17,2))+1,2))</f>
        <v>0x03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2:34" x14ac:dyDescent="0.25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7" t="s">
        <v>28</v>
      </c>
      <c r="K25" s="15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7" t="s">
        <v>20</v>
      </c>
      <c r="S25" s="15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7" t="s">
        <v>12</v>
      </c>
      <c r="AA25" s="15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25">
      <c r="B26" s="10" t="s">
        <v>11</v>
      </c>
      <c r="C26" s="12" t="s">
        <v>39</v>
      </c>
      <c r="D26" s="12" t="s">
        <v>39</v>
      </c>
      <c r="E26" s="12" t="s">
        <v>39</v>
      </c>
      <c r="F26" s="12" t="s">
        <v>39</v>
      </c>
      <c r="G26" s="12" t="s">
        <v>39</v>
      </c>
      <c r="H26" s="12" t="s">
        <v>39</v>
      </c>
      <c r="I26" s="12" t="s">
        <v>39</v>
      </c>
      <c r="J26" s="18" t="s">
        <v>39</v>
      </c>
      <c r="K26" s="16" t="s">
        <v>39</v>
      </c>
      <c r="L26" s="12" t="s">
        <v>39</v>
      </c>
      <c r="M26" s="12" t="s">
        <v>39</v>
      </c>
      <c r="N26" s="12" t="s">
        <v>39</v>
      </c>
      <c r="O26" s="12" t="s">
        <v>39</v>
      </c>
      <c r="P26" s="12" t="s">
        <v>39</v>
      </c>
      <c r="Q26" s="12" t="s">
        <v>39</v>
      </c>
      <c r="R26" s="18" t="s">
        <v>39</v>
      </c>
      <c r="S26" s="16" t="s">
        <v>39</v>
      </c>
      <c r="T26" s="12" t="s">
        <v>39</v>
      </c>
      <c r="U26" s="12" t="s">
        <v>39</v>
      </c>
      <c r="V26" s="12" t="s">
        <v>39</v>
      </c>
      <c r="W26" s="12" t="s">
        <v>39</v>
      </c>
      <c r="X26" s="12" t="s">
        <v>39</v>
      </c>
      <c r="Y26" s="12" t="s">
        <v>39</v>
      </c>
      <c r="Z26" s="18" t="s">
        <v>38</v>
      </c>
      <c r="AA26" s="16" t="s">
        <v>38</v>
      </c>
      <c r="AB26" s="12" t="s">
        <v>38</v>
      </c>
      <c r="AC26" s="12" t="s">
        <v>38</v>
      </c>
      <c r="AD26" s="12" t="s">
        <v>38</v>
      </c>
      <c r="AE26" s="12" t="s">
        <v>38</v>
      </c>
      <c r="AF26" s="12" t="s">
        <v>38</v>
      </c>
      <c r="AG26" s="12" t="s">
        <v>38</v>
      </c>
      <c r="AH26" s="12" t="s">
        <v>38</v>
      </c>
    </row>
    <row r="27" spans="2:34" x14ac:dyDescent="0.25">
      <c r="B27" s="10" t="s">
        <v>10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20">
        <v>0</v>
      </c>
      <c r="K27" s="21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20">
        <v>0</v>
      </c>
      <c r="S27" s="21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20">
        <v>0</v>
      </c>
      <c r="AA27" s="21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</row>
    <row r="28" spans="2:34" ht="15" customHeight="1" x14ac:dyDescent="0.25">
      <c r="B28" s="10" t="s">
        <v>9</v>
      </c>
      <c r="C28" s="22" t="s">
        <v>37</v>
      </c>
      <c r="D28" s="22" t="s">
        <v>37</v>
      </c>
      <c r="E28" s="22" t="s">
        <v>37</v>
      </c>
      <c r="F28" s="22" t="s">
        <v>37</v>
      </c>
      <c r="G28" s="22" t="s">
        <v>37</v>
      </c>
      <c r="H28" s="22" t="s">
        <v>37</v>
      </c>
      <c r="I28" s="22" t="s">
        <v>37</v>
      </c>
      <c r="J28" s="23" t="s">
        <v>37</v>
      </c>
      <c r="K28" s="24" t="s">
        <v>37</v>
      </c>
      <c r="L28" s="22" t="s">
        <v>37</v>
      </c>
      <c r="M28" s="22" t="s">
        <v>37</v>
      </c>
      <c r="N28" s="22" t="s">
        <v>37</v>
      </c>
      <c r="O28" s="22" t="s">
        <v>37</v>
      </c>
      <c r="P28" s="22" t="s">
        <v>37</v>
      </c>
      <c r="Q28" s="22" t="s">
        <v>37</v>
      </c>
      <c r="R28" s="23" t="s">
        <v>37</v>
      </c>
      <c r="S28" s="24" t="s">
        <v>37</v>
      </c>
      <c r="T28" s="22" t="s">
        <v>37</v>
      </c>
      <c r="U28" s="22" t="s">
        <v>37</v>
      </c>
      <c r="V28" s="22" t="s">
        <v>37</v>
      </c>
      <c r="W28" s="22" t="s">
        <v>37</v>
      </c>
      <c r="X28" s="22" t="s">
        <v>37</v>
      </c>
      <c r="Y28" s="22" t="s">
        <v>37</v>
      </c>
      <c r="Z28" s="29" t="s">
        <v>100</v>
      </c>
      <c r="AA28" s="31"/>
      <c r="AB28" s="29" t="s">
        <v>101</v>
      </c>
      <c r="AC28" s="30"/>
      <c r="AD28" s="30"/>
      <c r="AE28" s="30"/>
      <c r="AF28" s="30"/>
      <c r="AG28" s="31"/>
      <c r="AH28" s="22" t="s">
        <v>102</v>
      </c>
    </row>
    <row r="30" spans="2:34" x14ac:dyDescent="0.25">
      <c r="B30" s="10" t="s">
        <v>36</v>
      </c>
      <c r="C30" s="33" t="s">
        <v>103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2:34" x14ac:dyDescent="0.25">
      <c r="B31" s="10" t="s">
        <v>73</v>
      </c>
      <c r="C31" s="32" t="str">
        <f>CONCATENATE("0x",DEC2HEX(HEX2DEC(RIGHT(C24,2))+1,2))</f>
        <v>0x04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2:34" x14ac:dyDescent="0.25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7" t="s">
        <v>28</v>
      </c>
      <c r="K32" s="15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7" t="s">
        <v>20</v>
      </c>
      <c r="S32" s="15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7" t="s">
        <v>12</v>
      </c>
      <c r="AA32" s="15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25">
      <c r="B33" s="10" t="s">
        <v>11</v>
      </c>
      <c r="C33" s="12" t="s">
        <v>39</v>
      </c>
      <c r="D33" s="12" t="s">
        <v>39</v>
      </c>
      <c r="E33" s="12" t="s">
        <v>39</v>
      </c>
      <c r="F33" s="12" t="s">
        <v>39</v>
      </c>
      <c r="G33" s="12" t="s">
        <v>39</v>
      </c>
      <c r="H33" s="12" t="s">
        <v>39</v>
      </c>
      <c r="I33" s="12" t="s">
        <v>39</v>
      </c>
      <c r="J33" s="18" t="s">
        <v>39</v>
      </c>
      <c r="K33" s="16" t="s">
        <v>39</v>
      </c>
      <c r="L33" s="12" t="s">
        <v>39</v>
      </c>
      <c r="M33" s="12" t="s">
        <v>39</v>
      </c>
      <c r="N33" s="12" t="s">
        <v>39</v>
      </c>
      <c r="O33" s="12" t="s">
        <v>39</v>
      </c>
      <c r="P33" s="12" t="s">
        <v>39</v>
      </c>
      <c r="Q33" s="12" t="s">
        <v>39</v>
      </c>
      <c r="R33" s="18" t="s">
        <v>39</v>
      </c>
      <c r="S33" s="16" t="s">
        <v>39</v>
      </c>
      <c r="T33" s="12" t="s">
        <v>39</v>
      </c>
      <c r="U33" s="12" t="s">
        <v>39</v>
      </c>
      <c r="V33" s="12" t="s">
        <v>39</v>
      </c>
      <c r="W33" s="12" t="s">
        <v>39</v>
      </c>
      <c r="X33" s="12" t="s">
        <v>39</v>
      </c>
      <c r="Y33" s="12" t="s">
        <v>39</v>
      </c>
      <c r="Z33" s="18" t="s">
        <v>38</v>
      </c>
      <c r="AA33" s="16" t="s">
        <v>39</v>
      </c>
      <c r="AB33" s="12" t="s">
        <v>39</v>
      </c>
      <c r="AC33" s="12" t="s">
        <v>39</v>
      </c>
      <c r="AD33" s="12" t="s">
        <v>39</v>
      </c>
      <c r="AE33" s="12" t="s">
        <v>39</v>
      </c>
      <c r="AF33" s="12" t="s">
        <v>39</v>
      </c>
      <c r="AG33" s="12" t="s">
        <v>39</v>
      </c>
      <c r="AH33" s="12" t="s">
        <v>38</v>
      </c>
    </row>
    <row r="34" spans="2:34" x14ac:dyDescent="0.25">
      <c r="B34" s="10" t="s">
        <v>10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20">
        <v>0</v>
      </c>
      <c r="K34" s="21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20">
        <v>0</v>
      </c>
      <c r="S34" s="21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20">
        <v>0</v>
      </c>
      <c r="AA34" s="21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</row>
    <row r="35" spans="2:34" ht="15" customHeight="1" x14ac:dyDescent="0.25">
      <c r="B35" s="10" t="s">
        <v>9</v>
      </c>
      <c r="C35" s="22" t="s">
        <v>37</v>
      </c>
      <c r="D35" s="22" t="s">
        <v>37</v>
      </c>
      <c r="E35" s="22" t="s">
        <v>37</v>
      </c>
      <c r="F35" s="22" t="s">
        <v>37</v>
      </c>
      <c r="G35" s="22" t="s">
        <v>37</v>
      </c>
      <c r="H35" s="22" t="s">
        <v>37</v>
      </c>
      <c r="I35" s="22" t="s">
        <v>37</v>
      </c>
      <c r="J35" s="23" t="s">
        <v>37</v>
      </c>
      <c r="K35" s="24" t="s">
        <v>37</v>
      </c>
      <c r="L35" s="22" t="s">
        <v>37</v>
      </c>
      <c r="M35" s="22" t="s">
        <v>37</v>
      </c>
      <c r="N35" s="22" t="s">
        <v>37</v>
      </c>
      <c r="O35" s="22" t="s">
        <v>37</v>
      </c>
      <c r="P35" s="22" t="s">
        <v>37</v>
      </c>
      <c r="Q35" s="22" t="s">
        <v>37</v>
      </c>
      <c r="R35" s="23" t="s">
        <v>37</v>
      </c>
      <c r="S35" s="24" t="s">
        <v>37</v>
      </c>
      <c r="T35" s="22" t="s">
        <v>37</v>
      </c>
      <c r="U35" s="22" t="s">
        <v>37</v>
      </c>
      <c r="V35" s="22" t="s">
        <v>37</v>
      </c>
      <c r="W35" s="22" t="s">
        <v>37</v>
      </c>
      <c r="X35" s="22" t="s">
        <v>37</v>
      </c>
      <c r="Y35" s="22" t="s">
        <v>37</v>
      </c>
      <c r="Z35" s="23" t="s">
        <v>104</v>
      </c>
      <c r="AA35" s="24" t="s">
        <v>37</v>
      </c>
      <c r="AB35" s="22" t="s">
        <v>37</v>
      </c>
      <c r="AC35" s="22" t="s">
        <v>37</v>
      </c>
      <c r="AD35" s="22" t="s">
        <v>37</v>
      </c>
      <c r="AE35" s="22" t="s">
        <v>37</v>
      </c>
      <c r="AF35" s="22" t="s">
        <v>37</v>
      </c>
      <c r="AG35" s="22" t="s">
        <v>37</v>
      </c>
      <c r="AH35" s="22" t="s">
        <v>105</v>
      </c>
    </row>
    <row r="37" spans="2:34" x14ac:dyDescent="0.25">
      <c r="B37" s="10" t="s">
        <v>36</v>
      </c>
      <c r="C37" s="33" t="s">
        <v>106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2:34" x14ac:dyDescent="0.25">
      <c r="B38" s="10" t="s">
        <v>73</v>
      </c>
      <c r="C38" s="32" t="str">
        <f>CONCATENATE("0x",DEC2HEX(HEX2DEC(RIGHT(C31,2))+1,2))</f>
        <v>0x05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2:34" x14ac:dyDescent="0.25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7" t="s">
        <v>28</v>
      </c>
      <c r="K39" s="15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7" t="s">
        <v>20</v>
      </c>
      <c r="S39" s="15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7" t="s">
        <v>12</v>
      </c>
      <c r="AA39" s="15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25">
      <c r="B40" s="10" t="s">
        <v>11</v>
      </c>
      <c r="C40" s="12" t="s">
        <v>39</v>
      </c>
      <c r="D40" s="12" t="s">
        <v>39</v>
      </c>
      <c r="E40" s="12" t="s">
        <v>39</v>
      </c>
      <c r="F40" s="12" t="s">
        <v>39</v>
      </c>
      <c r="G40" s="12" t="s">
        <v>39</v>
      </c>
      <c r="H40" s="12" t="s">
        <v>39</v>
      </c>
      <c r="I40" s="12" t="s">
        <v>39</v>
      </c>
      <c r="J40" s="18" t="s">
        <v>39</v>
      </c>
      <c r="K40" s="16" t="s">
        <v>39</v>
      </c>
      <c r="L40" s="12" t="s">
        <v>39</v>
      </c>
      <c r="M40" s="12" t="s">
        <v>39</v>
      </c>
      <c r="N40" s="12" t="s">
        <v>39</v>
      </c>
      <c r="O40" s="12" t="s">
        <v>39</v>
      </c>
      <c r="P40" s="12" t="s">
        <v>39</v>
      </c>
      <c r="Q40" s="12" t="s">
        <v>39</v>
      </c>
      <c r="R40" s="18" t="s">
        <v>39</v>
      </c>
      <c r="S40" s="16" t="s">
        <v>39</v>
      </c>
      <c r="T40" s="12" t="s">
        <v>39</v>
      </c>
      <c r="U40" s="12" t="s">
        <v>39</v>
      </c>
      <c r="V40" s="12" t="s">
        <v>39</v>
      </c>
      <c r="W40" s="12" t="s">
        <v>39</v>
      </c>
      <c r="X40" s="12" t="s">
        <v>39</v>
      </c>
      <c r="Y40" s="12" t="s">
        <v>39</v>
      </c>
      <c r="Z40" s="18" t="s">
        <v>39</v>
      </c>
      <c r="AA40" s="16" t="s">
        <v>39</v>
      </c>
      <c r="AB40" s="12" t="s">
        <v>39</v>
      </c>
      <c r="AC40" s="12" t="s">
        <v>39</v>
      </c>
      <c r="AD40" s="12" t="s">
        <v>39</v>
      </c>
      <c r="AE40" s="12" t="s">
        <v>39</v>
      </c>
      <c r="AF40" s="12" t="s">
        <v>39</v>
      </c>
      <c r="AG40" s="12" t="s">
        <v>39</v>
      </c>
      <c r="AH40" s="12" t="s">
        <v>38</v>
      </c>
    </row>
    <row r="41" spans="2:34" x14ac:dyDescent="0.25">
      <c r="B41" s="10" t="s">
        <v>10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20">
        <v>0</v>
      </c>
      <c r="K41" s="21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20">
        <v>0</v>
      </c>
      <c r="S41" s="21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20">
        <v>0</v>
      </c>
      <c r="AA41" s="21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</row>
    <row r="42" spans="2:34" ht="15" customHeight="1" x14ac:dyDescent="0.25">
      <c r="B42" s="10" t="s">
        <v>9</v>
      </c>
      <c r="C42" s="22" t="s">
        <v>37</v>
      </c>
      <c r="D42" s="22" t="s">
        <v>37</v>
      </c>
      <c r="E42" s="22" t="s">
        <v>37</v>
      </c>
      <c r="F42" s="22" t="s">
        <v>37</v>
      </c>
      <c r="G42" s="22" t="s">
        <v>37</v>
      </c>
      <c r="H42" s="22" t="s">
        <v>37</v>
      </c>
      <c r="I42" s="22" t="s">
        <v>37</v>
      </c>
      <c r="J42" s="23" t="s">
        <v>37</v>
      </c>
      <c r="K42" s="24" t="s">
        <v>37</v>
      </c>
      <c r="L42" s="22" t="s">
        <v>37</v>
      </c>
      <c r="M42" s="22" t="s">
        <v>37</v>
      </c>
      <c r="N42" s="22" t="s">
        <v>37</v>
      </c>
      <c r="O42" s="22" t="s">
        <v>37</v>
      </c>
      <c r="P42" s="22" t="s">
        <v>37</v>
      </c>
      <c r="Q42" s="22" t="s">
        <v>37</v>
      </c>
      <c r="R42" s="23" t="s">
        <v>37</v>
      </c>
      <c r="S42" s="24" t="s">
        <v>37</v>
      </c>
      <c r="T42" s="22" t="s">
        <v>37</v>
      </c>
      <c r="U42" s="22" t="s">
        <v>37</v>
      </c>
      <c r="V42" s="22" t="s">
        <v>37</v>
      </c>
      <c r="W42" s="22" t="s">
        <v>37</v>
      </c>
      <c r="X42" s="22" t="s">
        <v>37</v>
      </c>
      <c r="Y42" s="22" t="s">
        <v>37</v>
      </c>
      <c r="Z42" s="23" t="s">
        <v>37</v>
      </c>
      <c r="AA42" s="24" t="s">
        <v>37</v>
      </c>
      <c r="AB42" s="22" t="s">
        <v>37</v>
      </c>
      <c r="AC42" s="22" t="s">
        <v>37</v>
      </c>
      <c r="AD42" s="22" t="s">
        <v>37</v>
      </c>
      <c r="AE42" s="22" t="s">
        <v>37</v>
      </c>
      <c r="AF42" s="22" t="s">
        <v>37</v>
      </c>
      <c r="AG42" s="22" t="s">
        <v>37</v>
      </c>
      <c r="AH42" s="22" t="s">
        <v>107</v>
      </c>
    </row>
    <row r="44" spans="2:34" x14ac:dyDescent="0.25">
      <c r="B44" s="10" t="s">
        <v>36</v>
      </c>
      <c r="C44" s="33" t="s">
        <v>108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2:34" x14ac:dyDescent="0.25">
      <c r="B45" s="10" t="s">
        <v>73</v>
      </c>
      <c r="C45" s="32" t="str">
        <f>CONCATENATE("0x",DEC2HEX(HEX2DEC(RIGHT(C38,2))+1,2))</f>
        <v>0x06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2:34" x14ac:dyDescent="0.25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7" t="s">
        <v>28</v>
      </c>
      <c r="K46" s="15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7" t="s">
        <v>20</v>
      </c>
      <c r="S46" s="15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7" t="s">
        <v>12</v>
      </c>
      <c r="AA46" s="15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25">
      <c r="B47" s="10" t="s">
        <v>11</v>
      </c>
      <c r="C47" s="12" t="s">
        <v>39</v>
      </c>
      <c r="D47" s="12" t="s">
        <v>39</v>
      </c>
      <c r="E47" s="12" t="s">
        <v>39</v>
      </c>
      <c r="F47" s="12" t="s">
        <v>39</v>
      </c>
      <c r="G47" s="12" t="s">
        <v>39</v>
      </c>
      <c r="H47" s="12" t="s">
        <v>39</v>
      </c>
      <c r="I47" s="12" t="s">
        <v>39</v>
      </c>
      <c r="J47" s="18" t="s">
        <v>39</v>
      </c>
      <c r="K47" s="16" t="s">
        <v>39</v>
      </c>
      <c r="L47" s="12" t="s">
        <v>39</v>
      </c>
      <c r="M47" s="12" t="s">
        <v>39</v>
      </c>
      <c r="N47" s="12" t="s">
        <v>39</v>
      </c>
      <c r="O47" s="12" t="s">
        <v>39</v>
      </c>
      <c r="P47" s="12" t="s">
        <v>39</v>
      </c>
      <c r="Q47" s="12" t="s">
        <v>39</v>
      </c>
      <c r="R47" s="18" t="s">
        <v>39</v>
      </c>
      <c r="S47" s="16" t="s">
        <v>39</v>
      </c>
      <c r="T47" s="12" t="s">
        <v>39</v>
      </c>
      <c r="U47" s="12" t="s">
        <v>39</v>
      </c>
      <c r="V47" s="12" t="s">
        <v>39</v>
      </c>
      <c r="W47" s="12" t="s">
        <v>39</v>
      </c>
      <c r="X47" s="12" t="s">
        <v>39</v>
      </c>
      <c r="Y47" s="12" t="s">
        <v>39</v>
      </c>
      <c r="Z47" s="18" t="s">
        <v>39</v>
      </c>
      <c r="AA47" s="16" t="s">
        <v>39</v>
      </c>
      <c r="AB47" s="12" t="s">
        <v>39</v>
      </c>
      <c r="AC47" s="12" t="s">
        <v>39</v>
      </c>
      <c r="AD47" s="12" t="s">
        <v>39</v>
      </c>
      <c r="AE47" s="12" t="s">
        <v>39</v>
      </c>
      <c r="AF47" s="12" t="s">
        <v>39</v>
      </c>
      <c r="AG47" s="12" t="s">
        <v>39</v>
      </c>
      <c r="AH47" s="12" t="s">
        <v>39</v>
      </c>
    </row>
    <row r="48" spans="2:34" x14ac:dyDescent="0.25">
      <c r="B48" s="10" t="s">
        <v>10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20">
        <v>0</v>
      </c>
      <c r="K48" s="21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20">
        <v>0</v>
      </c>
      <c r="S48" s="21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20">
        <v>0</v>
      </c>
      <c r="AA48" s="21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</row>
    <row r="49" spans="2:34" ht="15" customHeight="1" x14ac:dyDescent="0.25">
      <c r="B49" s="10" t="s">
        <v>9</v>
      </c>
      <c r="C49" s="22" t="s">
        <v>37</v>
      </c>
      <c r="D49" s="22" t="s">
        <v>37</v>
      </c>
      <c r="E49" s="22" t="s">
        <v>37</v>
      </c>
      <c r="F49" s="22" t="s">
        <v>37</v>
      </c>
      <c r="G49" s="22" t="s">
        <v>37</v>
      </c>
      <c r="H49" s="22" t="s">
        <v>37</v>
      </c>
      <c r="I49" s="22" t="s">
        <v>37</v>
      </c>
      <c r="J49" s="23" t="s">
        <v>37</v>
      </c>
      <c r="K49" s="24" t="s">
        <v>37</v>
      </c>
      <c r="L49" s="22" t="s">
        <v>37</v>
      </c>
      <c r="M49" s="22" t="s">
        <v>37</v>
      </c>
      <c r="N49" s="22" t="s">
        <v>37</v>
      </c>
      <c r="O49" s="22" t="s">
        <v>37</v>
      </c>
      <c r="P49" s="22" t="s">
        <v>37</v>
      </c>
      <c r="Q49" s="22" t="s">
        <v>37</v>
      </c>
      <c r="R49" s="23" t="s">
        <v>37</v>
      </c>
      <c r="S49" s="24" t="s">
        <v>37</v>
      </c>
      <c r="T49" s="22" t="s">
        <v>37</v>
      </c>
      <c r="U49" s="22" t="s">
        <v>37</v>
      </c>
      <c r="V49" s="22" t="s">
        <v>37</v>
      </c>
      <c r="W49" s="22" t="s">
        <v>37</v>
      </c>
      <c r="X49" s="22" t="s">
        <v>37</v>
      </c>
      <c r="Y49" s="22" t="s">
        <v>37</v>
      </c>
      <c r="Z49" s="23" t="s">
        <v>109</v>
      </c>
      <c r="AA49" s="24" t="s">
        <v>37</v>
      </c>
      <c r="AB49" s="22" t="s">
        <v>37</v>
      </c>
      <c r="AC49" s="22" t="s">
        <v>37</v>
      </c>
      <c r="AD49" s="22" t="s">
        <v>37</v>
      </c>
      <c r="AE49" s="22" t="s">
        <v>37</v>
      </c>
      <c r="AF49" s="22" t="s">
        <v>37</v>
      </c>
      <c r="AG49" s="22" t="s">
        <v>37</v>
      </c>
      <c r="AH49" s="22" t="s">
        <v>110</v>
      </c>
    </row>
  </sheetData>
  <mergeCells count="18">
    <mergeCell ref="AB21:AG21"/>
    <mergeCell ref="Z28:AA28"/>
    <mergeCell ref="AB28:AG28"/>
    <mergeCell ref="C10:AH10"/>
    <mergeCell ref="C45:AH45"/>
    <mergeCell ref="C44:AH44"/>
    <mergeCell ref="C2:AH2"/>
    <mergeCell ref="C9:AH9"/>
    <mergeCell ref="C3:AH3"/>
    <mergeCell ref="C37:AH37"/>
    <mergeCell ref="C38:AH38"/>
    <mergeCell ref="C30:AH30"/>
    <mergeCell ref="C31:AH31"/>
    <mergeCell ref="C23:AH23"/>
    <mergeCell ref="C24:AH24"/>
    <mergeCell ref="C16:AH16"/>
    <mergeCell ref="C17:AH17"/>
    <mergeCell ref="Z21:AA21"/>
  </mergeCells>
  <pageMargins left="0.511811024" right="0.511811024" top="0.78740157499999996" bottom="0.78740157499999996" header="0.31496062000000002" footer="0.31496062000000002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69C2-2303-4F0C-BC63-266F7147D7A6}">
  <sheetPr codeName="Sheet1"/>
  <dimension ref="A1:AH140"/>
  <sheetViews>
    <sheetView topLeftCell="B109" zoomScale="85" zoomScaleNormal="85" workbookViewId="0">
      <selection activeCell="V18" sqref="V18"/>
    </sheetView>
  </sheetViews>
  <sheetFormatPr defaultRowHeight="15" x14ac:dyDescent="0.25"/>
  <cols>
    <col min="1" max="1" width="5.42578125" customWidth="1"/>
    <col min="2" max="2" width="13.85546875" style="9" bestFit="1" customWidth="1"/>
    <col min="3" max="34" width="6.42578125" style="9" customWidth="1"/>
  </cols>
  <sheetData>
    <row r="1" spans="1:34" x14ac:dyDescent="0.25">
      <c r="A1" s="1"/>
    </row>
    <row r="2" spans="1:34" x14ac:dyDescent="0.25">
      <c r="B2" s="10" t="s">
        <v>36</v>
      </c>
      <c r="C2" s="33" t="s">
        <v>115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4" x14ac:dyDescent="0.25">
      <c r="B3" s="10" t="s">
        <v>73</v>
      </c>
      <c r="C3" s="32" t="str">
        <f>CONCATENATE("0x",DEC2HEX(0,2))</f>
        <v>0x00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x14ac:dyDescent="0.25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7" t="s">
        <v>28</v>
      </c>
      <c r="K4" s="15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7" t="s">
        <v>20</v>
      </c>
      <c r="S4" s="15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7" t="s">
        <v>12</v>
      </c>
      <c r="AA4" s="15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25">
      <c r="B5" s="10" t="s">
        <v>11</v>
      </c>
      <c r="C5" s="12" t="s">
        <v>39</v>
      </c>
      <c r="D5" s="12" t="s">
        <v>39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8" t="s">
        <v>39</v>
      </c>
      <c r="K5" s="16" t="s">
        <v>39</v>
      </c>
      <c r="L5" s="12" t="s">
        <v>39</v>
      </c>
      <c r="M5" s="12" t="s">
        <v>39</v>
      </c>
      <c r="N5" s="12" t="s">
        <v>39</v>
      </c>
      <c r="O5" s="12" t="s">
        <v>39</v>
      </c>
      <c r="P5" s="12" t="s">
        <v>39</v>
      </c>
      <c r="Q5" s="12" t="s">
        <v>39</v>
      </c>
      <c r="R5" s="18" t="s">
        <v>39</v>
      </c>
      <c r="S5" s="16" t="s">
        <v>39</v>
      </c>
      <c r="T5" s="12" t="s">
        <v>39</v>
      </c>
      <c r="U5" s="12" t="s">
        <v>39</v>
      </c>
      <c r="V5" s="12" t="s">
        <v>39</v>
      </c>
      <c r="W5" s="12" t="s">
        <v>39</v>
      </c>
      <c r="X5" s="12" t="s">
        <v>39</v>
      </c>
      <c r="Y5" s="12" t="s">
        <v>39</v>
      </c>
      <c r="Z5" s="18" t="s">
        <v>39</v>
      </c>
      <c r="AA5" s="16" t="s">
        <v>39</v>
      </c>
      <c r="AB5" s="12" t="s">
        <v>39</v>
      </c>
      <c r="AC5" s="12" t="s">
        <v>39</v>
      </c>
      <c r="AD5" s="12" t="s">
        <v>39</v>
      </c>
      <c r="AE5" s="12" t="s">
        <v>39</v>
      </c>
      <c r="AF5" s="12" t="s">
        <v>38</v>
      </c>
      <c r="AG5" s="12" t="s">
        <v>38</v>
      </c>
      <c r="AH5" s="12" t="s">
        <v>38</v>
      </c>
    </row>
    <row r="6" spans="1:34" x14ac:dyDescent="0.25">
      <c r="B6" s="10" t="s">
        <v>10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20">
        <v>0</v>
      </c>
      <c r="K6" s="21">
        <v>0</v>
      </c>
      <c r="L6" s="13">
        <v>0</v>
      </c>
      <c r="M6" s="13">
        <v>0</v>
      </c>
      <c r="N6" s="13">
        <v>0</v>
      </c>
      <c r="O6" s="13" t="s">
        <v>37</v>
      </c>
      <c r="P6" s="13" t="s">
        <v>37</v>
      </c>
      <c r="Q6" s="13" t="s">
        <v>37</v>
      </c>
      <c r="R6" s="20" t="s">
        <v>37</v>
      </c>
      <c r="S6" s="21">
        <v>0</v>
      </c>
      <c r="T6" s="13">
        <v>0</v>
      </c>
      <c r="U6" s="13">
        <v>0</v>
      </c>
      <c r="V6" s="13">
        <v>0</v>
      </c>
      <c r="W6" s="13">
        <v>0</v>
      </c>
      <c r="X6" s="13" t="s">
        <v>37</v>
      </c>
      <c r="Y6" s="13" t="s">
        <v>37</v>
      </c>
      <c r="Z6" s="20" t="s">
        <v>37</v>
      </c>
      <c r="AA6" s="21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</row>
    <row r="7" spans="1:34" ht="15" customHeight="1" x14ac:dyDescent="0.25">
      <c r="B7" s="10" t="s">
        <v>9</v>
      </c>
      <c r="C7" s="22" t="s">
        <v>37</v>
      </c>
      <c r="D7" s="22" t="s">
        <v>37</v>
      </c>
      <c r="E7" s="22" t="s">
        <v>37</v>
      </c>
      <c r="F7" s="22" t="s">
        <v>37</v>
      </c>
      <c r="G7" s="22" t="s">
        <v>37</v>
      </c>
      <c r="H7" s="22" t="s">
        <v>37</v>
      </c>
      <c r="I7" s="22" t="s">
        <v>37</v>
      </c>
      <c r="J7" s="23" t="s">
        <v>37</v>
      </c>
      <c r="K7" s="24" t="s">
        <v>37</v>
      </c>
      <c r="L7" s="22" t="s">
        <v>37</v>
      </c>
      <c r="M7" s="22" t="s">
        <v>37</v>
      </c>
      <c r="N7" s="22" t="s">
        <v>37</v>
      </c>
      <c r="O7" s="22" t="s">
        <v>121</v>
      </c>
      <c r="P7" s="22" t="s">
        <v>120</v>
      </c>
      <c r="Q7" s="22" t="s">
        <v>119</v>
      </c>
      <c r="R7" s="18" t="s">
        <v>118</v>
      </c>
      <c r="S7" s="24" t="s">
        <v>37</v>
      </c>
      <c r="T7" s="22" t="s">
        <v>37</v>
      </c>
      <c r="U7" s="22" t="s">
        <v>37</v>
      </c>
      <c r="V7" s="22" t="s">
        <v>37</v>
      </c>
      <c r="W7" s="22"/>
      <c r="X7" s="22" t="s">
        <v>112</v>
      </c>
      <c r="Y7" s="22" t="s">
        <v>113</v>
      </c>
      <c r="Z7" s="18" t="s">
        <v>114</v>
      </c>
      <c r="AA7" s="24" t="s">
        <v>37</v>
      </c>
      <c r="AB7" s="22" t="s">
        <v>37</v>
      </c>
      <c r="AC7" s="22" t="s">
        <v>37</v>
      </c>
      <c r="AD7" s="22" t="s">
        <v>37</v>
      </c>
      <c r="AE7" s="12" t="s">
        <v>37</v>
      </c>
      <c r="AF7" s="27" t="s">
        <v>111</v>
      </c>
      <c r="AG7" s="27" t="s">
        <v>116</v>
      </c>
      <c r="AH7" s="27" t="s">
        <v>117</v>
      </c>
    </row>
    <row r="9" spans="1:34" x14ac:dyDescent="0.25">
      <c r="B9" s="10" t="s">
        <v>36</v>
      </c>
      <c r="C9" s="33" t="s">
        <v>122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 x14ac:dyDescent="0.25">
      <c r="B10" s="10" t="s">
        <v>73</v>
      </c>
      <c r="C10" s="32" t="str">
        <f>CONCATENATE("0x",DEC2HEX(HEX2DEC(RIGHT(C3,2))+1,2))</f>
        <v>0x01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7" t="s">
        <v>28</v>
      </c>
      <c r="K11" s="15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7" t="s">
        <v>20</v>
      </c>
      <c r="S11" s="15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7" t="s">
        <v>12</v>
      </c>
      <c r="AA11" s="15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25">
      <c r="B12" s="10" t="s">
        <v>11</v>
      </c>
      <c r="C12" s="12" t="s">
        <v>39</v>
      </c>
      <c r="D12" s="12" t="s">
        <v>39</v>
      </c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  <c r="J12" s="18" t="s">
        <v>39</v>
      </c>
      <c r="K12" s="16" t="s">
        <v>39</v>
      </c>
      <c r="L12" s="12" t="s">
        <v>39</v>
      </c>
      <c r="M12" s="12" t="s">
        <v>39</v>
      </c>
      <c r="N12" s="12" t="s">
        <v>39</v>
      </c>
      <c r="O12" s="12" t="s">
        <v>39</v>
      </c>
      <c r="P12" s="12" t="s">
        <v>39</v>
      </c>
      <c r="Q12" s="12" t="s">
        <v>39</v>
      </c>
      <c r="R12" s="18" t="s">
        <v>39</v>
      </c>
      <c r="S12" s="16" t="s">
        <v>39</v>
      </c>
      <c r="T12" s="27" t="s">
        <v>39</v>
      </c>
      <c r="U12" s="27" t="s">
        <v>39</v>
      </c>
      <c r="V12" s="27" t="s">
        <v>39</v>
      </c>
      <c r="W12" s="27" t="s">
        <v>39</v>
      </c>
      <c r="X12" s="27" t="s">
        <v>39</v>
      </c>
      <c r="Y12" s="27" t="s">
        <v>39</v>
      </c>
      <c r="Z12" s="18" t="s">
        <v>38</v>
      </c>
      <c r="AA12" s="38" t="s">
        <v>39</v>
      </c>
      <c r="AB12" s="36"/>
      <c r="AC12" s="34" t="s">
        <v>39</v>
      </c>
      <c r="AD12" s="35"/>
      <c r="AE12" s="35"/>
      <c r="AF12" s="35"/>
      <c r="AG12" s="35"/>
      <c r="AH12" s="36"/>
    </row>
    <row r="13" spans="1:34" x14ac:dyDescent="0.25">
      <c r="B13" s="10" t="s">
        <v>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20">
        <v>0</v>
      </c>
      <c r="K13" s="21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20">
        <v>0</v>
      </c>
      <c r="S13" s="21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0">
        <v>0</v>
      </c>
      <c r="AA13" s="39" t="s">
        <v>37</v>
      </c>
      <c r="AB13" s="41"/>
      <c r="AC13" s="45" t="s">
        <v>37</v>
      </c>
      <c r="AD13" s="40"/>
      <c r="AE13" s="40"/>
      <c r="AF13" s="40"/>
      <c r="AG13" s="40"/>
      <c r="AH13" s="41"/>
    </row>
    <row r="14" spans="1:34" ht="15" customHeight="1" x14ac:dyDescent="0.25">
      <c r="B14" s="10" t="s">
        <v>9</v>
      </c>
      <c r="C14" s="22" t="s">
        <v>37</v>
      </c>
      <c r="D14" s="22" t="s">
        <v>37</v>
      </c>
      <c r="E14" s="22" t="s">
        <v>37</v>
      </c>
      <c r="F14" s="22" t="s">
        <v>37</v>
      </c>
      <c r="G14" s="22" t="s">
        <v>37</v>
      </c>
      <c r="H14" s="22" t="s">
        <v>37</v>
      </c>
      <c r="I14" s="22" t="s">
        <v>37</v>
      </c>
      <c r="J14" s="23" t="s">
        <v>37</v>
      </c>
      <c r="K14" s="24" t="s">
        <v>37</v>
      </c>
      <c r="L14" s="22" t="s">
        <v>37</v>
      </c>
      <c r="M14" s="22" t="s">
        <v>37</v>
      </c>
      <c r="N14" s="22" t="s">
        <v>37</v>
      </c>
      <c r="O14" s="22" t="s">
        <v>37</v>
      </c>
      <c r="P14" s="22" t="s">
        <v>37</v>
      </c>
      <c r="Q14" s="22" t="s">
        <v>37</v>
      </c>
      <c r="R14" s="23" t="s">
        <v>37</v>
      </c>
      <c r="S14" s="25" t="s">
        <v>37</v>
      </c>
      <c r="T14" s="22" t="s">
        <v>37</v>
      </c>
      <c r="U14" s="22" t="s">
        <v>37</v>
      </c>
      <c r="V14" s="22" t="s">
        <v>37</v>
      </c>
      <c r="W14" s="22" t="s">
        <v>37</v>
      </c>
      <c r="X14" s="22" t="s">
        <v>37</v>
      </c>
      <c r="Y14" s="22" t="s">
        <v>37</v>
      </c>
      <c r="Z14" s="23" t="s">
        <v>125</v>
      </c>
      <c r="AA14" s="38" t="s">
        <v>123</v>
      </c>
      <c r="AB14" s="36"/>
      <c r="AC14" s="29" t="s">
        <v>124</v>
      </c>
      <c r="AD14" s="30"/>
      <c r="AE14" s="30"/>
      <c r="AF14" s="30"/>
      <c r="AG14" s="30"/>
      <c r="AH14" s="31"/>
    </row>
    <row r="16" spans="1:34" x14ac:dyDescent="0.25">
      <c r="B16" s="10" t="s">
        <v>36</v>
      </c>
      <c r="C16" s="33" t="s">
        <v>127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2:34" x14ac:dyDescent="0.25">
      <c r="B17" s="10" t="s">
        <v>73</v>
      </c>
      <c r="C17" s="32" t="str">
        <f>CONCATENATE("0x",DEC2HEX(HEX2DEC(RIGHT(C10,2))+1,2))</f>
        <v>0x02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2:34" x14ac:dyDescent="0.25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7" t="s">
        <v>28</v>
      </c>
      <c r="K18" s="15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7" t="s">
        <v>20</v>
      </c>
      <c r="S18" s="15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7" t="s">
        <v>12</v>
      </c>
      <c r="AA18" s="15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25">
      <c r="B19" s="10" t="s">
        <v>11</v>
      </c>
      <c r="C19" s="27" t="s">
        <v>39</v>
      </c>
      <c r="D19" s="27" t="s">
        <v>39</v>
      </c>
      <c r="E19" s="27" t="s">
        <v>39</v>
      </c>
      <c r="F19" s="27" t="s">
        <v>39</v>
      </c>
      <c r="G19" s="27" t="s">
        <v>39</v>
      </c>
      <c r="H19" s="27" t="s">
        <v>39</v>
      </c>
      <c r="I19" s="27" t="s">
        <v>39</v>
      </c>
      <c r="J19" s="18" t="s">
        <v>39</v>
      </c>
      <c r="K19" s="16" t="s">
        <v>39</v>
      </c>
      <c r="L19" s="27" t="s">
        <v>39</v>
      </c>
      <c r="M19" s="27" t="s">
        <v>39</v>
      </c>
      <c r="N19" s="27" t="s">
        <v>39</v>
      </c>
      <c r="O19" s="27" t="s">
        <v>39</v>
      </c>
      <c r="P19" s="27" t="s">
        <v>39</v>
      </c>
      <c r="Q19" s="27" t="s">
        <v>39</v>
      </c>
      <c r="R19" s="18" t="s">
        <v>39</v>
      </c>
      <c r="S19" s="16" t="s">
        <v>39</v>
      </c>
      <c r="T19" s="27" t="s">
        <v>39</v>
      </c>
      <c r="U19" s="27" t="s">
        <v>39</v>
      </c>
      <c r="V19" s="27" t="s">
        <v>39</v>
      </c>
      <c r="W19" s="27" t="s">
        <v>39</v>
      </c>
      <c r="X19" s="27" t="s">
        <v>39</v>
      </c>
      <c r="Y19" s="27" t="s">
        <v>39</v>
      </c>
      <c r="Z19" s="18" t="s">
        <v>39</v>
      </c>
      <c r="AA19" s="16" t="s">
        <v>39</v>
      </c>
      <c r="AB19" s="27" t="s">
        <v>39</v>
      </c>
      <c r="AC19" s="27" t="s">
        <v>39</v>
      </c>
      <c r="AD19" s="27" t="s">
        <v>39</v>
      </c>
      <c r="AE19" s="27" t="s">
        <v>38</v>
      </c>
      <c r="AF19" s="27" t="s">
        <v>38</v>
      </c>
      <c r="AG19" s="27" t="s">
        <v>38</v>
      </c>
      <c r="AH19" s="27" t="s">
        <v>38</v>
      </c>
    </row>
    <row r="20" spans="2:34" x14ac:dyDescent="0.25">
      <c r="B20" s="10" t="s">
        <v>10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0">
        <v>0</v>
      </c>
      <c r="K20" s="21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0">
        <v>0</v>
      </c>
      <c r="S20" s="21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0">
        <v>0</v>
      </c>
      <c r="AA20" s="21">
        <v>0</v>
      </c>
      <c r="AB20" s="26">
        <v>0</v>
      </c>
      <c r="AC20" s="26">
        <v>0</v>
      </c>
      <c r="AD20" s="26">
        <v>0</v>
      </c>
      <c r="AE20" s="26">
        <v>1</v>
      </c>
      <c r="AF20" s="26">
        <v>0</v>
      </c>
      <c r="AG20" s="26">
        <v>0</v>
      </c>
      <c r="AH20" s="26">
        <v>0</v>
      </c>
    </row>
    <row r="21" spans="2:34" ht="15" customHeight="1" x14ac:dyDescent="0.25">
      <c r="B21" s="10" t="s">
        <v>9</v>
      </c>
      <c r="C21" s="22" t="s">
        <v>37</v>
      </c>
      <c r="D21" s="22" t="s">
        <v>37</v>
      </c>
      <c r="E21" s="22" t="s">
        <v>37</v>
      </c>
      <c r="F21" s="22" t="s">
        <v>37</v>
      </c>
      <c r="G21" s="22" t="s">
        <v>37</v>
      </c>
      <c r="H21" s="22" t="s">
        <v>37</v>
      </c>
      <c r="I21" s="22" t="s">
        <v>37</v>
      </c>
      <c r="J21" s="23" t="s">
        <v>37</v>
      </c>
      <c r="K21" s="25" t="s">
        <v>37</v>
      </c>
      <c r="L21" s="22" t="s">
        <v>37</v>
      </c>
      <c r="M21" s="22" t="s">
        <v>37</v>
      </c>
      <c r="N21" s="22" t="s">
        <v>37</v>
      </c>
      <c r="O21" s="22" t="s">
        <v>37</v>
      </c>
      <c r="P21" s="22" t="s">
        <v>37</v>
      </c>
      <c r="Q21" s="22" t="s">
        <v>37</v>
      </c>
      <c r="R21" s="23" t="s">
        <v>37</v>
      </c>
      <c r="S21" s="25" t="s">
        <v>37</v>
      </c>
      <c r="T21" s="22" t="s">
        <v>37</v>
      </c>
      <c r="U21" s="22" t="s">
        <v>37</v>
      </c>
      <c r="V21" s="22" t="s">
        <v>37</v>
      </c>
      <c r="W21" s="22" t="s">
        <v>37</v>
      </c>
      <c r="X21" s="22" t="s">
        <v>37</v>
      </c>
      <c r="Y21" s="22" t="s">
        <v>37</v>
      </c>
      <c r="Z21" s="23" t="s">
        <v>37</v>
      </c>
      <c r="AA21" s="25" t="s">
        <v>37</v>
      </c>
      <c r="AB21" s="22" t="s">
        <v>37</v>
      </c>
      <c r="AC21" s="22" t="s">
        <v>37</v>
      </c>
      <c r="AD21" s="22" t="s">
        <v>37</v>
      </c>
      <c r="AE21" s="22" t="s">
        <v>128</v>
      </c>
      <c r="AF21" s="22" t="s">
        <v>116</v>
      </c>
      <c r="AG21" s="22" t="s">
        <v>129</v>
      </c>
      <c r="AH21" s="27" t="s">
        <v>126</v>
      </c>
    </row>
    <row r="23" spans="2:34" x14ac:dyDescent="0.25">
      <c r="B23" s="10" t="s">
        <v>36</v>
      </c>
      <c r="C23" s="33" t="s">
        <v>135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2:34" x14ac:dyDescent="0.25">
      <c r="B24" s="10" t="s">
        <v>73</v>
      </c>
      <c r="C24" s="32" t="str">
        <f>CONCATENATE("0x",DEC2HEX(HEX2DEC(RIGHT(C17,2))+1,2))</f>
        <v>0x03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2:34" x14ac:dyDescent="0.25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7" t="s">
        <v>28</v>
      </c>
      <c r="K25" s="15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7" t="s">
        <v>20</v>
      </c>
      <c r="S25" s="15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7" t="s">
        <v>12</v>
      </c>
      <c r="AA25" s="15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25">
      <c r="B26" s="10" t="s">
        <v>11</v>
      </c>
      <c r="C26" s="27" t="s">
        <v>39</v>
      </c>
      <c r="D26" s="27" t="s">
        <v>39</v>
      </c>
      <c r="E26" s="27" t="s">
        <v>39</v>
      </c>
      <c r="F26" s="27" t="s">
        <v>39</v>
      </c>
      <c r="G26" s="27" t="s">
        <v>39</v>
      </c>
      <c r="H26" s="27" t="s">
        <v>39</v>
      </c>
      <c r="I26" s="27" t="s">
        <v>39</v>
      </c>
      <c r="J26" s="18" t="s">
        <v>39</v>
      </c>
      <c r="K26" s="16" t="s">
        <v>39</v>
      </c>
      <c r="L26" s="27" t="s">
        <v>39</v>
      </c>
      <c r="M26" s="27" t="s">
        <v>39</v>
      </c>
      <c r="N26" s="27" t="s">
        <v>39</v>
      </c>
      <c r="O26" s="27" t="s">
        <v>39</v>
      </c>
      <c r="P26" s="27" t="s">
        <v>39</v>
      </c>
      <c r="Q26" s="27" t="s">
        <v>39</v>
      </c>
      <c r="R26" s="18" t="s">
        <v>39</v>
      </c>
      <c r="S26" s="16" t="s">
        <v>39</v>
      </c>
      <c r="T26" s="27" t="s">
        <v>39</v>
      </c>
      <c r="U26" s="27" t="s">
        <v>39</v>
      </c>
      <c r="V26" s="27" t="s">
        <v>39</v>
      </c>
      <c r="W26" s="27" t="s">
        <v>39</v>
      </c>
      <c r="X26" s="27" t="s">
        <v>39</v>
      </c>
      <c r="Y26" s="27" t="s">
        <v>39</v>
      </c>
      <c r="Z26" s="18" t="s">
        <v>39</v>
      </c>
      <c r="AA26" s="16" t="s">
        <v>39</v>
      </c>
      <c r="AB26" s="27" t="s">
        <v>39</v>
      </c>
      <c r="AC26" s="27" t="s">
        <v>39</v>
      </c>
      <c r="AD26" s="27" t="s">
        <v>39</v>
      </c>
      <c r="AE26" s="27" t="s">
        <v>39</v>
      </c>
      <c r="AF26" s="27" t="s">
        <v>39</v>
      </c>
      <c r="AG26" s="27" t="s">
        <v>39</v>
      </c>
      <c r="AH26" s="27" t="s">
        <v>39</v>
      </c>
    </row>
    <row r="27" spans="2:34" x14ac:dyDescent="0.25">
      <c r="B27" s="10" t="s">
        <v>10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0">
        <v>0</v>
      </c>
      <c r="K27" s="21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0">
        <v>0</v>
      </c>
      <c r="S27" s="21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0">
        <v>0</v>
      </c>
      <c r="AA27" s="21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 t="s">
        <v>37</v>
      </c>
      <c r="AH27" s="26" t="s">
        <v>37</v>
      </c>
    </row>
    <row r="28" spans="2:34" ht="15" customHeight="1" x14ac:dyDescent="0.25">
      <c r="B28" s="10" t="s">
        <v>9</v>
      </c>
      <c r="C28" s="22" t="s">
        <v>37</v>
      </c>
      <c r="D28" s="22" t="s">
        <v>37</v>
      </c>
      <c r="E28" s="22" t="s">
        <v>37</v>
      </c>
      <c r="F28" s="22" t="s">
        <v>37</v>
      </c>
      <c r="G28" s="22" t="s">
        <v>37</v>
      </c>
      <c r="H28" s="22" t="s">
        <v>37</v>
      </c>
      <c r="I28" s="22" t="s">
        <v>37</v>
      </c>
      <c r="J28" s="23" t="s">
        <v>37</v>
      </c>
      <c r="K28" s="25" t="s">
        <v>37</v>
      </c>
      <c r="L28" s="22" t="s">
        <v>37</v>
      </c>
      <c r="M28" s="22" t="s">
        <v>37</v>
      </c>
      <c r="N28" s="22" t="s">
        <v>37</v>
      </c>
      <c r="O28" s="22" t="s">
        <v>37</v>
      </c>
      <c r="P28" s="22" t="s">
        <v>37</v>
      </c>
      <c r="Q28" s="22" t="s">
        <v>37</v>
      </c>
      <c r="R28" s="23" t="s">
        <v>37</v>
      </c>
      <c r="S28" s="25" t="s">
        <v>37</v>
      </c>
      <c r="T28" s="22" t="s">
        <v>37</v>
      </c>
      <c r="U28" s="22" t="s">
        <v>37</v>
      </c>
      <c r="V28" s="22" t="s">
        <v>37</v>
      </c>
      <c r="W28" s="22" t="s">
        <v>37</v>
      </c>
      <c r="X28" s="22" t="s">
        <v>37</v>
      </c>
      <c r="Y28" s="22" t="s">
        <v>37</v>
      </c>
      <c r="Z28" s="23" t="s">
        <v>37</v>
      </c>
      <c r="AA28" s="25" t="s">
        <v>37</v>
      </c>
      <c r="AB28" s="22" t="s">
        <v>37</v>
      </c>
      <c r="AC28" s="22" t="s">
        <v>37</v>
      </c>
      <c r="AD28" s="22" t="s">
        <v>37</v>
      </c>
      <c r="AE28" s="22" t="s">
        <v>37</v>
      </c>
      <c r="AF28" s="22" t="s">
        <v>37</v>
      </c>
      <c r="AG28" s="22" t="s">
        <v>136</v>
      </c>
      <c r="AH28" s="27" t="s">
        <v>137</v>
      </c>
    </row>
    <row r="30" spans="2:34" x14ac:dyDescent="0.25">
      <c r="B30" s="10" t="s">
        <v>36</v>
      </c>
      <c r="C30" s="33" t="s">
        <v>141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2:34" x14ac:dyDescent="0.25">
      <c r="B31" s="10" t="s">
        <v>73</v>
      </c>
      <c r="C31" s="32" t="str">
        <f>CONCATENATE("0x",DEC2HEX(HEX2DEC(RIGHT(C24,2))+1,2))</f>
        <v>0x04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2:34" x14ac:dyDescent="0.25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7" t="s">
        <v>28</v>
      </c>
      <c r="K32" s="15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7" t="s">
        <v>20</v>
      </c>
      <c r="S32" s="15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7" t="s">
        <v>12</v>
      </c>
      <c r="AA32" s="15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25">
      <c r="B33" s="10" t="s">
        <v>11</v>
      </c>
      <c r="C33" s="27" t="s">
        <v>39</v>
      </c>
      <c r="D33" s="27" t="s">
        <v>39</v>
      </c>
      <c r="E33" s="27" t="s">
        <v>39</v>
      </c>
      <c r="F33" s="27" t="s">
        <v>39</v>
      </c>
      <c r="G33" s="27" t="s">
        <v>39</v>
      </c>
      <c r="H33" s="27" t="s">
        <v>39</v>
      </c>
      <c r="I33" s="27" t="s">
        <v>39</v>
      </c>
      <c r="J33" s="18" t="s">
        <v>39</v>
      </c>
      <c r="K33" s="16" t="s">
        <v>39</v>
      </c>
      <c r="L33" s="27" t="s">
        <v>39</v>
      </c>
      <c r="M33" s="27" t="s">
        <v>39</v>
      </c>
      <c r="N33" s="27" t="s">
        <v>39</v>
      </c>
      <c r="O33" s="27" t="s">
        <v>39</v>
      </c>
      <c r="P33" s="27" t="s">
        <v>39</v>
      </c>
      <c r="Q33" s="27" t="s">
        <v>39</v>
      </c>
      <c r="R33" s="18" t="s">
        <v>39</v>
      </c>
      <c r="S33" s="38" t="s">
        <v>38</v>
      </c>
      <c r="T33" s="35"/>
      <c r="U33" s="35"/>
      <c r="V33" s="35"/>
      <c r="W33" s="35"/>
      <c r="X33" s="35"/>
      <c r="Y33" s="35"/>
      <c r="Z33" s="37"/>
      <c r="AA33" s="38" t="s">
        <v>38</v>
      </c>
      <c r="AB33" s="35"/>
      <c r="AC33" s="35"/>
      <c r="AD33" s="35"/>
      <c r="AE33" s="35"/>
      <c r="AF33" s="35"/>
      <c r="AG33" s="35"/>
      <c r="AH33" s="36"/>
    </row>
    <row r="34" spans="2:34" x14ac:dyDescent="0.25">
      <c r="B34" s="10" t="s">
        <v>10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0">
        <v>0</v>
      </c>
      <c r="K34" s="21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0">
        <v>0</v>
      </c>
      <c r="S34" s="39" t="s">
        <v>190</v>
      </c>
      <c r="T34" s="40"/>
      <c r="U34" s="40"/>
      <c r="V34" s="40"/>
      <c r="W34" s="40"/>
      <c r="X34" s="40"/>
      <c r="Y34" s="40"/>
      <c r="Z34" s="44"/>
      <c r="AA34" s="39" t="s">
        <v>191</v>
      </c>
      <c r="AB34" s="40"/>
      <c r="AC34" s="40"/>
      <c r="AD34" s="40"/>
      <c r="AE34" s="40"/>
      <c r="AF34" s="40"/>
      <c r="AG34" s="40"/>
      <c r="AH34" s="41"/>
    </row>
    <row r="35" spans="2:34" ht="15" customHeight="1" x14ac:dyDescent="0.25">
      <c r="B35" s="10" t="s">
        <v>9</v>
      </c>
      <c r="C35" s="22" t="s">
        <v>37</v>
      </c>
      <c r="D35" s="22" t="s">
        <v>37</v>
      </c>
      <c r="E35" s="22" t="s">
        <v>37</v>
      </c>
      <c r="F35" s="22" t="s">
        <v>37</v>
      </c>
      <c r="G35" s="22" t="s">
        <v>37</v>
      </c>
      <c r="H35" s="22" t="s">
        <v>37</v>
      </c>
      <c r="I35" s="22" t="s">
        <v>37</v>
      </c>
      <c r="J35" s="23" t="s">
        <v>37</v>
      </c>
      <c r="K35" s="25" t="s">
        <v>37</v>
      </c>
      <c r="L35" s="22" t="s">
        <v>37</v>
      </c>
      <c r="M35" s="22" t="s">
        <v>37</v>
      </c>
      <c r="N35" s="22" t="s">
        <v>37</v>
      </c>
      <c r="O35" s="22" t="s">
        <v>37</v>
      </c>
      <c r="P35" s="22" t="s">
        <v>37</v>
      </c>
      <c r="Q35" s="22" t="s">
        <v>37</v>
      </c>
      <c r="R35" s="23" t="s">
        <v>37</v>
      </c>
      <c r="S35" s="42" t="s">
        <v>142</v>
      </c>
      <c r="T35" s="30"/>
      <c r="U35" s="30"/>
      <c r="V35" s="30"/>
      <c r="W35" s="30"/>
      <c r="X35" s="30"/>
      <c r="Y35" s="30"/>
      <c r="Z35" s="43"/>
      <c r="AA35" s="42" t="s">
        <v>143</v>
      </c>
      <c r="AB35" s="30"/>
      <c r="AC35" s="30"/>
      <c r="AD35" s="30"/>
      <c r="AE35" s="30"/>
      <c r="AF35" s="30"/>
      <c r="AG35" s="30"/>
      <c r="AH35" s="31"/>
    </row>
    <row r="37" spans="2:34" x14ac:dyDescent="0.25">
      <c r="B37" s="10" t="s">
        <v>36</v>
      </c>
      <c r="C37" s="33" t="s">
        <v>144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2:34" x14ac:dyDescent="0.25">
      <c r="B38" s="10" t="s">
        <v>73</v>
      </c>
      <c r="C38" s="32" t="str">
        <f>CONCATENATE("0x",DEC2HEX(HEX2DEC(RIGHT(C31,2))+1,2))</f>
        <v>0x05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2:34" x14ac:dyDescent="0.25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7" t="s">
        <v>28</v>
      </c>
      <c r="K39" s="15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7" t="s">
        <v>20</v>
      </c>
      <c r="S39" s="15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7" t="s">
        <v>12</v>
      </c>
      <c r="AA39" s="15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25">
      <c r="B40" s="10" t="s">
        <v>11</v>
      </c>
      <c r="C40" s="27" t="s">
        <v>39</v>
      </c>
      <c r="D40" s="27" t="s">
        <v>39</v>
      </c>
      <c r="E40" s="27" t="s">
        <v>39</v>
      </c>
      <c r="F40" s="27" t="s">
        <v>39</v>
      </c>
      <c r="G40" s="27" t="s">
        <v>39</v>
      </c>
      <c r="H40" s="27" t="s">
        <v>39</v>
      </c>
      <c r="I40" s="27" t="s">
        <v>39</v>
      </c>
      <c r="J40" s="18" t="s">
        <v>39</v>
      </c>
      <c r="K40" s="16" t="s">
        <v>39</v>
      </c>
      <c r="L40" s="27" t="s">
        <v>39</v>
      </c>
      <c r="M40" s="27" t="s">
        <v>39</v>
      </c>
      <c r="N40" s="27" t="s">
        <v>39</v>
      </c>
      <c r="O40" s="27" t="s">
        <v>39</v>
      </c>
      <c r="P40" s="27" t="s">
        <v>39</v>
      </c>
      <c r="Q40" s="27" t="s">
        <v>39</v>
      </c>
      <c r="R40" s="18" t="s">
        <v>39</v>
      </c>
      <c r="S40" s="16" t="s">
        <v>39</v>
      </c>
      <c r="T40" s="27" t="s">
        <v>39</v>
      </c>
      <c r="U40" s="27" t="s">
        <v>39</v>
      </c>
      <c r="V40" s="27" t="s">
        <v>39</v>
      </c>
      <c r="W40" s="27" t="s">
        <v>39</v>
      </c>
      <c r="X40" s="27" t="s">
        <v>39</v>
      </c>
      <c r="Y40" s="27" t="s">
        <v>39</v>
      </c>
      <c r="Z40" s="18" t="s">
        <v>39</v>
      </c>
      <c r="AA40" s="16" t="s">
        <v>39</v>
      </c>
      <c r="AB40" s="27" t="s">
        <v>39</v>
      </c>
      <c r="AC40" s="27" t="s">
        <v>39</v>
      </c>
      <c r="AD40" s="27" t="s">
        <v>39</v>
      </c>
      <c r="AE40" s="27" t="s">
        <v>39</v>
      </c>
      <c r="AF40" s="27" t="s">
        <v>39</v>
      </c>
      <c r="AG40" s="27" t="s">
        <v>39</v>
      </c>
      <c r="AH40" s="27" t="s">
        <v>39</v>
      </c>
    </row>
    <row r="41" spans="2:34" x14ac:dyDescent="0.25">
      <c r="B41" s="10" t="s">
        <v>10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0">
        <v>0</v>
      </c>
      <c r="K41" s="21">
        <v>0</v>
      </c>
      <c r="L41" s="26" t="s">
        <v>37</v>
      </c>
      <c r="M41" s="26" t="s">
        <v>37</v>
      </c>
      <c r="N41" s="26" t="s">
        <v>37</v>
      </c>
      <c r="O41" s="26" t="s">
        <v>37</v>
      </c>
      <c r="P41" s="26" t="s">
        <v>37</v>
      </c>
      <c r="Q41" s="26" t="s">
        <v>37</v>
      </c>
      <c r="R41" s="20" t="s">
        <v>37</v>
      </c>
      <c r="S41" s="21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0">
        <v>0</v>
      </c>
      <c r="AA41" s="21">
        <v>0</v>
      </c>
      <c r="AB41" s="26" t="s">
        <v>37</v>
      </c>
      <c r="AC41" s="26" t="s">
        <v>37</v>
      </c>
      <c r="AD41" s="26" t="s">
        <v>37</v>
      </c>
      <c r="AE41" s="26" t="s">
        <v>37</v>
      </c>
      <c r="AF41" s="26" t="s">
        <v>37</v>
      </c>
      <c r="AG41" s="26" t="s">
        <v>37</v>
      </c>
      <c r="AH41" s="26" t="s">
        <v>37</v>
      </c>
    </row>
    <row r="42" spans="2:34" ht="15" customHeight="1" x14ac:dyDescent="0.25">
      <c r="B42" s="10" t="s">
        <v>9</v>
      </c>
      <c r="C42" s="22" t="s">
        <v>37</v>
      </c>
      <c r="D42" s="22" t="s">
        <v>37</v>
      </c>
      <c r="E42" s="22" t="s">
        <v>37</v>
      </c>
      <c r="F42" s="22" t="s">
        <v>37</v>
      </c>
      <c r="G42" s="22" t="s">
        <v>37</v>
      </c>
      <c r="H42" s="22" t="s">
        <v>37</v>
      </c>
      <c r="I42" s="22" t="s">
        <v>37</v>
      </c>
      <c r="J42" s="23" t="s">
        <v>37</v>
      </c>
      <c r="K42" s="25" t="s">
        <v>37</v>
      </c>
      <c r="L42" s="22" t="s">
        <v>158</v>
      </c>
      <c r="M42" s="22" t="s">
        <v>157</v>
      </c>
      <c r="N42" s="22" t="s">
        <v>156</v>
      </c>
      <c r="O42" s="22" t="s">
        <v>155</v>
      </c>
      <c r="P42" s="22" t="s">
        <v>154</v>
      </c>
      <c r="Q42" s="22" t="s">
        <v>153</v>
      </c>
      <c r="R42" s="23" t="s">
        <v>152</v>
      </c>
      <c r="S42" s="25" t="s">
        <v>37</v>
      </c>
      <c r="T42" s="22" t="s">
        <v>37</v>
      </c>
      <c r="U42" s="22" t="s">
        <v>37</v>
      </c>
      <c r="V42" s="22" t="s">
        <v>37</v>
      </c>
      <c r="W42" s="22" t="s">
        <v>37</v>
      </c>
      <c r="X42" s="22" t="s">
        <v>37</v>
      </c>
      <c r="Y42" s="22" t="s">
        <v>37</v>
      </c>
      <c r="Z42" s="23" t="s">
        <v>37</v>
      </c>
      <c r="AA42" s="25" t="s">
        <v>37</v>
      </c>
      <c r="AB42" s="22" t="s">
        <v>151</v>
      </c>
      <c r="AC42" s="22" t="s">
        <v>150</v>
      </c>
      <c r="AD42" s="22" t="s">
        <v>149</v>
      </c>
      <c r="AE42" s="22" t="s">
        <v>147</v>
      </c>
      <c r="AF42" s="22" t="s">
        <v>146</v>
      </c>
      <c r="AG42" s="22" t="s">
        <v>148</v>
      </c>
      <c r="AH42" s="27" t="s">
        <v>145</v>
      </c>
    </row>
    <row r="44" spans="2:34" x14ac:dyDescent="0.25">
      <c r="B44" s="10" t="s">
        <v>36</v>
      </c>
      <c r="C44" s="33" t="s">
        <v>162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2:34" x14ac:dyDescent="0.25">
      <c r="B45" s="10" t="s">
        <v>73</v>
      </c>
      <c r="C45" s="32" t="str">
        <f>CONCATENATE("0x",DEC2HEX(HEX2DEC(RIGHT(C38,2))+1,2))</f>
        <v>0x06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2:34" x14ac:dyDescent="0.25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7" t="s">
        <v>28</v>
      </c>
      <c r="K46" s="15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7" t="s">
        <v>20</v>
      </c>
      <c r="S46" s="15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7" t="s">
        <v>12</v>
      </c>
      <c r="AA46" s="15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25">
      <c r="B47" s="10" t="s">
        <v>11</v>
      </c>
      <c r="C47" s="34" t="s">
        <v>39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6"/>
    </row>
    <row r="48" spans="2:34" x14ac:dyDescent="0.25">
      <c r="B48" s="10" t="s">
        <v>10</v>
      </c>
      <c r="C48" s="45" t="s">
        <v>37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</row>
    <row r="49" spans="2:34" ht="15" customHeight="1" x14ac:dyDescent="0.25">
      <c r="B49" s="10" t="s">
        <v>9</v>
      </c>
      <c r="C49" s="29" t="s">
        <v>164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1"/>
    </row>
    <row r="51" spans="2:34" x14ac:dyDescent="0.25">
      <c r="B51" s="10" t="s">
        <v>36</v>
      </c>
      <c r="C51" s="33" t="s">
        <v>163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2:34" x14ac:dyDescent="0.25">
      <c r="B52" s="10" t="s">
        <v>73</v>
      </c>
      <c r="C52" s="32" t="str">
        <f>CONCATENATE("0x",DEC2HEX(HEX2DEC(RIGHT(C45,2))+1,2))</f>
        <v>0x07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2:34" x14ac:dyDescent="0.25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7" t="s">
        <v>28</v>
      </c>
      <c r="K53" s="15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7" t="s">
        <v>20</v>
      </c>
      <c r="S53" s="15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7" t="s">
        <v>12</v>
      </c>
      <c r="AA53" s="15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25">
      <c r="B54" s="10" t="s">
        <v>11</v>
      </c>
      <c r="C54" s="34" t="s">
        <v>39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6"/>
    </row>
    <row r="55" spans="2:34" x14ac:dyDescent="0.25">
      <c r="B55" s="10" t="s">
        <v>10</v>
      </c>
      <c r="C55" s="45" t="s">
        <v>37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</row>
    <row r="56" spans="2:34" x14ac:dyDescent="0.25">
      <c r="B56" s="10" t="s">
        <v>9</v>
      </c>
      <c r="C56" s="34" t="s">
        <v>165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6"/>
    </row>
    <row r="58" spans="2:34" x14ac:dyDescent="0.25">
      <c r="B58" s="10" t="s">
        <v>36</v>
      </c>
      <c r="C58" s="33" t="s">
        <v>166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</row>
    <row r="59" spans="2:34" x14ac:dyDescent="0.25">
      <c r="B59" s="10" t="s">
        <v>73</v>
      </c>
      <c r="C59" s="32" t="str">
        <f>CONCATENATE("0x",DEC2HEX(HEX2DEC(RIGHT(C52,2))+1,2))</f>
        <v>0x08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2:34" x14ac:dyDescent="0.25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7" t="s">
        <v>28</v>
      </c>
      <c r="K60" s="15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7" t="s">
        <v>20</v>
      </c>
      <c r="S60" s="15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7" t="s">
        <v>12</v>
      </c>
      <c r="AA60" s="15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25">
      <c r="B61" s="10" t="s">
        <v>11</v>
      </c>
      <c r="C61" s="34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7"/>
      <c r="S61" s="38" t="s">
        <v>38</v>
      </c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6"/>
    </row>
    <row r="62" spans="2:34" x14ac:dyDescent="0.25">
      <c r="B62" s="10" t="s">
        <v>10</v>
      </c>
      <c r="C62" s="45" t="s">
        <v>192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4"/>
      <c r="S62" s="39" t="s">
        <v>192</v>
      </c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</row>
    <row r="63" spans="2:34" ht="15" customHeight="1" x14ac:dyDescent="0.25">
      <c r="B63" s="10" t="s">
        <v>9</v>
      </c>
      <c r="C63" s="29" t="s">
        <v>168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43"/>
      <c r="S63" s="42" t="s">
        <v>167</v>
      </c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1"/>
    </row>
    <row r="65" spans="2:34" x14ac:dyDescent="0.25">
      <c r="B65" s="10" t="s">
        <v>36</v>
      </c>
      <c r="C65" s="33" t="s">
        <v>169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2:34" x14ac:dyDescent="0.25">
      <c r="B66" s="10" t="s">
        <v>73</v>
      </c>
      <c r="C66" s="32" t="str">
        <f>CONCATENATE("0x",DEC2HEX(HEX2DEC(RIGHT(C59,2))+1,2))</f>
        <v>0x09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2:34" x14ac:dyDescent="0.25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7" t="s">
        <v>28</v>
      </c>
      <c r="K67" s="15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7" t="s">
        <v>20</v>
      </c>
      <c r="S67" s="15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7" t="s">
        <v>12</v>
      </c>
      <c r="AA67" s="15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25">
      <c r="B68" s="10" t="s">
        <v>11</v>
      </c>
      <c r="C68" s="34" t="s">
        <v>38</v>
      </c>
      <c r="D68" s="35" t="s">
        <v>38</v>
      </c>
      <c r="E68" s="35" t="s">
        <v>38</v>
      </c>
      <c r="F68" s="35" t="s">
        <v>38</v>
      </c>
      <c r="G68" s="35" t="s">
        <v>38</v>
      </c>
      <c r="H68" s="35" t="s">
        <v>38</v>
      </c>
      <c r="I68" s="35" t="s">
        <v>38</v>
      </c>
      <c r="J68" s="35" t="s">
        <v>38</v>
      </c>
      <c r="K68" s="35" t="s">
        <v>38</v>
      </c>
      <c r="L68" s="35" t="s">
        <v>38</v>
      </c>
      <c r="M68" s="35" t="s">
        <v>38</v>
      </c>
      <c r="N68" s="35" t="s">
        <v>38</v>
      </c>
      <c r="O68" s="35" t="s">
        <v>38</v>
      </c>
      <c r="P68" s="35" t="s">
        <v>38</v>
      </c>
      <c r="Q68" s="35" t="s">
        <v>38</v>
      </c>
      <c r="R68" s="37" t="s">
        <v>38</v>
      </c>
      <c r="S68" s="38" t="s">
        <v>38</v>
      </c>
      <c r="T68" s="35" t="s">
        <v>38</v>
      </c>
      <c r="U68" s="35" t="s">
        <v>38</v>
      </c>
      <c r="V68" s="35" t="s">
        <v>38</v>
      </c>
      <c r="W68" s="35" t="s">
        <v>38</v>
      </c>
      <c r="X68" s="35" t="s">
        <v>38</v>
      </c>
      <c r="Y68" s="35" t="s">
        <v>38</v>
      </c>
      <c r="Z68" s="35" t="s">
        <v>38</v>
      </c>
      <c r="AA68" s="35" t="s">
        <v>38</v>
      </c>
      <c r="AB68" s="35" t="s">
        <v>38</v>
      </c>
      <c r="AC68" s="35" t="s">
        <v>38</v>
      </c>
      <c r="AD68" s="35" t="s">
        <v>38</v>
      </c>
      <c r="AE68" s="35" t="s">
        <v>38</v>
      </c>
      <c r="AF68" s="35" t="s">
        <v>38</v>
      </c>
      <c r="AG68" s="35" t="s">
        <v>38</v>
      </c>
      <c r="AH68" s="36" t="s">
        <v>38</v>
      </c>
    </row>
    <row r="69" spans="2:34" x14ac:dyDescent="0.25">
      <c r="B69" s="10" t="s">
        <v>10</v>
      </c>
      <c r="C69" s="45" t="s">
        <v>192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4"/>
      <c r="S69" s="39" t="s">
        <v>192</v>
      </c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</row>
    <row r="70" spans="2:34" ht="15" customHeight="1" x14ac:dyDescent="0.25">
      <c r="B70" s="10" t="s">
        <v>9</v>
      </c>
      <c r="C70" s="29" t="s">
        <v>171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43"/>
      <c r="S70" s="42" t="s">
        <v>170</v>
      </c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1"/>
    </row>
    <row r="72" spans="2:34" x14ac:dyDescent="0.25">
      <c r="B72" s="10" t="s">
        <v>36</v>
      </c>
      <c r="C72" s="33" t="s">
        <v>172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2:34" x14ac:dyDescent="0.25">
      <c r="B73" s="10" t="s">
        <v>73</v>
      </c>
      <c r="C73" s="32" t="str">
        <f>CONCATENATE("0x",DEC2HEX(HEX2DEC(RIGHT(C66,2))+1,2))</f>
        <v>0x0A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2:34" x14ac:dyDescent="0.25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7" t="s">
        <v>28</v>
      </c>
      <c r="K74" s="15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7" t="s">
        <v>20</v>
      </c>
      <c r="S74" s="15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7" t="s">
        <v>12</v>
      </c>
      <c r="AA74" s="15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25">
      <c r="B75" s="10" t="s">
        <v>11</v>
      </c>
      <c r="C75" s="27" t="s">
        <v>39</v>
      </c>
      <c r="D75" s="27" t="s">
        <v>39</v>
      </c>
      <c r="E75" s="27" t="s">
        <v>39</v>
      </c>
      <c r="F75" s="27" t="s">
        <v>39</v>
      </c>
      <c r="G75" s="27" t="s">
        <v>39</v>
      </c>
      <c r="H75" s="27" t="s">
        <v>39</v>
      </c>
      <c r="I75" s="27" t="s">
        <v>39</v>
      </c>
      <c r="J75" s="18" t="s">
        <v>39</v>
      </c>
      <c r="K75" s="16" t="s">
        <v>39</v>
      </c>
      <c r="L75" s="27" t="s">
        <v>39</v>
      </c>
      <c r="M75" s="27" t="s">
        <v>39</v>
      </c>
      <c r="N75" s="27" t="s">
        <v>39</v>
      </c>
      <c r="O75" s="27" t="s">
        <v>39</v>
      </c>
      <c r="P75" s="27" t="s">
        <v>39</v>
      </c>
      <c r="Q75" s="27" t="s">
        <v>39</v>
      </c>
      <c r="R75" s="18" t="s">
        <v>39</v>
      </c>
      <c r="S75" s="38" t="s">
        <v>38</v>
      </c>
      <c r="T75" s="35" t="s">
        <v>38</v>
      </c>
      <c r="U75" s="35" t="s">
        <v>38</v>
      </c>
      <c r="V75" s="35" t="s">
        <v>38</v>
      </c>
      <c r="W75" s="35" t="s">
        <v>38</v>
      </c>
      <c r="X75" s="35" t="s">
        <v>38</v>
      </c>
      <c r="Y75" s="35" t="s">
        <v>38</v>
      </c>
      <c r="Z75" s="35" t="s">
        <v>38</v>
      </c>
      <c r="AA75" s="35" t="s">
        <v>38</v>
      </c>
      <c r="AB75" s="35" t="s">
        <v>38</v>
      </c>
      <c r="AC75" s="35" t="s">
        <v>38</v>
      </c>
      <c r="AD75" s="35" t="s">
        <v>38</v>
      </c>
      <c r="AE75" s="35" t="s">
        <v>38</v>
      </c>
      <c r="AF75" s="35" t="s">
        <v>38</v>
      </c>
      <c r="AG75" s="35" t="s">
        <v>38</v>
      </c>
      <c r="AH75" s="36" t="s">
        <v>38</v>
      </c>
    </row>
    <row r="76" spans="2:34" x14ac:dyDescent="0.25">
      <c r="B76" s="10" t="s">
        <v>10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0">
        <v>0</v>
      </c>
      <c r="K76" s="21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0">
        <v>0</v>
      </c>
      <c r="S76" s="39" t="s">
        <v>192</v>
      </c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</row>
    <row r="77" spans="2:34" x14ac:dyDescent="0.25">
      <c r="B77" s="10" t="s">
        <v>9</v>
      </c>
      <c r="C77" s="22" t="s">
        <v>37</v>
      </c>
      <c r="D77" s="22" t="s">
        <v>37</v>
      </c>
      <c r="E77" s="22" t="s">
        <v>37</v>
      </c>
      <c r="F77" s="22" t="s">
        <v>37</v>
      </c>
      <c r="G77" s="22" t="s">
        <v>37</v>
      </c>
      <c r="H77" s="22" t="s">
        <v>37</v>
      </c>
      <c r="I77" s="22" t="s">
        <v>37</v>
      </c>
      <c r="J77" s="23" t="s">
        <v>37</v>
      </c>
      <c r="K77" s="25" t="s">
        <v>37</v>
      </c>
      <c r="L77" s="22" t="s">
        <v>37</v>
      </c>
      <c r="M77" s="22" t="s">
        <v>37</v>
      </c>
      <c r="N77" s="22" t="s">
        <v>37</v>
      </c>
      <c r="O77" s="22" t="s">
        <v>37</v>
      </c>
      <c r="P77" s="22" t="s">
        <v>37</v>
      </c>
      <c r="Q77" s="22" t="s">
        <v>37</v>
      </c>
      <c r="R77" s="23" t="s">
        <v>37</v>
      </c>
      <c r="S77" s="38" t="s">
        <v>175</v>
      </c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6"/>
    </row>
    <row r="79" spans="2:34" x14ac:dyDescent="0.25">
      <c r="B79" s="10" t="s">
        <v>36</v>
      </c>
      <c r="C79" s="33" t="s">
        <v>176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2:34" x14ac:dyDescent="0.25">
      <c r="B80" s="10" t="s">
        <v>73</v>
      </c>
      <c r="C80" s="32" t="str">
        <f>CONCATENATE("0x",DEC2HEX(HEX2DEC(RIGHT(C73,2))+1,2))</f>
        <v>0x0B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2:34" x14ac:dyDescent="0.25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7" t="s">
        <v>28</v>
      </c>
      <c r="K81" s="15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7" t="s">
        <v>20</v>
      </c>
      <c r="S81" s="15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7" t="s">
        <v>12</v>
      </c>
      <c r="AA81" s="15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25">
      <c r="B82" s="10" t="s">
        <v>11</v>
      </c>
      <c r="C82" s="27" t="s">
        <v>39</v>
      </c>
      <c r="D82" s="27" t="s">
        <v>39</v>
      </c>
      <c r="E82" s="27" t="s">
        <v>39</v>
      </c>
      <c r="F82" s="27" t="s">
        <v>39</v>
      </c>
      <c r="G82" s="27" t="s">
        <v>39</v>
      </c>
      <c r="H82" s="27" t="s">
        <v>39</v>
      </c>
      <c r="I82" s="27" t="s">
        <v>39</v>
      </c>
      <c r="J82" s="18" t="s">
        <v>39</v>
      </c>
      <c r="K82" s="16" t="s">
        <v>39</v>
      </c>
      <c r="L82" s="27" t="s">
        <v>39</v>
      </c>
      <c r="M82" s="27" t="s">
        <v>39</v>
      </c>
      <c r="N82" s="27" t="s">
        <v>39</v>
      </c>
      <c r="O82" s="27" t="s">
        <v>39</v>
      </c>
      <c r="P82" s="27" t="s">
        <v>39</v>
      </c>
      <c r="Q82" s="27" t="s">
        <v>39</v>
      </c>
      <c r="R82" s="18" t="s">
        <v>39</v>
      </c>
      <c r="S82" s="38" t="s">
        <v>38</v>
      </c>
      <c r="T82" s="35"/>
      <c r="U82" s="35"/>
      <c r="V82" s="35"/>
      <c r="W82" s="35"/>
      <c r="X82" s="35"/>
      <c r="Y82" s="35"/>
      <c r="Z82" s="37"/>
      <c r="AA82" s="38" t="s">
        <v>38</v>
      </c>
      <c r="AB82" s="35"/>
      <c r="AC82" s="35"/>
      <c r="AD82" s="35"/>
      <c r="AE82" s="35"/>
      <c r="AF82" s="35"/>
      <c r="AG82" s="35"/>
      <c r="AH82" s="36"/>
    </row>
    <row r="83" spans="2:34" x14ac:dyDescent="0.25">
      <c r="B83" s="10" t="s">
        <v>10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0">
        <v>0</v>
      </c>
      <c r="K83" s="21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0">
        <v>0</v>
      </c>
      <c r="S83" s="39" t="s">
        <v>189</v>
      </c>
      <c r="T83" s="40"/>
      <c r="U83" s="40"/>
      <c r="V83" s="40"/>
      <c r="W83" s="40"/>
      <c r="X83" s="40"/>
      <c r="Y83" s="40"/>
      <c r="Z83" s="44"/>
      <c r="AA83" s="39" t="s">
        <v>189</v>
      </c>
      <c r="AB83" s="40"/>
      <c r="AC83" s="40"/>
      <c r="AD83" s="40"/>
      <c r="AE83" s="40"/>
      <c r="AF83" s="40"/>
      <c r="AG83" s="40"/>
      <c r="AH83" s="41"/>
    </row>
    <row r="84" spans="2:34" ht="15" customHeight="1" x14ac:dyDescent="0.25">
      <c r="B84" s="10" t="s">
        <v>9</v>
      </c>
      <c r="C84" s="22" t="s">
        <v>37</v>
      </c>
      <c r="D84" s="22" t="s">
        <v>37</v>
      </c>
      <c r="E84" s="22" t="s">
        <v>37</v>
      </c>
      <c r="F84" s="22" t="s">
        <v>37</v>
      </c>
      <c r="G84" s="22" t="s">
        <v>37</v>
      </c>
      <c r="H84" s="22" t="s">
        <v>37</v>
      </c>
      <c r="I84" s="22" t="s">
        <v>37</v>
      </c>
      <c r="J84" s="23" t="s">
        <v>37</v>
      </c>
      <c r="K84" s="25" t="s">
        <v>37</v>
      </c>
      <c r="L84" s="22" t="s">
        <v>37</v>
      </c>
      <c r="M84" s="22" t="s">
        <v>37</v>
      </c>
      <c r="N84" s="22" t="s">
        <v>37</v>
      </c>
      <c r="O84" s="22" t="s">
        <v>37</v>
      </c>
      <c r="P84" s="22" t="s">
        <v>37</v>
      </c>
      <c r="Q84" s="22" t="s">
        <v>37</v>
      </c>
      <c r="R84" s="23" t="s">
        <v>37</v>
      </c>
      <c r="S84" s="42" t="s">
        <v>174</v>
      </c>
      <c r="T84" s="30"/>
      <c r="U84" s="30"/>
      <c r="V84" s="30"/>
      <c r="W84" s="30"/>
      <c r="X84" s="30"/>
      <c r="Y84" s="30"/>
      <c r="Z84" s="43"/>
      <c r="AA84" s="42" t="s">
        <v>173</v>
      </c>
      <c r="AB84" s="30"/>
      <c r="AC84" s="30"/>
      <c r="AD84" s="30"/>
      <c r="AE84" s="30"/>
      <c r="AF84" s="30"/>
      <c r="AG84" s="30"/>
      <c r="AH84" s="31"/>
    </row>
    <row r="86" spans="2:34" x14ac:dyDescent="0.25">
      <c r="B86" s="10" t="s">
        <v>36</v>
      </c>
      <c r="C86" s="33" t="s">
        <v>177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2:34" x14ac:dyDescent="0.25">
      <c r="B87" s="10" t="s">
        <v>73</v>
      </c>
      <c r="C87" s="32" t="str">
        <f>CONCATENATE("0x",DEC2HEX(HEX2DEC(RIGHT(C80,2))+1,2))</f>
        <v>0x0C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2:34" x14ac:dyDescent="0.25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7" t="s">
        <v>28</v>
      </c>
      <c r="K88" s="15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7" t="s">
        <v>20</v>
      </c>
      <c r="S88" s="15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7" t="s">
        <v>12</v>
      </c>
      <c r="AA88" s="15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25">
      <c r="B89" s="10" t="s">
        <v>11</v>
      </c>
      <c r="C89" s="35" t="s">
        <v>39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7"/>
      <c r="S89" s="38" t="s">
        <v>39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6"/>
    </row>
    <row r="90" spans="2:34" x14ac:dyDescent="0.25">
      <c r="B90" s="10" t="s">
        <v>10</v>
      </c>
      <c r="C90" s="40" t="s">
        <v>37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0">
        <v>0</v>
      </c>
      <c r="Q90" s="40">
        <v>0</v>
      </c>
      <c r="R90" s="41">
        <v>0</v>
      </c>
      <c r="S90" s="39" t="s">
        <v>37</v>
      </c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</row>
    <row r="91" spans="2:34" ht="15" customHeight="1" x14ac:dyDescent="0.25">
      <c r="B91" s="10" t="s">
        <v>9</v>
      </c>
      <c r="C91" s="35" t="s">
        <v>179</v>
      </c>
      <c r="D91" s="35" t="s">
        <v>37</v>
      </c>
      <c r="E91" s="35" t="s">
        <v>37</v>
      </c>
      <c r="F91" s="35" t="s">
        <v>37</v>
      </c>
      <c r="G91" s="35" t="s">
        <v>37</v>
      </c>
      <c r="H91" s="35" t="s">
        <v>37</v>
      </c>
      <c r="I91" s="35" t="s">
        <v>37</v>
      </c>
      <c r="J91" s="35" t="s">
        <v>37</v>
      </c>
      <c r="K91" s="35" t="s">
        <v>37</v>
      </c>
      <c r="L91" s="35" t="s">
        <v>37</v>
      </c>
      <c r="M91" s="35" t="s">
        <v>37</v>
      </c>
      <c r="N91" s="35" t="s">
        <v>37</v>
      </c>
      <c r="O91" s="35" t="s">
        <v>37</v>
      </c>
      <c r="P91" s="35" t="s">
        <v>37</v>
      </c>
      <c r="Q91" s="35" t="s">
        <v>37</v>
      </c>
      <c r="R91" s="36" t="s">
        <v>37</v>
      </c>
      <c r="S91" s="38" t="s">
        <v>178</v>
      </c>
      <c r="T91" s="35" t="s">
        <v>37</v>
      </c>
      <c r="U91" s="35" t="s">
        <v>37</v>
      </c>
      <c r="V91" s="35" t="s">
        <v>37</v>
      </c>
      <c r="W91" s="35" t="s">
        <v>37</v>
      </c>
      <c r="X91" s="35" t="s">
        <v>37</v>
      </c>
      <c r="Y91" s="35" t="s">
        <v>37</v>
      </c>
      <c r="Z91" s="35" t="s">
        <v>37</v>
      </c>
      <c r="AA91" s="35" t="s">
        <v>37</v>
      </c>
      <c r="AB91" s="35" t="s">
        <v>37</v>
      </c>
      <c r="AC91" s="35" t="s">
        <v>37</v>
      </c>
      <c r="AD91" s="35" t="s">
        <v>37</v>
      </c>
      <c r="AE91" s="35" t="s">
        <v>37</v>
      </c>
      <c r="AF91" s="35" t="s">
        <v>37</v>
      </c>
      <c r="AG91" s="35" t="s">
        <v>37</v>
      </c>
      <c r="AH91" s="36" t="s">
        <v>37</v>
      </c>
    </row>
    <row r="93" spans="2:34" x14ac:dyDescent="0.25">
      <c r="B93" s="10" t="s">
        <v>36</v>
      </c>
      <c r="C93" s="36" t="s">
        <v>182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2:34" x14ac:dyDescent="0.25">
      <c r="B94" s="10" t="s">
        <v>73</v>
      </c>
      <c r="C94" s="41" t="str">
        <f>CONCATENATE("0x",DEC2HEX(HEX2DEC(RIGHT(C87,2))+1,2))</f>
        <v>0x0D</v>
      </c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2:34" x14ac:dyDescent="0.25">
      <c r="B95" s="10"/>
      <c r="C95" s="15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7" t="s">
        <v>28</v>
      </c>
      <c r="K95" s="15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7" t="s">
        <v>20</v>
      </c>
      <c r="S95" s="15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7" t="s">
        <v>12</v>
      </c>
      <c r="AA95" s="15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25">
      <c r="B96" s="10" t="s">
        <v>11</v>
      </c>
      <c r="C96" s="35" t="s">
        <v>39</v>
      </c>
      <c r="D96" s="35" t="s">
        <v>39</v>
      </c>
      <c r="E96" s="35" t="s">
        <v>39</v>
      </c>
      <c r="F96" s="35" t="s">
        <v>39</v>
      </c>
      <c r="G96" s="35" t="s">
        <v>39</v>
      </c>
      <c r="H96" s="35" t="s">
        <v>39</v>
      </c>
      <c r="I96" s="35" t="s">
        <v>39</v>
      </c>
      <c r="J96" s="35" t="s">
        <v>39</v>
      </c>
      <c r="K96" s="35" t="s">
        <v>39</v>
      </c>
      <c r="L96" s="35" t="s">
        <v>39</v>
      </c>
      <c r="M96" s="35" t="s">
        <v>39</v>
      </c>
      <c r="N96" s="35" t="s">
        <v>39</v>
      </c>
      <c r="O96" s="35" t="s">
        <v>39</v>
      </c>
      <c r="P96" s="35" t="s">
        <v>39</v>
      </c>
      <c r="Q96" s="35" t="s">
        <v>39</v>
      </c>
      <c r="R96" s="37" t="s">
        <v>39</v>
      </c>
      <c r="S96" s="38" t="s">
        <v>39</v>
      </c>
      <c r="T96" s="35" t="s">
        <v>39</v>
      </c>
      <c r="U96" s="35" t="s">
        <v>39</v>
      </c>
      <c r="V96" s="35" t="s">
        <v>39</v>
      </c>
      <c r="W96" s="35" t="s">
        <v>39</v>
      </c>
      <c r="X96" s="35" t="s">
        <v>39</v>
      </c>
      <c r="Y96" s="35" t="s">
        <v>39</v>
      </c>
      <c r="Z96" s="35" t="s">
        <v>39</v>
      </c>
      <c r="AA96" s="35" t="s">
        <v>39</v>
      </c>
      <c r="AB96" s="35" t="s">
        <v>39</v>
      </c>
      <c r="AC96" s="35" t="s">
        <v>39</v>
      </c>
      <c r="AD96" s="35" t="s">
        <v>39</v>
      </c>
      <c r="AE96" s="35" t="s">
        <v>39</v>
      </c>
      <c r="AF96" s="35" t="s">
        <v>39</v>
      </c>
      <c r="AG96" s="35" t="s">
        <v>39</v>
      </c>
      <c r="AH96" s="36" t="s">
        <v>39</v>
      </c>
    </row>
    <row r="97" spans="2:34" x14ac:dyDescent="0.25">
      <c r="B97" s="10" t="s">
        <v>10</v>
      </c>
      <c r="C97" s="40" t="s">
        <v>37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41">
        <v>0</v>
      </c>
      <c r="S97" s="39" t="s">
        <v>37</v>
      </c>
      <c r="T97" s="40">
        <v>0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0</v>
      </c>
      <c r="AA97" s="40">
        <v>0</v>
      </c>
      <c r="AB97" s="40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1">
        <v>0</v>
      </c>
    </row>
    <row r="98" spans="2:34" ht="15" customHeight="1" x14ac:dyDescent="0.25">
      <c r="B98" s="10" t="s">
        <v>9</v>
      </c>
      <c r="C98" s="35" t="s">
        <v>181</v>
      </c>
      <c r="D98" s="35" t="s">
        <v>37</v>
      </c>
      <c r="E98" s="35" t="s">
        <v>37</v>
      </c>
      <c r="F98" s="35" t="s">
        <v>37</v>
      </c>
      <c r="G98" s="35" t="s">
        <v>37</v>
      </c>
      <c r="H98" s="35" t="s">
        <v>37</v>
      </c>
      <c r="I98" s="35" t="s">
        <v>37</v>
      </c>
      <c r="J98" s="35" t="s">
        <v>37</v>
      </c>
      <c r="K98" s="35" t="s">
        <v>37</v>
      </c>
      <c r="L98" s="35" t="s">
        <v>37</v>
      </c>
      <c r="M98" s="35" t="s">
        <v>37</v>
      </c>
      <c r="N98" s="35" t="s">
        <v>37</v>
      </c>
      <c r="O98" s="35" t="s">
        <v>37</v>
      </c>
      <c r="P98" s="35" t="s">
        <v>37</v>
      </c>
      <c r="Q98" s="35" t="s">
        <v>37</v>
      </c>
      <c r="R98" s="36" t="s">
        <v>37</v>
      </c>
      <c r="S98" s="38" t="s">
        <v>180</v>
      </c>
      <c r="T98" s="35" t="s">
        <v>37</v>
      </c>
      <c r="U98" s="35" t="s">
        <v>37</v>
      </c>
      <c r="V98" s="35" t="s">
        <v>37</v>
      </c>
      <c r="W98" s="35" t="s">
        <v>37</v>
      </c>
      <c r="X98" s="35" t="s">
        <v>37</v>
      </c>
      <c r="Y98" s="35" t="s">
        <v>37</v>
      </c>
      <c r="Z98" s="35" t="s">
        <v>37</v>
      </c>
      <c r="AA98" s="35" t="s">
        <v>37</v>
      </c>
      <c r="AB98" s="35" t="s">
        <v>37</v>
      </c>
      <c r="AC98" s="35" t="s">
        <v>37</v>
      </c>
      <c r="AD98" s="35" t="s">
        <v>37</v>
      </c>
      <c r="AE98" s="35" t="s">
        <v>37</v>
      </c>
      <c r="AF98" s="35" t="s">
        <v>37</v>
      </c>
      <c r="AG98" s="35" t="s">
        <v>37</v>
      </c>
      <c r="AH98" s="36" t="s">
        <v>37</v>
      </c>
    </row>
    <row r="100" spans="2:34" x14ac:dyDescent="0.25">
      <c r="B100" s="10" t="s">
        <v>36</v>
      </c>
      <c r="C100" s="33" t="s">
        <v>183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2:34" x14ac:dyDescent="0.25">
      <c r="B101" s="10" t="s">
        <v>73</v>
      </c>
      <c r="C101" s="32" t="str">
        <f>CONCATENATE("0x",DEC2HEX(HEX2DEC(RIGHT(C94,2))+1,2))</f>
        <v>0x0E</v>
      </c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2:34" x14ac:dyDescent="0.25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7" t="s">
        <v>28</v>
      </c>
      <c r="K102" s="15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7" t="s">
        <v>20</v>
      </c>
      <c r="S102" s="15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7" t="s">
        <v>12</v>
      </c>
      <c r="AA102" s="15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25">
      <c r="B103" s="10" t="s">
        <v>11</v>
      </c>
      <c r="C103" s="27" t="s">
        <v>39</v>
      </c>
      <c r="D103" s="27" t="s">
        <v>39</v>
      </c>
      <c r="E103" s="27" t="s">
        <v>39</v>
      </c>
      <c r="F103" s="27" t="s">
        <v>39</v>
      </c>
      <c r="G103" s="27" t="s">
        <v>39</v>
      </c>
      <c r="H103" s="27" t="s">
        <v>39</v>
      </c>
      <c r="I103" s="27" t="s">
        <v>39</v>
      </c>
      <c r="J103" s="18" t="s">
        <v>39</v>
      </c>
      <c r="K103" s="16" t="s">
        <v>39</v>
      </c>
      <c r="L103" s="27" t="s">
        <v>39</v>
      </c>
      <c r="M103" s="27" t="s">
        <v>39</v>
      </c>
      <c r="N103" s="27" t="s">
        <v>39</v>
      </c>
      <c r="O103" s="27" t="s">
        <v>39</v>
      </c>
      <c r="P103" s="27" t="s">
        <v>39</v>
      </c>
      <c r="Q103" s="27" t="s">
        <v>39</v>
      </c>
      <c r="R103" s="18" t="s">
        <v>39</v>
      </c>
      <c r="S103" s="38" t="s">
        <v>38</v>
      </c>
      <c r="T103" s="35" t="s">
        <v>38</v>
      </c>
      <c r="U103" s="35" t="s">
        <v>38</v>
      </c>
      <c r="V103" s="35" t="s">
        <v>38</v>
      </c>
      <c r="W103" s="35" t="s">
        <v>38</v>
      </c>
      <c r="X103" s="35" t="s">
        <v>38</v>
      </c>
      <c r="Y103" s="35" t="s">
        <v>38</v>
      </c>
      <c r="Z103" s="35" t="s">
        <v>38</v>
      </c>
      <c r="AA103" s="35" t="s">
        <v>38</v>
      </c>
      <c r="AB103" s="35" t="s">
        <v>38</v>
      </c>
      <c r="AC103" s="35" t="s">
        <v>38</v>
      </c>
      <c r="AD103" s="35" t="s">
        <v>38</v>
      </c>
      <c r="AE103" s="35" t="s">
        <v>38</v>
      </c>
      <c r="AF103" s="35" t="s">
        <v>38</v>
      </c>
      <c r="AG103" s="35" t="s">
        <v>38</v>
      </c>
      <c r="AH103" s="36" t="s">
        <v>38</v>
      </c>
    </row>
    <row r="104" spans="2:34" x14ac:dyDescent="0.25">
      <c r="B104" s="10" t="s">
        <v>10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0">
        <v>0</v>
      </c>
      <c r="K104" s="21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0">
        <v>0</v>
      </c>
      <c r="S104" s="39" t="s">
        <v>192</v>
      </c>
      <c r="T104" s="40">
        <v>0</v>
      </c>
      <c r="U104" s="40">
        <v>0</v>
      </c>
      <c r="V104" s="40">
        <v>0</v>
      </c>
      <c r="W104" s="40">
        <v>0</v>
      </c>
      <c r="X104" s="40">
        <v>0</v>
      </c>
      <c r="Y104" s="40">
        <v>0</v>
      </c>
      <c r="Z104" s="40">
        <v>0</v>
      </c>
      <c r="AA104" s="40">
        <v>0</v>
      </c>
      <c r="AB104" s="40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0</v>
      </c>
      <c r="AH104" s="41">
        <v>0</v>
      </c>
    </row>
    <row r="105" spans="2:34" x14ac:dyDescent="0.25">
      <c r="B105" s="10" t="s">
        <v>9</v>
      </c>
      <c r="C105" s="22" t="s">
        <v>37</v>
      </c>
      <c r="D105" s="22" t="s">
        <v>37</v>
      </c>
      <c r="E105" s="22" t="s">
        <v>37</v>
      </c>
      <c r="F105" s="22" t="s">
        <v>37</v>
      </c>
      <c r="G105" s="22" t="s">
        <v>37</v>
      </c>
      <c r="H105" s="22" t="s">
        <v>37</v>
      </c>
      <c r="I105" s="22" t="s">
        <v>37</v>
      </c>
      <c r="J105" s="23" t="s">
        <v>37</v>
      </c>
      <c r="K105" s="25" t="s">
        <v>37</v>
      </c>
      <c r="L105" s="22" t="s">
        <v>37</v>
      </c>
      <c r="M105" s="22" t="s">
        <v>37</v>
      </c>
      <c r="N105" s="22" t="s">
        <v>37</v>
      </c>
      <c r="O105" s="22" t="s">
        <v>37</v>
      </c>
      <c r="P105" s="22" t="s">
        <v>37</v>
      </c>
      <c r="Q105" s="22" t="s">
        <v>37</v>
      </c>
      <c r="R105" s="23" t="s">
        <v>37</v>
      </c>
      <c r="S105" s="38" t="s">
        <v>186</v>
      </c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6"/>
    </row>
    <row r="107" spans="2:34" x14ac:dyDescent="0.25">
      <c r="B107" s="10" t="s">
        <v>36</v>
      </c>
      <c r="C107" s="33" t="s">
        <v>184</v>
      </c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2:34" x14ac:dyDescent="0.25">
      <c r="B108" s="10" t="s">
        <v>73</v>
      </c>
      <c r="C108" s="32" t="str">
        <f>CONCATENATE("0x",DEC2HEX(HEX2DEC(RIGHT(C101,2))+1,2))</f>
        <v>0x0F</v>
      </c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2:34" x14ac:dyDescent="0.25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7" t="s">
        <v>28</v>
      </c>
      <c r="K109" s="15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7" t="s">
        <v>20</v>
      </c>
      <c r="S109" s="15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7" t="s">
        <v>12</v>
      </c>
      <c r="AA109" s="15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25">
      <c r="B110" s="10" t="s">
        <v>11</v>
      </c>
      <c r="C110" s="27" t="s">
        <v>39</v>
      </c>
      <c r="D110" s="27" t="s">
        <v>39</v>
      </c>
      <c r="E110" s="27" t="s">
        <v>39</v>
      </c>
      <c r="F110" s="27" t="s">
        <v>39</v>
      </c>
      <c r="G110" s="27" t="s">
        <v>39</v>
      </c>
      <c r="H110" s="27" t="s">
        <v>39</v>
      </c>
      <c r="I110" s="27" t="s">
        <v>39</v>
      </c>
      <c r="J110" s="18" t="s">
        <v>39</v>
      </c>
      <c r="K110" s="16" t="s">
        <v>39</v>
      </c>
      <c r="L110" s="27" t="s">
        <v>39</v>
      </c>
      <c r="M110" s="27" t="s">
        <v>39</v>
      </c>
      <c r="N110" s="27" t="s">
        <v>39</v>
      </c>
      <c r="O110" s="27" t="s">
        <v>39</v>
      </c>
      <c r="P110" s="27" t="s">
        <v>39</v>
      </c>
      <c r="Q110" s="27" t="s">
        <v>39</v>
      </c>
      <c r="R110" s="18" t="s">
        <v>39</v>
      </c>
      <c r="S110" s="38" t="s">
        <v>38</v>
      </c>
      <c r="T110" s="35" t="s">
        <v>38</v>
      </c>
      <c r="U110" s="35" t="s">
        <v>38</v>
      </c>
      <c r="V110" s="35" t="s">
        <v>38</v>
      </c>
      <c r="W110" s="35" t="s">
        <v>38</v>
      </c>
      <c r="X110" s="35" t="s">
        <v>38</v>
      </c>
      <c r="Y110" s="35" t="s">
        <v>38</v>
      </c>
      <c r="Z110" s="35" t="s">
        <v>38</v>
      </c>
      <c r="AA110" s="35" t="s">
        <v>38</v>
      </c>
      <c r="AB110" s="35" t="s">
        <v>38</v>
      </c>
      <c r="AC110" s="35" t="s">
        <v>38</v>
      </c>
      <c r="AD110" s="35" t="s">
        <v>38</v>
      </c>
      <c r="AE110" s="35" t="s">
        <v>38</v>
      </c>
      <c r="AF110" s="35" t="s">
        <v>38</v>
      </c>
      <c r="AG110" s="35" t="s">
        <v>38</v>
      </c>
      <c r="AH110" s="36" t="s">
        <v>38</v>
      </c>
    </row>
    <row r="111" spans="2:34" x14ac:dyDescent="0.25">
      <c r="B111" s="10" t="s">
        <v>10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0">
        <v>0</v>
      </c>
      <c r="K111" s="21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0">
        <v>0</v>
      </c>
      <c r="S111" s="39" t="s">
        <v>192</v>
      </c>
      <c r="T111" s="40">
        <v>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40">
        <v>0</v>
      </c>
      <c r="AB111" s="40">
        <v>0</v>
      </c>
      <c r="AC111" s="40">
        <v>0</v>
      </c>
      <c r="AD111" s="40">
        <v>0</v>
      </c>
      <c r="AE111" s="40">
        <v>0</v>
      </c>
      <c r="AF111" s="40">
        <v>0</v>
      </c>
      <c r="AG111" s="40">
        <v>0</v>
      </c>
      <c r="AH111" s="41">
        <v>0</v>
      </c>
    </row>
    <row r="112" spans="2:34" x14ac:dyDescent="0.25">
      <c r="B112" s="10" t="s">
        <v>9</v>
      </c>
      <c r="C112" s="22" t="s">
        <v>37</v>
      </c>
      <c r="D112" s="22" t="s">
        <v>37</v>
      </c>
      <c r="E112" s="22" t="s">
        <v>37</v>
      </c>
      <c r="F112" s="22" t="s">
        <v>37</v>
      </c>
      <c r="G112" s="22" t="s">
        <v>37</v>
      </c>
      <c r="H112" s="22" t="s">
        <v>37</v>
      </c>
      <c r="I112" s="22" t="s">
        <v>37</v>
      </c>
      <c r="J112" s="23" t="s">
        <v>37</v>
      </c>
      <c r="K112" s="25" t="s">
        <v>37</v>
      </c>
      <c r="L112" s="22" t="s">
        <v>37</v>
      </c>
      <c r="M112" s="22" t="s">
        <v>37</v>
      </c>
      <c r="N112" s="22" t="s">
        <v>37</v>
      </c>
      <c r="O112" s="22" t="s">
        <v>37</v>
      </c>
      <c r="P112" s="22" t="s">
        <v>37</v>
      </c>
      <c r="Q112" s="22" t="s">
        <v>37</v>
      </c>
      <c r="R112" s="23" t="s">
        <v>37</v>
      </c>
      <c r="S112" s="38" t="s">
        <v>187</v>
      </c>
      <c r="T112" s="35" t="s">
        <v>37</v>
      </c>
      <c r="U112" s="35" t="s">
        <v>37</v>
      </c>
      <c r="V112" s="35" t="s">
        <v>37</v>
      </c>
      <c r="W112" s="35" t="s">
        <v>37</v>
      </c>
      <c r="X112" s="35" t="s">
        <v>37</v>
      </c>
      <c r="Y112" s="35" t="s">
        <v>37</v>
      </c>
      <c r="Z112" s="35" t="s">
        <v>37</v>
      </c>
      <c r="AA112" s="35" t="s">
        <v>37</v>
      </c>
      <c r="AB112" s="35" t="s">
        <v>37</v>
      </c>
      <c r="AC112" s="35" t="s">
        <v>37</v>
      </c>
      <c r="AD112" s="35" t="s">
        <v>37</v>
      </c>
      <c r="AE112" s="35" t="s">
        <v>37</v>
      </c>
      <c r="AF112" s="35" t="s">
        <v>37</v>
      </c>
      <c r="AG112" s="35" t="s">
        <v>37</v>
      </c>
      <c r="AH112" s="36" t="s">
        <v>37</v>
      </c>
    </row>
    <row r="114" spans="2:34" x14ac:dyDescent="0.25">
      <c r="B114" s="10" t="s">
        <v>36</v>
      </c>
      <c r="C114" s="33" t="s">
        <v>185</v>
      </c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2:34" x14ac:dyDescent="0.25">
      <c r="B115" s="10" t="s">
        <v>73</v>
      </c>
      <c r="C115" s="32" t="str">
        <f>CONCATENATE("0x",DEC2HEX(HEX2DEC(RIGHT(C108,2))+1,2))</f>
        <v>0x10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2:34" x14ac:dyDescent="0.25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7" t="s">
        <v>28</v>
      </c>
      <c r="K116" s="15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7" t="s">
        <v>20</v>
      </c>
      <c r="S116" s="15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7" t="s">
        <v>12</v>
      </c>
      <c r="AA116" s="15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25">
      <c r="B117" s="10" t="s">
        <v>11</v>
      </c>
      <c r="C117" s="27" t="s">
        <v>39</v>
      </c>
      <c r="D117" s="27" t="s">
        <v>39</v>
      </c>
      <c r="E117" s="27" t="s">
        <v>39</v>
      </c>
      <c r="F117" s="27" t="s">
        <v>39</v>
      </c>
      <c r="G117" s="27" t="s">
        <v>39</v>
      </c>
      <c r="H117" s="27" t="s">
        <v>39</v>
      </c>
      <c r="I117" s="27" t="s">
        <v>39</v>
      </c>
      <c r="J117" s="18" t="s">
        <v>39</v>
      </c>
      <c r="K117" s="16" t="s">
        <v>39</v>
      </c>
      <c r="L117" s="27" t="s">
        <v>39</v>
      </c>
      <c r="M117" s="27" t="s">
        <v>39</v>
      </c>
      <c r="N117" s="27" t="s">
        <v>39</v>
      </c>
      <c r="O117" s="27" t="s">
        <v>39</v>
      </c>
      <c r="P117" s="27" t="s">
        <v>39</v>
      </c>
      <c r="Q117" s="27" t="s">
        <v>39</v>
      </c>
      <c r="R117" s="18" t="s">
        <v>39</v>
      </c>
      <c r="S117" s="38" t="s">
        <v>38</v>
      </c>
      <c r="T117" s="35" t="s">
        <v>38</v>
      </c>
      <c r="U117" s="35" t="s">
        <v>38</v>
      </c>
      <c r="V117" s="35" t="s">
        <v>38</v>
      </c>
      <c r="W117" s="35" t="s">
        <v>38</v>
      </c>
      <c r="X117" s="35" t="s">
        <v>38</v>
      </c>
      <c r="Y117" s="35" t="s">
        <v>38</v>
      </c>
      <c r="Z117" s="35" t="s">
        <v>38</v>
      </c>
      <c r="AA117" s="35" t="s">
        <v>38</v>
      </c>
      <c r="AB117" s="35" t="s">
        <v>38</v>
      </c>
      <c r="AC117" s="35" t="s">
        <v>38</v>
      </c>
      <c r="AD117" s="35" t="s">
        <v>38</v>
      </c>
      <c r="AE117" s="35" t="s">
        <v>38</v>
      </c>
      <c r="AF117" s="35" t="s">
        <v>38</v>
      </c>
      <c r="AG117" s="35" t="s">
        <v>38</v>
      </c>
      <c r="AH117" s="36" t="s">
        <v>38</v>
      </c>
    </row>
    <row r="118" spans="2:34" x14ac:dyDescent="0.25">
      <c r="B118" s="10" t="s">
        <v>10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0">
        <v>0</v>
      </c>
      <c r="K118" s="21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0">
        <v>0</v>
      </c>
      <c r="S118" s="39" t="s">
        <v>192</v>
      </c>
      <c r="T118" s="40">
        <v>0</v>
      </c>
      <c r="U118" s="40">
        <v>0</v>
      </c>
      <c r="V118" s="40">
        <v>0</v>
      </c>
      <c r="W118" s="40">
        <v>0</v>
      </c>
      <c r="X118" s="40">
        <v>0</v>
      </c>
      <c r="Y118" s="40">
        <v>0</v>
      </c>
      <c r="Z118" s="40">
        <v>0</v>
      </c>
      <c r="AA118" s="40">
        <v>0</v>
      </c>
      <c r="AB118" s="40">
        <v>0</v>
      </c>
      <c r="AC118" s="40">
        <v>0</v>
      </c>
      <c r="AD118" s="40">
        <v>0</v>
      </c>
      <c r="AE118" s="40">
        <v>0</v>
      </c>
      <c r="AF118" s="40">
        <v>0</v>
      </c>
      <c r="AG118" s="40">
        <v>0</v>
      </c>
      <c r="AH118" s="41">
        <v>0</v>
      </c>
    </row>
    <row r="119" spans="2:34" x14ac:dyDescent="0.25">
      <c r="B119" s="10" t="s">
        <v>9</v>
      </c>
      <c r="C119" s="22" t="s">
        <v>37</v>
      </c>
      <c r="D119" s="22" t="s">
        <v>37</v>
      </c>
      <c r="E119" s="22" t="s">
        <v>37</v>
      </c>
      <c r="F119" s="22" t="s">
        <v>37</v>
      </c>
      <c r="G119" s="22" t="s">
        <v>37</v>
      </c>
      <c r="H119" s="22" t="s">
        <v>37</v>
      </c>
      <c r="I119" s="22" t="s">
        <v>37</v>
      </c>
      <c r="J119" s="23" t="s">
        <v>37</v>
      </c>
      <c r="K119" s="25" t="s">
        <v>37</v>
      </c>
      <c r="L119" s="22" t="s">
        <v>37</v>
      </c>
      <c r="M119" s="22" t="s">
        <v>37</v>
      </c>
      <c r="N119" s="22" t="s">
        <v>37</v>
      </c>
      <c r="O119" s="22" t="s">
        <v>37</v>
      </c>
      <c r="P119" s="22" t="s">
        <v>37</v>
      </c>
      <c r="Q119" s="22" t="s">
        <v>37</v>
      </c>
      <c r="R119" s="23" t="s">
        <v>37</v>
      </c>
      <c r="S119" s="38" t="s">
        <v>188</v>
      </c>
      <c r="T119" s="35" t="s">
        <v>37</v>
      </c>
      <c r="U119" s="35" t="s">
        <v>37</v>
      </c>
      <c r="V119" s="35" t="s">
        <v>37</v>
      </c>
      <c r="W119" s="35" t="s">
        <v>37</v>
      </c>
      <c r="X119" s="35" t="s">
        <v>37</v>
      </c>
      <c r="Y119" s="35" t="s">
        <v>37</v>
      </c>
      <c r="Z119" s="35" t="s">
        <v>37</v>
      </c>
      <c r="AA119" s="35" t="s">
        <v>37</v>
      </c>
      <c r="AB119" s="35" t="s">
        <v>37</v>
      </c>
      <c r="AC119" s="35" t="s">
        <v>37</v>
      </c>
      <c r="AD119" s="35" t="s">
        <v>37</v>
      </c>
      <c r="AE119" s="35" t="s">
        <v>37</v>
      </c>
      <c r="AF119" s="35" t="s">
        <v>37</v>
      </c>
      <c r="AG119" s="35" t="s">
        <v>37</v>
      </c>
      <c r="AH119" s="36" t="s">
        <v>37</v>
      </c>
    </row>
    <row r="121" spans="2:34" x14ac:dyDescent="0.25">
      <c r="B121" s="10" t="s">
        <v>36</v>
      </c>
      <c r="C121" s="33" t="s">
        <v>130</v>
      </c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2:34" x14ac:dyDescent="0.25">
      <c r="B122" s="10" t="s">
        <v>73</v>
      </c>
      <c r="C122" s="32" t="str">
        <f>CONCATENATE("0x",DEC2HEX(HEX2DEC(RIGHT(C115,2))+1,2))</f>
        <v>0x11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2:34" x14ac:dyDescent="0.25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7" t="s">
        <v>28</v>
      </c>
      <c r="K123" s="15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7" t="s">
        <v>20</v>
      </c>
      <c r="S123" s="15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7" t="s">
        <v>12</v>
      </c>
      <c r="AA123" s="15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25">
      <c r="B124" s="10" t="s">
        <v>11</v>
      </c>
      <c r="C124" s="27" t="s">
        <v>39</v>
      </c>
      <c r="D124" s="27" t="s">
        <v>39</v>
      </c>
      <c r="E124" s="27" t="s">
        <v>39</v>
      </c>
      <c r="F124" s="27" t="s">
        <v>39</v>
      </c>
      <c r="G124" s="27" t="s">
        <v>39</v>
      </c>
      <c r="H124" s="27" t="s">
        <v>39</v>
      </c>
      <c r="I124" s="27" t="s">
        <v>39</v>
      </c>
      <c r="J124" s="18" t="s">
        <v>39</v>
      </c>
      <c r="K124" s="16" t="s">
        <v>39</v>
      </c>
      <c r="L124" s="27" t="s">
        <v>39</v>
      </c>
      <c r="M124" s="27" t="s">
        <v>39</v>
      </c>
      <c r="N124" s="27" t="s">
        <v>39</v>
      </c>
      <c r="O124" s="27" t="s">
        <v>39</v>
      </c>
      <c r="P124" s="27" t="s">
        <v>39</v>
      </c>
      <c r="Q124" s="27" t="s">
        <v>39</v>
      </c>
      <c r="R124" s="18" t="s">
        <v>38</v>
      </c>
      <c r="S124" s="16" t="s">
        <v>39</v>
      </c>
      <c r="T124" s="27" t="s">
        <v>39</v>
      </c>
      <c r="U124" s="27" t="s">
        <v>39</v>
      </c>
      <c r="V124" s="27" t="s">
        <v>39</v>
      </c>
      <c r="W124" s="27" t="s">
        <v>39</v>
      </c>
      <c r="X124" s="27" t="s">
        <v>39</v>
      </c>
      <c r="Y124" s="27" t="s">
        <v>38</v>
      </c>
      <c r="Z124" s="18" t="s">
        <v>38</v>
      </c>
      <c r="AA124" s="16" t="s">
        <v>39</v>
      </c>
      <c r="AB124" s="27" t="s">
        <v>39</v>
      </c>
      <c r="AC124" s="27" t="s">
        <v>39</v>
      </c>
      <c r="AD124" s="27" t="s">
        <v>39</v>
      </c>
      <c r="AE124" s="27" t="s">
        <v>39</v>
      </c>
      <c r="AF124" s="27" t="s">
        <v>39</v>
      </c>
      <c r="AG124" s="27" t="s">
        <v>39</v>
      </c>
      <c r="AH124" s="27" t="s">
        <v>38</v>
      </c>
    </row>
    <row r="125" spans="2:34" x14ac:dyDescent="0.25">
      <c r="B125" s="10" t="s">
        <v>10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0">
        <v>0</v>
      </c>
      <c r="K125" s="21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0">
        <v>0</v>
      </c>
      <c r="S125" s="21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0">
        <v>0</v>
      </c>
      <c r="AA125" s="21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</row>
    <row r="126" spans="2:34" ht="15" customHeight="1" x14ac:dyDescent="0.25">
      <c r="B126" s="10" t="s">
        <v>9</v>
      </c>
      <c r="C126" s="22" t="s">
        <v>37</v>
      </c>
      <c r="D126" s="22" t="s">
        <v>37</v>
      </c>
      <c r="E126" s="22" t="s">
        <v>37</v>
      </c>
      <c r="F126" s="22" t="s">
        <v>37</v>
      </c>
      <c r="G126" s="22" t="s">
        <v>37</v>
      </c>
      <c r="H126" s="22" t="s">
        <v>37</v>
      </c>
      <c r="I126" s="22" t="s">
        <v>37</v>
      </c>
      <c r="J126" s="23" t="s">
        <v>37</v>
      </c>
      <c r="K126" s="25" t="s">
        <v>37</v>
      </c>
      <c r="L126" s="22" t="s">
        <v>37</v>
      </c>
      <c r="M126" s="22" t="s">
        <v>37</v>
      </c>
      <c r="N126" s="22" t="s">
        <v>37</v>
      </c>
      <c r="O126" s="22" t="s">
        <v>37</v>
      </c>
      <c r="P126" s="22" t="s">
        <v>37</v>
      </c>
      <c r="Q126" s="22" t="s">
        <v>37</v>
      </c>
      <c r="R126" s="23" t="s">
        <v>140</v>
      </c>
      <c r="S126" s="25" t="s">
        <v>37</v>
      </c>
      <c r="T126" s="22" t="s">
        <v>37</v>
      </c>
      <c r="U126" s="22" t="s">
        <v>37</v>
      </c>
      <c r="V126" s="22" t="s">
        <v>37</v>
      </c>
      <c r="W126" s="22" t="s">
        <v>37</v>
      </c>
      <c r="X126" s="22" t="s">
        <v>37</v>
      </c>
      <c r="Y126" s="22" t="s">
        <v>131</v>
      </c>
      <c r="Z126" s="23" t="s">
        <v>132</v>
      </c>
      <c r="AA126" s="25" t="s">
        <v>37</v>
      </c>
      <c r="AB126" s="22" t="s">
        <v>37</v>
      </c>
      <c r="AC126" s="22" t="s">
        <v>37</v>
      </c>
      <c r="AD126" s="22" t="s">
        <v>37</v>
      </c>
      <c r="AE126" s="22" t="s">
        <v>37</v>
      </c>
      <c r="AF126" s="22" t="s">
        <v>37</v>
      </c>
      <c r="AG126" s="22" t="s">
        <v>37</v>
      </c>
      <c r="AH126" s="27" t="s">
        <v>159</v>
      </c>
    </row>
    <row r="128" spans="2:34" x14ac:dyDescent="0.25">
      <c r="B128" s="10" t="s">
        <v>36</v>
      </c>
      <c r="C128" s="33" t="s">
        <v>133</v>
      </c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2:34" x14ac:dyDescent="0.25">
      <c r="B129" s="10" t="s">
        <v>73</v>
      </c>
      <c r="C129" s="32" t="str">
        <f>CONCATENATE("0x",DEC2HEX(HEX2DEC(RIGHT(C122,2))+1,2))</f>
        <v>0x12</v>
      </c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2:34" x14ac:dyDescent="0.25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7" t="s">
        <v>28</v>
      </c>
      <c r="K130" s="15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7" t="s">
        <v>20</v>
      </c>
      <c r="S130" s="15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7" t="s">
        <v>12</v>
      </c>
      <c r="AA130" s="15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25">
      <c r="B131" s="10" t="s">
        <v>11</v>
      </c>
      <c r="C131" s="27" t="s">
        <v>39</v>
      </c>
      <c r="D131" s="27" t="s">
        <v>39</v>
      </c>
      <c r="E131" s="27" t="s">
        <v>39</v>
      </c>
      <c r="F131" s="27" t="s">
        <v>39</v>
      </c>
      <c r="G131" s="27" t="s">
        <v>39</v>
      </c>
      <c r="H131" s="27" t="s">
        <v>39</v>
      </c>
      <c r="I131" s="27" t="s">
        <v>39</v>
      </c>
      <c r="J131" s="18" t="s">
        <v>39</v>
      </c>
      <c r="K131" s="16" t="s">
        <v>39</v>
      </c>
      <c r="L131" s="27" t="s">
        <v>39</v>
      </c>
      <c r="M131" s="27" t="s">
        <v>39</v>
      </c>
      <c r="N131" s="27" t="s">
        <v>39</v>
      </c>
      <c r="O131" s="27" t="s">
        <v>39</v>
      </c>
      <c r="P131" s="27" t="s">
        <v>39</v>
      </c>
      <c r="Q131" s="27" t="s">
        <v>39</v>
      </c>
      <c r="R131" s="18" t="s">
        <v>39</v>
      </c>
      <c r="S131" s="16" t="s">
        <v>39</v>
      </c>
      <c r="T131" s="27" t="s">
        <v>39</v>
      </c>
      <c r="U131" s="27" t="s">
        <v>39</v>
      </c>
      <c r="V131" s="27" t="s">
        <v>39</v>
      </c>
      <c r="W131" s="27" t="s">
        <v>39</v>
      </c>
      <c r="X131" s="27" t="s">
        <v>39</v>
      </c>
      <c r="Y131" s="27" t="s">
        <v>39</v>
      </c>
      <c r="Z131" s="18" t="s">
        <v>39</v>
      </c>
      <c r="AA131" s="16" t="s">
        <v>39</v>
      </c>
      <c r="AB131" s="27" t="s">
        <v>39</v>
      </c>
      <c r="AC131" s="27" t="s">
        <v>39</v>
      </c>
      <c r="AD131" s="27" t="s">
        <v>39</v>
      </c>
      <c r="AE131" s="27" t="s">
        <v>39</v>
      </c>
      <c r="AF131" s="27" t="s">
        <v>39</v>
      </c>
      <c r="AG131" s="27" t="s">
        <v>39</v>
      </c>
      <c r="AH131" s="27" t="s">
        <v>39</v>
      </c>
    </row>
    <row r="132" spans="2:34" x14ac:dyDescent="0.25">
      <c r="B132" s="10" t="s">
        <v>10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0">
        <v>0</v>
      </c>
      <c r="K132" s="21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0">
        <v>0</v>
      </c>
      <c r="S132" s="21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0">
        <v>0</v>
      </c>
      <c r="AA132" s="21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</row>
    <row r="133" spans="2:34" ht="15" customHeight="1" x14ac:dyDescent="0.25">
      <c r="B133" s="10" t="s">
        <v>9</v>
      </c>
      <c r="C133" s="22" t="s">
        <v>37</v>
      </c>
      <c r="D133" s="22" t="s">
        <v>37</v>
      </c>
      <c r="E133" s="22" t="s">
        <v>37</v>
      </c>
      <c r="F133" s="22" t="s">
        <v>37</v>
      </c>
      <c r="G133" s="22" t="s">
        <v>37</v>
      </c>
      <c r="H133" s="22" t="s">
        <v>37</v>
      </c>
      <c r="I133" s="22" t="s">
        <v>37</v>
      </c>
      <c r="J133" s="23" t="s">
        <v>37</v>
      </c>
      <c r="K133" s="25" t="s">
        <v>37</v>
      </c>
      <c r="L133" s="22" t="s">
        <v>37</v>
      </c>
      <c r="M133" s="22" t="s">
        <v>37</v>
      </c>
      <c r="N133" s="22" t="s">
        <v>37</v>
      </c>
      <c r="O133" s="22" t="s">
        <v>37</v>
      </c>
      <c r="P133" s="22" t="s">
        <v>37</v>
      </c>
      <c r="Q133" s="22" t="s">
        <v>37</v>
      </c>
      <c r="R133" s="23" t="s">
        <v>37</v>
      </c>
      <c r="S133" s="25" t="s">
        <v>37</v>
      </c>
      <c r="T133" s="22" t="s">
        <v>37</v>
      </c>
      <c r="U133" s="22" t="s">
        <v>37</v>
      </c>
      <c r="V133" s="22" t="s">
        <v>37</v>
      </c>
      <c r="W133" s="22" t="s">
        <v>37</v>
      </c>
      <c r="X133" s="22" t="s">
        <v>37</v>
      </c>
      <c r="Y133" s="22" t="s">
        <v>37</v>
      </c>
      <c r="Z133" s="23" t="s">
        <v>134</v>
      </c>
      <c r="AA133" s="25" t="s">
        <v>37</v>
      </c>
      <c r="AB133" s="22" t="s">
        <v>37</v>
      </c>
      <c r="AC133" s="22" t="s">
        <v>37</v>
      </c>
      <c r="AD133" s="22" t="s">
        <v>37</v>
      </c>
      <c r="AE133" s="22" t="s">
        <v>37</v>
      </c>
      <c r="AF133" s="22" t="s">
        <v>37</v>
      </c>
      <c r="AG133" s="22" t="s">
        <v>37</v>
      </c>
      <c r="AH133" s="27" t="s">
        <v>160</v>
      </c>
    </row>
    <row r="135" spans="2:34" x14ac:dyDescent="0.25">
      <c r="B135" s="10" t="s">
        <v>36</v>
      </c>
      <c r="C135" s="33" t="s">
        <v>138</v>
      </c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2:34" x14ac:dyDescent="0.25">
      <c r="B136" s="10" t="s">
        <v>73</v>
      </c>
      <c r="C136" s="32" t="str">
        <f>CONCATENATE("0x",DEC2HEX(HEX2DEC(RIGHT(C129,2))+1,2))</f>
        <v>0x13</v>
      </c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2:34" x14ac:dyDescent="0.25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7" t="s">
        <v>28</v>
      </c>
      <c r="K137" s="15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7" t="s">
        <v>20</v>
      </c>
      <c r="S137" s="15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7" t="s">
        <v>12</v>
      </c>
      <c r="AA137" s="15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25">
      <c r="B138" s="10" t="s">
        <v>11</v>
      </c>
      <c r="C138" s="27" t="s">
        <v>39</v>
      </c>
      <c r="D138" s="27" t="s">
        <v>39</v>
      </c>
      <c r="E138" s="27" t="s">
        <v>39</v>
      </c>
      <c r="F138" s="27" t="s">
        <v>39</v>
      </c>
      <c r="G138" s="27" t="s">
        <v>39</v>
      </c>
      <c r="H138" s="27" t="s">
        <v>39</v>
      </c>
      <c r="I138" s="27" t="s">
        <v>39</v>
      </c>
      <c r="J138" s="18" t="s">
        <v>39</v>
      </c>
      <c r="K138" s="16" t="s">
        <v>39</v>
      </c>
      <c r="L138" s="27" t="s">
        <v>39</v>
      </c>
      <c r="M138" s="27" t="s">
        <v>39</v>
      </c>
      <c r="N138" s="27" t="s">
        <v>39</v>
      </c>
      <c r="O138" s="27" t="s">
        <v>39</v>
      </c>
      <c r="P138" s="27" t="s">
        <v>39</v>
      </c>
      <c r="Q138" s="27" t="s">
        <v>39</v>
      </c>
      <c r="R138" s="18" t="s">
        <v>39</v>
      </c>
      <c r="S138" s="16" t="s">
        <v>39</v>
      </c>
      <c r="T138" s="27" t="s">
        <v>39</v>
      </c>
      <c r="U138" s="27" t="s">
        <v>39</v>
      </c>
      <c r="V138" s="27" t="s">
        <v>39</v>
      </c>
      <c r="W138" s="27" t="s">
        <v>39</v>
      </c>
      <c r="X138" s="27" t="s">
        <v>39</v>
      </c>
      <c r="Y138" s="27" t="s">
        <v>39</v>
      </c>
      <c r="Z138" s="18" t="s">
        <v>38</v>
      </c>
      <c r="AA138" s="16" t="s">
        <v>39</v>
      </c>
      <c r="AB138" s="27" t="s">
        <v>39</v>
      </c>
      <c r="AC138" s="27" t="s">
        <v>39</v>
      </c>
      <c r="AD138" s="27" t="s">
        <v>39</v>
      </c>
      <c r="AE138" s="27" t="s">
        <v>39</v>
      </c>
      <c r="AF138" s="27" t="s">
        <v>39</v>
      </c>
      <c r="AG138" s="27" t="s">
        <v>39</v>
      </c>
      <c r="AH138" s="27" t="s">
        <v>38</v>
      </c>
    </row>
    <row r="139" spans="2:34" x14ac:dyDescent="0.25">
      <c r="B139" s="10" t="s">
        <v>10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0">
        <v>0</v>
      </c>
      <c r="K139" s="21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0">
        <v>0</v>
      </c>
      <c r="S139" s="21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0">
        <v>0</v>
      </c>
      <c r="AA139" s="21">
        <v>0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</row>
    <row r="140" spans="2:34" ht="15" customHeight="1" x14ac:dyDescent="0.25">
      <c r="B140" s="10" t="s">
        <v>9</v>
      </c>
      <c r="C140" s="22" t="s">
        <v>37</v>
      </c>
      <c r="D140" s="22" t="s">
        <v>37</v>
      </c>
      <c r="E140" s="22" t="s">
        <v>37</v>
      </c>
      <c r="F140" s="22" t="s">
        <v>37</v>
      </c>
      <c r="G140" s="22" t="s">
        <v>37</v>
      </c>
      <c r="H140" s="22" t="s">
        <v>37</v>
      </c>
      <c r="I140" s="22" t="s">
        <v>37</v>
      </c>
      <c r="J140" s="23" t="s">
        <v>37</v>
      </c>
      <c r="K140" s="25" t="s">
        <v>37</v>
      </c>
      <c r="L140" s="22" t="s">
        <v>37</v>
      </c>
      <c r="M140" s="22" t="s">
        <v>37</v>
      </c>
      <c r="N140" s="22" t="s">
        <v>37</v>
      </c>
      <c r="O140" s="22" t="s">
        <v>37</v>
      </c>
      <c r="P140" s="22" t="s">
        <v>37</v>
      </c>
      <c r="Q140" s="22" t="s">
        <v>37</v>
      </c>
      <c r="R140" s="23" t="s">
        <v>37</v>
      </c>
      <c r="S140" s="25" t="s">
        <v>37</v>
      </c>
      <c r="T140" s="22" t="s">
        <v>37</v>
      </c>
      <c r="U140" s="22" t="s">
        <v>37</v>
      </c>
      <c r="V140" s="22" t="s">
        <v>37</v>
      </c>
      <c r="W140" s="22" t="s">
        <v>37</v>
      </c>
      <c r="X140" s="22" t="s">
        <v>37</v>
      </c>
      <c r="Y140" s="22" t="s">
        <v>37</v>
      </c>
      <c r="Z140" s="23" t="s">
        <v>139</v>
      </c>
      <c r="AA140" s="25" t="s">
        <v>37</v>
      </c>
      <c r="AB140" s="22" t="s">
        <v>37</v>
      </c>
      <c r="AC140" s="22" t="s">
        <v>37</v>
      </c>
      <c r="AD140" s="22" t="s">
        <v>37</v>
      </c>
      <c r="AE140" s="22" t="s">
        <v>37</v>
      </c>
      <c r="AF140" s="22" t="s">
        <v>37</v>
      </c>
      <c r="AG140" s="22" t="s">
        <v>37</v>
      </c>
      <c r="AH140" s="27" t="s">
        <v>161</v>
      </c>
    </row>
  </sheetData>
  <mergeCells count="100">
    <mergeCell ref="C2:AH2"/>
    <mergeCell ref="C3:AH3"/>
    <mergeCell ref="C9:AH9"/>
    <mergeCell ref="C10:AH10"/>
    <mergeCell ref="C16:AH16"/>
    <mergeCell ref="AA12:AB12"/>
    <mergeCell ref="AC12:AH12"/>
    <mergeCell ref="C45:AH45"/>
    <mergeCell ref="C23:AH23"/>
    <mergeCell ref="C24:AH24"/>
    <mergeCell ref="C30:AH30"/>
    <mergeCell ref="C31:AH31"/>
    <mergeCell ref="C37:AH37"/>
    <mergeCell ref="C38:AH38"/>
    <mergeCell ref="C44:AH44"/>
    <mergeCell ref="AA33:AH33"/>
    <mergeCell ref="S33:Z33"/>
    <mergeCell ref="S69:AH69"/>
    <mergeCell ref="C69:R69"/>
    <mergeCell ref="S75:AH75"/>
    <mergeCell ref="C51:AH51"/>
    <mergeCell ref="C52:AH52"/>
    <mergeCell ref="C58:AH58"/>
    <mergeCell ref="C59:AH59"/>
    <mergeCell ref="C65:AH65"/>
    <mergeCell ref="S62:AH62"/>
    <mergeCell ref="C72:AH72"/>
    <mergeCell ref="C73:AH73"/>
    <mergeCell ref="C79:AH79"/>
    <mergeCell ref="C80:AH80"/>
    <mergeCell ref="C70:R70"/>
    <mergeCell ref="S70:AH70"/>
    <mergeCell ref="S77:AH77"/>
    <mergeCell ref="C86:AH86"/>
    <mergeCell ref="C87:AH87"/>
    <mergeCell ref="C93:AH93"/>
    <mergeCell ref="C94:AH94"/>
    <mergeCell ref="C100:AH100"/>
    <mergeCell ref="C98:R98"/>
    <mergeCell ref="S98:AH98"/>
    <mergeCell ref="S89:AH89"/>
    <mergeCell ref="C89:R89"/>
    <mergeCell ref="C107:AH107"/>
    <mergeCell ref="C108:AH108"/>
    <mergeCell ref="C114:AH114"/>
    <mergeCell ref="C115:AH115"/>
    <mergeCell ref="S105:AH105"/>
    <mergeCell ref="S112:AH112"/>
    <mergeCell ref="C136:AH136"/>
    <mergeCell ref="C121:AH121"/>
    <mergeCell ref="C122:AH122"/>
    <mergeCell ref="C128:AH128"/>
    <mergeCell ref="C129:AH129"/>
    <mergeCell ref="C135:AH135"/>
    <mergeCell ref="AA14:AB14"/>
    <mergeCell ref="AC14:AH14"/>
    <mergeCell ref="AA13:AB13"/>
    <mergeCell ref="AC13:AH13"/>
    <mergeCell ref="S35:Z35"/>
    <mergeCell ref="S34:Z34"/>
    <mergeCell ref="AA35:AH35"/>
    <mergeCell ref="AA34:AH34"/>
    <mergeCell ref="C17:AH17"/>
    <mergeCell ref="S84:Z84"/>
    <mergeCell ref="S83:Z83"/>
    <mergeCell ref="AA84:AH84"/>
    <mergeCell ref="AA83:AH83"/>
    <mergeCell ref="S76:AH76"/>
    <mergeCell ref="S82:Z82"/>
    <mergeCell ref="AA82:AH82"/>
    <mergeCell ref="S119:AH119"/>
    <mergeCell ref="S91:AH91"/>
    <mergeCell ref="C91:R91"/>
    <mergeCell ref="S90:AH90"/>
    <mergeCell ref="C90:R90"/>
    <mergeCell ref="C97:R97"/>
    <mergeCell ref="S97:AH97"/>
    <mergeCell ref="S104:AH104"/>
    <mergeCell ref="S111:AH111"/>
    <mergeCell ref="S118:AH118"/>
    <mergeCell ref="C96:R96"/>
    <mergeCell ref="S96:AH96"/>
    <mergeCell ref="S103:AH103"/>
    <mergeCell ref="S110:AH110"/>
    <mergeCell ref="S117:AH117"/>
    <mergeCell ref="C101:AH101"/>
    <mergeCell ref="C47:AH47"/>
    <mergeCell ref="C54:AH54"/>
    <mergeCell ref="C61:R61"/>
    <mergeCell ref="S61:AH61"/>
    <mergeCell ref="C68:R68"/>
    <mergeCell ref="S68:AH68"/>
    <mergeCell ref="C49:AH49"/>
    <mergeCell ref="C48:AH48"/>
    <mergeCell ref="C56:AH56"/>
    <mergeCell ref="C55:AH55"/>
    <mergeCell ref="C63:R63"/>
    <mergeCell ref="S63:AH63"/>
    <mergeCell ref="C62:R62"/>
    <mergeCell ref="C66:AH6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82"/>
  <sheetViews>
    <sheetView workbookViewId="0">
      <selection activeCell="J84" sqref="J84"/>
    </sheetView>
  </sheetViews>
  <sheetFormatPr defaultRowHeight="15" x14ac:dyDescent="0.25"/>
  <cols>
    <col min="1" max="1" width="5.42578125" customWidth="1"/>
    <col min="2" max="3" width="17.85546875" style="52" customWidth="1"/>
    <col min="4" max="4" width="26.42578125" style="52" bestFit="1" customWidth="1"/>
    <col min="5" max="5" width="43.28515625" style="52" bestFit="1" customWidth="1"/>
    <col min="6" max="7" width="20.140625" customWidth="1"/>
    <col min="8" max="8" width="20.5703125" customWidth="1"/>
    <col min="9" max="10" width="21.42578125" customWidth="1"/>
    <col min="11" max="11" width="9.42578125" customWidth="1"/>
    <col min="12" max="12" width="9.28515625" customWidth="1"/>
  </cols>
  <sheetData>
    <row r="1" spans="1:12" x14ac:dyDescent="0.25">
      <c r="A1" s="1"/>
    </row>
    <row r="2" spans="1:12" x14ac:dyDescent="0.25">
      <c r="B2" s="8" t="s">
        <v>0</v>
      </c>
      <c r="C2" s="8" t="s">
        <v>78</v>
      </c>
      <c r="D2" s="8" t="s">
        <v>36</v>
      </c>
      <c r="E2" s="8" t="s">
        <v>40</v>
      </c>
      <c r="F2" s="8" t="s">
        <v>10</v>
      </c>
      <c r="G2" s="8" t="s">
        <v>77</v>
      </c>
      <c r="H2" s="8" t="s">
        <v>74</v>
      </c>
      <c r="I2" s="8" t="s">
        <v>75</v>
      </c>
      <c r="J2" s="8" t="s">
        <v>76</v>
      </c>
      <c r="K2" s="8" t="s">
        <v>68</v>
      </c>
      <c r="L2" s="8" t="s">
        <v>11</v>
      </c>
    </row>
    <row r="3" spans="1:12" x14ac:dyDescent="0.25">
      <c r="B3" s="46" t="str">
        <f>'AVS COMM Registers'!C3</f>
        <v>0x00</v>
      </c>
      <c r="C3" s="46" t="str">
        <f>CONCATENATE("x""",RIGHT(B3,LEN(B3)-2),"""")</f>
        <v>x"00"</v>
      </c>
      <c r="D3" s="46" t="str">
        <f>'AVS COMM Registers'!C2</f>
        <v>SpaceWire Link Config / Status</v>
      </c>
      <c r="E3" s="28" t="str">
        <f>'AVS COMM Registers'!AH7</f>
        <v>disconnect</v>
      </c>
      <c r="F3" s="28">
        <f>'AVS COMM Registers'!AH6</f>
        <v>0</v>
      </c>
      <c r="G3" s="28" t="str">
        <f>IF(F3="-","-",IF(MID(F3,2,1)="x",CONCATENATE("x""",RIGHT(F3,LEN(F3)-2),""""),IF(MID(F3,2,1)="b",CONCATENATE("""",RIGHT(F3,LEN(F3)-2),""""),IF(I3="-",CONCATENATE("'",F3,"'"),CONCATENATE("(others =&gt; '",F3,"')")))))</f>
        <v>'0'</v>
      </c>
      <c r="H3" s="28" t="str">
        <f>'AVS COMM Registers'!AH4</f>
        <v>Bit 0</v>
      </c>
      <c r="I3" s="28" t="s">
        <v>37</v>
      </c>
      <c r="J3" s="28" t="str">
        <f>IF(I3="-",RIGHT(H3,1),CONCATENATE(RIGHT(H3,LEN(H3)-4), " downto ", RIGHT(I3,1)))</f>
        <v>0</v>
      </c>
      <c r="K3" s="28">
        <f>IF(E3="-","-",IF(I3="-",1,VALUE(RIGHT(H3,LEN(H3)-4))-VALUE(RIGHT(I3,LEN(I3)-4))+1))</f>
        <v>1</v>
      </c>
      <c r="L3" s="28" t="str">
        <f>'AVS COMM Registers'!AH5</f>
        <v>R/W</v>
      </c>
    </row>
    <row r="4" spans="1:12" x14ac:dyDescent="0.25">
      <c r="B4" s="47"/>
      <c r="C4" s="47" t="e">
        <f t="shared" ref="C4:C64" si="0">CONCATENATE("x""",RIGHT(B4,LEN(B4)-2),"""")</f>
        <v>#VALUE!</v>
      </c>
      <c r="D4" s="47"/>
      <c r="E4" s="28" t="str">
        <f>'AVS COMM Registers'!AG7</f>
        <v>start</v>
      </c>
      <c r="F4" s="28">
        <f>'AVS COMM Registers'!AG6</f>
        <v>0</v>
      </c>
      <c r="G4" s="28" t="str">
        <f t="shared" ref="G4:G82" si="1">IF(F4="-","-",IF(MID(F4,2,1)="x",CONCATENATE("x""",RIGHT(F4,LEN(F4)-2),""""),IF(MID(F4,2,1)="b",CONCATENATE("""",RIGHT(F4,LEN(F4)-2),""""),IF(I4="-",CONCATENATE("'",F4,"'"),CONCATENATE("(others =&gt; '",F4,"')")))))</f>
        <v>'0'</v>
      </c>
      <c r="H4" s="28" t="str">
        <f>'AVS COMM Registers'!AG4</f>
        <v>Bit 1</v>
      </c>
      <c r="I4" s="28" t="s">
        <v>37</v>
      </c>
      <c r="J4" s="28" t="str">
        <f t="shared" ref="J4:J49" si="2">IF(I4="-",RIGHT(H4,1),CONCATENATE(RIGHT(H4,LEN(H4)-4), " downto ", RIGHT(I4,1)))</f>
        <v>1</v>
      </c>
      <c r="K4" s="28">
        <f t="shared" ref="K4:K49" si="3">IF(E4="-","-",IF(I4="-",1,VALUE(RIGHT(H4,LEN(H4)-4))-VALUE(RIGHT(I4,LEN(I4)-4))+1))</f>
        <v>1</v>
      </c>
      <c r="L4" s="28" t="str">
        <f>'AVS COMM Registers'!AG5</f>
        <v>R/W</v>
      </c>
    </row>
    <row r="5" spans="1:12" x14ac:dyDescent="0.25">
      <c r="B5" s="47"/>
      <c r="C5" s="47" t="e">
        <f t="shared" si="0"/>
        <v>#VALUE!</v>
      </c>
      <c r="D5" s="47"/>
      <c r="E5" s="28" t="str">
        <f>'AVS COMM Registers'!AF7</f>
        <v>autostart</v>
      </c>
      <c r="F5" s="28">
        <f>'AVS COMM Registers'!AF6</f>
        <v>0</v>
      </c>
      <c r="G5" s="28" t="str">
        <f t="shared" si="1"/>
        <v>'0'</v>
      </c>
      <c r="H5" s="28" t="str">
        <f>'AVS COMM Registers'!AF4</f>
        <v>Bit 2</v>
      </c>
      <c r="I5" s="28" t="s">
        <v>37</v>
      </c>
      <c r="J5" s="28" t="str">
        <f t="shared" si="2"/>
        <v>2</v>
      </c>
      <c r="K5" s="28">
        <f t="shared" si="3"/>
        <v>1</v>
      </c>
      <c r="L5" s="28" t="str">
        <f>'AVS COMM Registers'!AF5</f>
        <v>R/W</v>
      </c>
    </row>
    <row r="6" spans="1:12" x14ac:dyDescent="0.25">
      <c r="B6" s="47"/>
      <c r="C6" s="47"/>
      <c r="D6" s="47"/>
      <c r="E6" s="28" t="s">
        <v>37</v>
      </c>
      <c r="F6" s="28">
        <v>0</v>
      </c>
      <c r="G6" s="28" t="str">
        <f t="shared" si="1"/>
        <v>(others =&gt; '0')</v>
      </c>
      <c r="H6" s="28" t="str">
        <f>'AVS COMM Registers'!AA4</f>
        <v>Bit 7</v>
      </c>
      <c r="I6" s="28" t="str">
        <f>'AVS COMM Registers'!AE4</f>
        <v>Bit 3</v>
      </c>
      <c r="J6" s="28" t="str">
        <f t="shared" ref="J6" si="4">IF(I6="-",RIGHT(H6,1),CONCATENATE(RIGHT(H6,LEN(H6)-4), " downto ", RIGHT(I6,1)))</f>
        <v>7 downto 3</v>
      </c>
      <c r="K6" s="28" t="str">
        <f>IF(E6="-","-",IF(I6="-",1,VALUE(RIGHT(H6,LEN(H6)-4))-VALUE(RIGHT(I6,LEN(I6)-4))+1))</f>
        <v>-</v>
      </c>
      <c r="L6" s="28" t="s">
        <v>37</v>
      </c>
    </row>
    <row r="7" spans="1:12" x14ac:dyDescent="0.25">
      <c r="B7" s="47"/>
      <c r="C7" s="47" t="e">
        <f t="shared" si="0"/>
        <v>#VALUE!</v>
      </c>
      <c r="D7" s="47"/>
      <c r="E7" s="28" t="str">
        <f>'AVS COMM Registers'!Z7</f>
        <v>running</v>
      </c>
      <c r="F7" s="28" t="str">
        <f>'AVS COMM Registers'!Z6</f>
        <v>-</v>
      </c>
      <c r="G7" s="28" t="str">
        <f t="shared" si="1"/>
        <v>-</v>
      </c>
      <c r="H7" s="28" t="str">
        <f>'AVS COMM Registers'!Z4</f>
        <v>Bit 8</v>
      </c>
      <c r="I7" s="28" t="s">
        <v>37</v>
      </c>
      <c r="J7" s="28" t="str">
        <f t="shared" si="2"/>
        <v>8</v>
      </c>
      <c r="K7" s="28">
        <f t="shared" si="3"/>
        <v>1</v>
      </c>
      <c r="L7" s="28" t="str">
        <f>'AVS COMM Registers'!Z5</f>
        <v>R</v>
      </c>
    </row>
    <row r="8" spans="1:12" x14ac:dyDescent="0.25">
      <c r="B8" s="47"/>
      <c r="C8" s="47" t="e">
        <f t="shared" si="0"/>
        <v>#VALUE!</v>
      </c>
      <c r="D8" s="47"/>
      <c r="E8" s="28" t="str">
        <f>'AVS COMM Registers'!Y7</f>
        <v>connecting</v>
      </c>
      <c r="F8" s="28" t="str">
        <f>'AVS COMM Registers'!Y6</f>
        <v>-</v>
      </c>
      <c r="G8" s="28" t="str">
        <f t="shared" si="1"/>
        <v>-</v>
      </c>
      <c r="H8" s="28" t="str">
        <f>'AVS COMM Registers'!Y4</f>
        <v>Bit 9</v>
      </c>
      <c r="I8" s="28" t="s">
        <v>37</v>
      </c>
      <c r="J8" s="28" t="str">
        <f t="shared" si="2"/>
        <v>9</v>
      </c>
      <c r="K8" s="28">
        <f t="shared" si="3"/>
        <v>1</v>
      </c>
      <c r="L8" s="28" t="str">
        <f>'AVS COMM Registers'!Y5</f>
        <v>R</v>
      </c>
    </row>
    <row r="9" spans="1:12" x14ac:dyDescent="0.25">
      <c r="B9" s="47"/>
      <c r="C9" s="47" t="e">
        <f t="shared" si="0"/>
        <v>#VALUE!</v>
      </c>
      <c r="D9" s="47"/>
      <c r="E9" s="28" t="str">
        <f>'AVS COMM Registers'!X7</f>
        <v>started</v>
      </c>
      <c r="F9" s="28" t="str">
        <f>'AVS COMM Registers'!X6</f>
        <v>-</v>
      </c>
      <c r="G9" s="28" t="str">
        <f t="shared" si="1"/>
        <v>-</v>
      </c>
      <c r="H9" s="28" t="str">
        <f>'AVS COMM Registers'!X4</f>
        <v>Bit 10</v>
      </c>
      <c r="I9" s="28" t="s">
        <v>37</v>
      </c>
      <c r="J9" s="28" t="str">
        <f t="shared" si="2"/>
        <v>0</v>
      </c>
      <c r="K9" s="28">
        <f t="shared" si="3"/>
        <v>1</v>
      </c>
      <c r="L9" s="28" t="str">
        <f>'AVS COMM Registers'!X5</f>
        <v>R</v>
      </c>
    </row>
    <row r="10" spans="1:12" x14ac:dyDescent="0.25">
      <c r="B10" s="47"/>
      <c r="C10" s="47"/>
      <c r="D10" s="47"/>
      <c r="E10" s="28" t="s">
        <v>37</v>
      </c>
      <c r="F10" s="28">
        <v>0</v>
      </c>
      <c r="G10" s="28" t="str">
        <f t="shared" ref="G10" si="5">IF(F10="-","-",IF(MID(F10,2,1)="x",CONCATENATE("x""",RIGHT(F10,LEN(F10)-2),""""),IF(MID(F10,2,1)="b",CONCATENATE("""",RIGHT(F10,LEN(F10)-2),""""),IF(I10="-",CONCATENATE("'",F10,"'"),CONCATENATE("(others =&gt; '",F10,"')")))))</f>
        <v>(others =&gt; '0')</v>
      </c>
      <c r="H10" s="28" t="str">
        <f>'AVS COMM Registers'!S4</f>
        <v>Bit 15</v>
      </c>
      <c r="I10" s="28" t="str">
        <f>'AVS COMM Registers'!W4</f>
        <v>Bit 11</v>
      </c>
      <c r="J10" s="28" t="str">
        <f t="shared" si="2"/>
        <v>15 downto 1</v>
      </c>
      <c r="K10" s="28" t="str">
        <f>IF(E10="-","-",IF(I10="-",1,VALUE(RIGHT(H10,LEN(H10)-4))-VALUE(RIGHT(I10,LEN(I10)-4))+1))</f>
        <v>-</v>
      </c>
      <c r="L10" s="28" t="s">
        <v>37</v>
      </c>
    </row>
    <row r="11" spans="1:12" x14ac:dyDescent="0.25">
      <c r="B11" s="47"/>
      <c r="C11" s="47" t="e">
        <f t="shared" si="0"/>
        <v>#VALUE!</v>
      </c>
      <c r="D11" s="47"/>
      <c r="E11" s="28" t="str">
        <f>'AVS COMM Registers'!R7</f>
        <v>error disconnect</v>
      </c>
      <c r="F11" s="28" t="str">
        <f>'AVS COMM Registers'!R6</f>
        <v>-</v>
      </c>
      <c r="G11" s="28" t="str">
        <f t="shared" si="1"/>
        <v>-</v>
      </c>
      <c r="H11" s="28" t="str">
        <f>'AVS COMM Registers'!R4</f>
        <v>Bit 16</v>
      </c>
      <c r="I11" s="28" t="s">
        <v>37</v>
      </c>
      <c r="J11" s="28" t="str">
        <f t="shared" si="2"/>
        <v>6</v>
      </c>
      <c r="K11" s="28">
        <f t="shared" si="3"/>
        <v>1</v>
      </c>
      <c r="L11" s="28" t="str">
        <f>'AVS COMM Registers'!R5</f>
        <v>R</v>
      </c>
    </row>
    <row r="12" spans="1:12" x14ac:dyDescent="0.25">
      <c r="B12" s="47"/>
      <c r="C12" s="47" t="e">
        <f t="shared" si="0"/>
        <v>#VALUE!</v>
      </c>
      <c r="D12" s="47"/>
      <c r="E12" s="28" t="str">
        <f>'AVS COMM Registers'!Q7</f>
        <v>error parity</v>
      </c>
      <c r="F12" s="28" t="str">
        <f>'AVS COMM Registers'!Q6</f>
        <v>-</v>
      </c>
      <c r="G12" s="28" t="str">
        <f t="shared" si="1"/>
        <v>-</v>
      </c>
      <c r="H12" s="28" t="str">
        <f>'AVS COMM Registers'!Q4</f>
        <v>Bit 17</v>
      </c>
      <c r="I12" s="28" t="s">
        <v>37</v>
      </c>
      <c r="J12" s="28" t="str">
        <f t="shared" si="2"/>
        <v>7</v>
      </c>
      <c r="K12" s="28">
        <f t="shared" si="3"/>
        <v>1</v>
      </c>
      <c r="L12" s="28" t="str">
        <f>'AVS COMM Registers'!Q5</f>
        <v>R</v>
      </c>
    </row>
    <row r="13" spans="1:12" x14ac:dyDescent="0.25">
      <c r="B13" s="47"/>
      <c r="C13" s="47" t="e">
        <f t="shared" si="0"/>
        <v>#VALUE!</v>
      </c>
      <c r="D13" s="47"/>
      <c r="E13" s="28" t="str">
        <f>'AVS COMM Registers'!P7</f>
        <v>error escape</v>
      </c>
      <c r="F13" s="28" t="str">
        <f>'AVS COMM Registers'!P6</f>
        <v>-</v>
      </c>
      <c r="G13" s="28" t="str">
        <f t="shared" si="1"/>
        <v>-</v>
      </c>
      <c r="H13" s="28" t="str">
        <f>'AVS COMM Registers'!P4</f>
        <v>Bit 18</v>
      </c>
      <c r="I13" s="28" t="s">
        <v>37</v>
      </c>
      <c r="J13" s="28" t="str">
        <f t="shared" si="2"/>
        <v>8</v>
      </c>
      <c r="K13" s="28">
        <f t="shared" si="3"/>
        <v>1</v>
      </c>
      <c r="L13" s="28" t="str">
        <f>'AVS COMM Registers'!P5</f>
        <v>R</v>
      </c>
    </row>
    <row r="14" spans="1:12" x14ac:dyDescent="0.25">
      <c r="B14" s="47"/>
      <c r="C14" s="47"/>
      <c r="D14" s="47"/>
      <c r="E14" s="28" t="str">
        <f>'AVS COMM Registers'!O7</f>
        <v>error credit</v>
      </c>
      <c r="F14" s="28" t="str">
        <f>'AVS COMM Registers'!O6</f>
        <v>-</v>
      </c>
      <c r="G14" s="28" t="str">
        <f>IF(F14="-","-",IF(MID(F14,2,1)="x",CONCATENATE("x""",RIGHT(F14,LEN(F14)-2),""""),IF(MID(F14,2,1)="b",CONCATENATE("""",RIGHT(F14,LEN(F14)-2),""""),IF(I14="-",CONCATENATE("'",F14,"'"),CONCATENATE("(others =&gt; '",F14,"')")))))</f>
        <v>-</v>
      </c>
      <c r="H14" s="28" t="str">
        <f>'AVS COMM Registers'!O4</f>
        <v>Bit 19</v>
      </c>
      <c r="I14" s="28" t="s">
        <v>37</v>
      </c>
      <c r="J14" s="28" t="str">
        <f>IF(I14="-",RIGHT(H14,1),CONCATENATE(RIGHT(H14,LEN(H14)-4), " downto ", RIGHT(I14,1)))</f>
        <v>9</v>
      </c>
      <c r="K14" s="28">
        <f>IF(E14="-","-",IF(I14="-",1,VALUE(RIGHT(H14,LEN(H14)-4))-VALUE(RIGHT(I14,LEN(I14)-4))+1))</f>
        <v>1</v>
      </c>
      <c r="L14" s="28" t="str">
        <f>'AVS COMM Registers'!O5</f>
        <v>R</v>
      </c>
    </row>
    <row r="15" spans="1:12" x14ac:dyDescent="0.25">
      <c r="B15" s="48"/>
      <c r="C15" s="48" t="e">
        <f t="shared" si="0"/>
        <v>#VALUE!</v>
      </c>
      <c r="D15" s="48"/>
      <c r="E15" s="28" t="s">
        <v>37</v>
      </c>
      <c r="F15" s="28">
        <v>0</v>
      </c>
      <c r="G15" s="28" t="str">
        <f t="shared" ref="G15" si="6">IF(F15="-","-",IF(MID(F15,2,1)="x",CONCATENATE("x""",RIGHT(F15,LEN(F15)-2),""""),IF(MID(F15,2,1)="b",CONCATENATE("""",RIGHT(F15,LEN(F15)-2),""""),IF(I15="-",CONCATENATE("'",F15,"'"),CONCATENATE("(others =&gt; '",F15,"')")))))</f>
        <v>(others =&gt; '0')</v>
      </c>
      <c r="H15" s="28" t="str">
        <f>'AVS COMM Registers'!C4</f>
        <v>Bit 31</v>
      </c>
      <c r="I15" s="28" t="str">
        <f>'AVS COMM Registers'!N4</f>
        <v>Bit 20</v>
      </c>
      <c r="J15" s="28" t="str">
        <f t="shared" ref="J15" si="7">IF(I15="-",RIGHT(H15,1),CONCATENATE(RIGHT(H15,LEN(H15)-4), " downto ", RIGHT(I15,1)))</f>
        <v>31 downto 0</v>
      </c>
      <c r="K15" s="28" t="str">
        <f>IF(E15="-","-",IF(I15="-",1,VALUE(RIGHT(H15,LEN(H15)-4))-VALUE(RIGHT(I15,LEN(I15)-4))+1))</f>
        <v>-</v>
      </c>
      <c r="L15" s="28" t="s">
        <v>37</v>
      </c>
    </row>
    <row r="16" spans="1:12" x14ac:dyDescent="0.25">
      <c r="B16" s="49" t="str">
        <f>'AVS COMM Registers'!C10</f>
        <v>0x01</v>
      </c>
      <c r="C16" s="49" t="str">
        <f t="shared" si="0"/>
        <v>x"01"</v>
      </c>
      <c r="D16" s="49" t="str">
        <f>'AVS COMM Registers'!C9</f>
        <v>SpaceWire TimeCode</v>
      </c>
      <c r="E16" s="28" t="str">
        <f>'AVS COMM Registers'!AC14</f>
        <v>TC time</v>
      </c>
      <c r="F16" s="28" t="str">
        <f>'AVS COMM Registers'!AC13</f>
        <v>-</v>
      </c>
      <c r="G16" s="28" t="str">
        <f t="shared" si="1"/>
        <v>-</v>
      </c>
      <c r="H16" s="28" t="str">
        <f>'AVS COMM Registers'!AC11</f>
        <v>Bit 5</v>
      </c>
      <c r="I16" s="28" t="str">
        <f>'AVS COMM Registers'!AH11</f>
        <v>Bit 0</v>
      </c>
      <c r="J16" s="28" t="str">
        <f t="shared" si="2"/>
        <v>5 downto 0</v>
      </c>
      <c r="K16" s="28">
        <f t="shared" si="3"/>
        <v>6</v>
      </c>
      <c r="L16" s="28" t="str">
        <f>'AVS COMM Registers'!AC12</f>
        <v>R</v>
      </c>
    </row>
    <row r="17" spans="2:12" x14ac:dyDescent="0.25">
      <c r="B17" s="50"/>
      <c r="C17" s="50" t="e">
        <f t="shared" si="0"/>
        <v>#VALUE!</v>
      </c>
      <c r="D17" s="50"/>
      <c r="E17" s="28" t="str">
        <f>'AVS COMM Registers'!AA14</f>
        <v>TC control</v>
      </c>
      <c r="F17" s="28" t="str">
        <f>'AVS COMM Registers'!AA13</f>
        <v>-</v>
      </c>
      <c r="G17" s="28" t="str">
        <f t="shared" si="1"/>
        <v>-</v>
      </c>
      <c r="H17" s="28" t="str">
        <f>'AVS COMM Registers'!AA11</f>
        <v>Bit 7</v>
      </c>
      <c r="I17" s="28" t="str">
        <f>'AVS COMM Registers'!AB11</f>
        <v>Bit 6</v>
      </c>
      <c r="J17" s="28" t="str">
        <f t="shared" si="2"/>
        <v>7 downto 6</v>
      </c>
      <c r="K17" s="28">
        <f t="shared" si="3"/>
        <v>2</v>
      </c>
      <c r="L17" s="28" t="str">
        <f>'AVS COMM Registers'!AA12</f>
        <v>R</v>
      </c>
    </row>
    <row r="18" spans="2:12" x14ac:dyDescent="0.25">
      <c r="B18" s="50"/>
      <c r="C18" s="50"/>
      <c r="D18" s="50"/>
      <c r="E18" s="28" t="str">
        <f>'AVS COMM Registers'!Z14</f>
        <v>TC clear</v>
      </c>
      <c r="F18" s="28">
        <f>'AVS COMM Registers'!Z13</f>
        <v>0</v>
      </c>
      <c r="G18" s="28" t="str">
        <f>IF(F18="-","-",IF(MID(F18,2,1)="x",CONCATENATE("x""",RIGHT(F18,LEN(F18)-2),""""),IF(MID(F18,2,1)="b",CONCATENATE("""",RIGHT(F18,LEN(F18)-2),""""),IF(I18="-",CONCATENATE("'",F18,"'"),CONCATENATE("(others =&gt; '",F18,"')")))))</f>
        <v>'0'</v>
      </c>
      <c r="H18" s="28" t="str">
        <f>'AVS COMM Registers'!Z11</f>
        <v>Bit 8</v>
      </c>
      <c r="I18" s="28" t="s">
        <v>37</v>
      </c>
      <c r="J18" s="28" t="str">
        <f>IF(I18="-",RIGHT(H18,1),CONCATENATE(RIGHT(H18,LEN(H18)-4), " downto ", RIGHT(I18,1)))</f>
        <v>8</v>
      </c>
      <c r="K18" s="28">
        <f>IF(E18="-","-",IF(I18="-",1,VALUE(RIGHT(H18,LEN(H18)-4))-VALUE(RIGHT(I18,LEN(I18)-4))+1))</f>
        <v>1</v>
      </c>
      <c r="L18" s="28" t="str">
        <f>'AVS COMM Registers'!Z12</f>
        <v>R/W</v>
      </c>
    </row>
    <row r="19" spans="2:12" x14ac:dyDescent="0.25">
      <c r="B19" s="51"/>
      <c r="C19" s="51" t="e">
        <f t="shared" si="0"/>
        <v>#VALUE!</v>
      </c>
      <c r="D19" s="51"/>
      <c r="E19" s="28" t="s">
        <v>37</v>
      </c>
      <c r="F19" s="28">
        <v>0</v>
      </c>
      <c r="G19" s="28" t="str">
        <f t="shared" ref="G19" si="8">IF(F19="-","-",IF(MID(F19,2,1)="x",CONCATENATE("x""",RIGHT(F19,LEN(F19)-2),""""),IF(MID(F19,2,1)="b",CONCATENATE("""",RIGHT(F19,LEN(F19)-2),""""),IF(I19="-",CONCATENATE("'",F19,"'"),CONCATENATE("(others =&gt; '",F19,"')")))))</f>
        <v>(others =&gt; '0')</v>
      </c>
      <c r="H19" s="28" t="str">
        <f>'AVS COMM Registers'!C11</f>
        <v>Bit 31</v>
      </c>
      <c r="I19" s="28" t="str">
        <f>'AVS COMM Registers'!Y11</f>
        <v>Bit 9</v>
      </c>
      <c r="J19" s="28" t="str">
        <f t="shared" ref="J19" si="9">IF(I19="-",RIGHT(H19,1),CONCATENATE(RIGHT(H19,LEN(H19)-4), " downto ", RIGHT(I19,1)))</f>
        <v>31 downto 9</v>
      </c>
      <c r="K19" s="28" t="str">
        <f>IF(E19="-","-",IF(I19="-",1,VALUE(RIGHT(H19,LEN(H19)-4))-VALUE(RIGHT(I19,LEN(I19)-4))+1))</f>
        <v>-</v>
      </c>
      <c r="L19" s="28" t="s">
        <v>37</v>
      </c>
    </row>
    <row r="20" spans="2:12" ht="15" customHeight="1" x14ac:dyDescent="0.25">
      <c r="B20" s="46" t="str">
        <f>'AVS COMM Registers'!C17</f>
        <v>0x02</v>
      </c>
      <c r="C20" s="46" t="str">
        <f t="shared" si="0"/>
        <v>x"02"</v>
      </c>
      <c r="D20" s="46" t="str">
        <f>'AVS COMM Registers'!C16</f>
        <v>FEE Buffers Windowing Config</v>
      </c>
      <c r="E20" s="28" t="str">
        <f>'AVS COMM Registers'!AH21</f>
        <v>clear</v>
      </c>
      <c r="F20" s="28">
        <f>'AVS COMM Registers'!AH20</f>
        <v>0</v>
      </c>
      <c r="G20" s="28" t="str">
        <f t="shared" si="1"/>
        <v>'0'</v>
      </c>
      <c r="H20" s="28" t="str">
        <f>'AVS COMM Registers'!AH18</f>
        <v>Bit 0</v>
      </c>
      <c r="I20" s="28" t="s">
        <v>37</v>
      </c>
      <c r="J20" s="28" t="str">
        <f t="shared" si="2"/>
        <v>0</v>
      </c>
      <c r="K20" s="28">
        <f t="shared" si="3"/>
        <v>1</v>
      </c>
      <c r="L20" s="28" t="str">
        <f>'AVS COMM Registers'!AH19</f>
        <v>R/W</v>
      </c>
    </row>
    <row r="21" spans="2:12" x14ac:dyDescent="0.25">
      <c r="B21" s="47"/>
      <c r="C21" s="47" t="e">
        <f t="shared" si="0"/>
        <v>#VALUE!</v>
      </c>
      <c r="D21" s="47"/>
      <c r="E21" s="28" t="str">
        <f>'AVS COMM Registers'!AG21</f>
        <v>stop</v>
      </c>
      <c r="F21" s="28">
        <f>'AVS COMM Registers'!AG20</f>
        <v>0</v>
      </c>
      <c r="G21" s="28" t="str">
        <f t="shared" si="1"/>
        <v>'0'</v>
      </c>
      <c r="H21" s="28" t="str">
        <f>'AVS COMM Registers'!AG18</f>
        <v>Bit 1</v>
      </c>
      <c r="I21" s="28" t="s">
        <v>37</v>
      </c>
      <c r="J21" s="28" t="str">
        <f t="shared" si="2"/>
        <v>1</v>
      </c>
      <c r="K21" s="28">
        <f t="shared" si="3"/>
        <v>1</v>
      </c>
      <c r="L21" s="28" t="str">
        <f>'AVS COMM Registers'!AG19</f>
        <v>R/W</v>
      </c>
    </row>
    <row r="22" spans="2:12" x14ac:dyDescent="0.25">
      <c r="B22" s="47"/>
      <c r="C22" s="47" t="e">
        <f t="shared" si="0"/>
        <v>#VALUE!</v>
      </c>
      <c r="D22" s="47"/>
      <c r="E22" s="28" t="str">
        <f>'AVS COMM Registers'!AF21</f>
        <v>start</v>
      </c>
      <c r="F22" s="28">
        <f>'AVS COMM Registers'!AF20</f>
        <v>0</v>
      </c>
      <c r="G22" s="28" t="str">
        <f t="shared" si="1"/>
        <v>'0'</v>
      </c>
      <c r="H22" s="28" t="str">
        <f>'AVS COMM Registers'!AF18</f>
        <v>Bit 2</v>
      </c>
      <c r="I22" s="28" t="s">
        <v>37</v>
      </c>
      <c r="J22" s="28" t="str">
        <f t="shared" si="2"/>
        <v>2</v>
      </c>
      <c r="K22" s="28">
        <f t="shared" si="3"/>
        <v>1</v>
      </c>
      <c r="L22" s="28" t="str">
        <f>'AVS COMM Registers'!AF19</f>
        <v>R/W</v>
      </c>
    </row>
    <row r="23" spans="2:12" x14ac:dyDescent="0.25">
      <c r="B23" s="47"/>
      <c r="C23" s="47"/>
      <c r="D23" s="47"/>
      <c r="E23" s="28" t="str">
        <f>'AVS COMM Registers'!AE21</f>
        <v>masking</v>
      </c>
      <c r="F23" s="28">
        <f>'AVS COMM Registers'!AE20</f>
        <v>1</v>
      </c>
      <c r="G23" s="28" t="str">
        <f>IF(F23="-","-",IF(MID(F23,2,1)="x",CONCATENATE("x""",RIGHT(F23,LEN(F23)-2),""""),IF(MID(F23,2,1)="b",CONCATENATE("""",RIGHT(F23,LEN(F23)-2),""""),IF(I23="-",CONCATENATE("'",F23,"'"),CONCATENATE("(others =&gt; '",F23,"')")))))</f>
        <v>'1'</v>
      </c>
      <c r="H23" s="28" t="str">
        <f>'AVS COMM Registers'!AE18</f>
        <v>Bit 3</v>
      </c>
      <c r="I23" s="28" t="s">
        <v>37</v>
      </c>
      <c r="J23" s="28" t="str">
        <f>IF(I23="-",RIGHT(H23,1),CONCATENATE(RIGHT(H23,LEN(H23)-4), " downto ", RIGHT(I23,1)))</f>
        <v>3</v>
      </c>
      <c r="K23" s="28">
        <f>IF(E23="-","-",IF(I23="-",1,VALUE(RIGHT(H23,LEN(H23)-4))-VALUE(RIGHT(I23,LEN(I23)-4))+1))</f>
        <v>1</v>
      </c>
      <c r="L23" s="28" t="str">
        <f>'AVS COMM Registers'!AE19</f>
        <v>R/W</v>
      </c>
    </row>
    <row r="24" spans="2:12" x14ac:dyDescent="0.25">
      <c r="B24" s="48"/>
      <c r="C24" s="48" t="e">
        <f t="shared" si="0"/>
        <v>#VALUE!</v>
      </c>
      <c r="D24" s="48"/>
      <c r="E24" s="28" t="s">
        <v>37</v>
      </c>
      <c r="F24" s="28">
        <v>0</v>
      </c>
      <c r="G24" s="28" t="str">
        <f t="shared" ref="G24" si="10">IF(F24="-","-",IF(MID(F24,2,1)="x",CONCATENATE("x""",RIGHT(F24,LEN(F24)-2),""""),IF(MID(F24,2,1)="b",CONCATENATE("""",RIGHT(F24,LEN(F24)-2),""""),IF(I24="-",CONCATENATE("'",F24,"'"),CONCATENATE("(others =&gt; '",F24,"')")))))</f>
        <v>(others =&gt; '0')</v>
      </c>
      <c r="H24" s="28" t="str">
        <f>'AVS COMM Registers'!C18</f>
        <v>Bit 31</v>
      </c>
      <c r="I24" s="28" t="str">
        <f>'AVS COMM Registers'!AD18</f>
        <v>Bit 4</v>
      </c>
      <c r="J24" s="28" t="str">
        <f t="shared" ref="J24" si="11">IF(I24="-",RIGHT(H24,1),CONCATENATE(RIGHT(H24,LEN(H24)-4), " downto ", RIGHT(I24,1)))</f>
        <v>31 downto 4</v>
      </c>
      <c r="K24" s="28" t="str">
        <f>IF(E24="-","-",IF(I24="-",1,VALUE(RIGHT(H24,LEN(H24)-4))-VALUE(RIGHT(I24,LEN(I24)-4))+1))</f>
        <v>-</v>
      </c>
      <c r="L24" s="28" t="s">
        <v>37</v>
      </c>
    </row>
    <row r="25" spans="2:12" x14ac:dyDescent="0.25">
      <c r="B25" s="46" t="str">
        <f>'AVS COMM Registers'!C24</f>
        <v>0x03</v>
      </c>
      <c r="C25" s="46" t="str">
        <f t="shared" si="0"/>
        <v>x"03"</v>
      </c>
      <c r="D25" s="46" t="str">
        <f>'AVS COMM Registers'!C23</f>
        <v>Buffer Status</v>
      </c>
      <c r="E25" s="28" t="str">
        <f>'AVS COMM Registers'!AH28</f>
        <v>right buffer empty</v>
      </c>
      <c r="F25" s="28" t="str">
        <f>'AVS COMM Registers'!AH27</f>
        <v>-</v>
      </c>
      <c r="G25" s="28" t="str">
        <f t="shared" si="1"/>
        <v>-</v>
      </c>
      <c r="H25" s="28" t="str">
        <f>'AVS COMM Registers'!AH25</f>
        <v>Bit 0</v>
      </c>
      <c r="I25" s="28" t="s">
        <v>37</v>
      </c>
      <c r="J25" s="28" t="str">
        <f t="shared" si="2"/>
        <v>0</v>
      </c>
      <c r="K25" s="28">
        <f t="shared" si="3"/>
        <v>1</v>
      </c>
      <c r="L25" s="28" t="str">
        <f>'AVS COMM Registers'!AH26</f>
        <v>R</v>
      </c>
    </row>
    <row r="26" spans="2:12" x14ac:dyDescent="0.25">
      <c r="B26" s="47"/>
      <c r="C26" s="47"/>
      <c r="D26" s="47"/>
      <c r="E26" s="28" t="str">
        <f>'AVS COMM Registers'!AG28</f>
        <v>left buffer empty</v>
      </c>
      <c r="F26" s="28" t="str">
        <f>'AVS COMM Registers'!AG27</f>
        <v>-</v>
      </c>
      <c r="G26" s="28" t="str">
        <f>IF(F26="-","-",IF(MID(F26,2,1)="x",CONCATENATE("x""",RIGHT(F26,LEN(F26)-2),""""),IF(MID(F26,2,1)="b",CONCATENATE("""",RIGHT(F26,LEN(F26)-2),""""),IF(I26="-",CONCATENATE("'",F26,"'"),CONCATENATE("(others =&gt; '",F26,"')")))))</f>
        <v>-</v>
      </c>
      <c r="H26" s="28" t="str">
        <f>'AVS COMM Registers'!AG25</f>
        <v>Bit 1</v>
      </c>
      <c r="I26" s="28" t="s">
        <v>37</v>
      </c>
      <c r="J26" s="28" t="str">
        <f>IF(I26="-",RIGHT(H26,1),CONCATENATE(RIGHT(H26,LEN(H26)-4), " downto ", RIGHT(I26,1)))</f>
        <v>1</v>
      </c>
      <c r="K26" s="28">
        <f>IF(E26="-","-",IF(I26="-",1,VALUE(RIGHT(H26,LEN(H26)-4))-VALUE(RIGHT(I26,LEN(I26)-4))+1))</f>
        <v>1</v>
      </c>
      <c r="L26" s="28" t="str">
        <f>'AVS COMM Registers'!AG26</f>
        <v>R</v>
      </c>
    </row>
    <row r="27" spans="2:12" x14ac:dyDescent="0.25">
      <c r="B27" s="48"/>
      <c r="C27" s="48" t="e">
        <f t="shared" si="0"/>
        <v>#VALUE!</v>
      </c>
      <c r="D27" s="48"/>
      <c r="E27" s="28" t="s">
        <v>37</v>
      </c>
      <c r="F27" s="28">
        <v>0</v>
      </c>
      <c r="G27" s="28" t="str">
        <f t="shared" ref="G27" si="12">IF(F27="-","-",IF(MID(F27,2,1)="x",CONCATENATE("x""",RIGHT(F27,LEN(F27)-2),""""),IF(MID(F27,2,1)="b",CONCATENATE("""",RIGHT(F27,LEN(F27)-2),""""),IF(I27="-",CONCATENATE("'",F27,"'"),CONCATENATE("(others =&gt; '",F27,"')")))))</f>
        <v>(others =&gt; '0')</v>
      </c>
      <c r="H27" s="28" t="str">
        <f>'AVS COMM Registers'!C25</f>
        <v>Bit 31</v>
      </c>
      <c r="I27" s="28" t="str">
        <f>'AVS COMM Registers'!AE25</f>
        <v>Bit 3</v>
      </c>
      <c r="J27" s="28" t="str">
        <f t="shared" ref="J27" si="13">IF(I27="-",RIGHT(H27,1),CONCATENATE(RIGHT(H27,LEN(H27)-4), " downto ", RIGHT(I27,1)))</f>
        <v>31 downto 3</v>
      </c>
      <c r="K27" s="28" t="str">
        <f>IF(E27="-","-",IF(I27="-",1,VALUE(RIGHT(H27,LEN(H27)-4))-VALUE(RIGHT(I27,LEN(I27)-4))+1))</f>
        <v>-</v>
      </c>
      <c r="L27" s="28" t="s">
        <v>37</v>
      </c>
    </row>
    <row r="28" spans="2:12" x14ac:dyDescent="0.25">
      <c r="B28" s="46" t="str">
        <f>'AVS COMM Registers'!C31</f>
        <v>0x04</v>
      </c>
      <c r="C28" s="46" t="str">
        <f t="shared" si="0"/>
        <v>x"04"</v>
      </c>
      <c r="D28" s="46" t="str">
        <f>'AVS COMM Registers'!C30</f>
        <v>RMAP Codec Config</v>
      </c>
      <c r="E28" s="28" t="str">
        <f>'AVS COMM Registers'!AA35</f>
        <v>logical address</v>
      </c>
      <c r="F28" s="28" t="str">
        <f>'AVS COMM Registers'!AA34</f>
        <v>0x51</v>
      </c>
      <c r="G28" s="28" t="str">
        <f t="shared" si="1"/>
        <v>x"51"</v>
      </c>
      <c r="H28" s="28" t="str">
        <f>'AVS COMM Registers'!AA32</f>
        <v>Bit 7</v>
      </c>
      <c r="I28" s="28" t="str">
        <f>'AVS COMM Registers'!AH32</f>
        <v>Bit 0</v>
      </c>
      <c r="J28" s="28" t="str">
        <f t="shared" si="2"/>
        <v>7 downto 0</v>
      </c>
      <c r="K28" s="28">
        <f t="shared" si="3"/>
        <v>8</v>
      </c>
      <c r="L28" s="28" t="str">
        <f>'AVS COMM Registers'!AA33</f>
        <v>R/W</v>
      </c>
    </row>
    <row r="29" spans="2:12" x14ac:dyDescent="0.25">
      <c r="B29" s="47"/>
      <c r="C29" s="47"/>
      <c r="D29" s="47"/>
      <c r="E29" s="28" t="str">
        <f>'AVS COMM Registers'!S35</f>
        <v>Key</v>
      </c>
      <c r="F29" s="28" t="str">
        <f>'AVS COMM Registers'!S34</f>
        <v>0xD1</v>
      </c>
      <c r="G29" s="28" t="str">
        <f>IF(F29="-","-",IF(MID(F29,2,1)="x",CONCATENATE("x""",RIGHT(F29,LEN(F29)-2),""""),IF(MID(F29,2,1)="b",CONCATENATE("""",RIGHT(F29,LEN(F29)-2),""""),IF(I29="-",CONCATENATE("'",F29,"'"),CONCATENATE("(others =&gt; '",F29,"')")))))</f>
        <v>x"D1"</v>
      </c>
      <c r="H29" s="28" t="str">
        <f>'AVS COMM Registers'!S32</f>
        <v>Bit 15</v>
      </c>
      <c r="I29" s="28" t="str">
        <f>'AVS COMM Registers'!Z32</f>
        <v>Bit 8</v>
      </c>
      <c r="J29" s="28" t="str">
        <f>IF(I29="-",RIGHT(H29,1),CONCATENATE(RIGHT(H29,LEN(H29)-4), " downto ", RIGHT(I29,1)))</f>
        <v>15 downto 8</v>
      </c>
      <c r="K29" s="28">
        <f>IF(E29="-","-",IF(I29="-",1,VALUE(RIGHT(H29,LEN(H29)-4))-VALUE(RIGHT(I29,LEN(I29)-4))+1))</f>
        <v>8</v>
      </c>
      <c r="L29" s="28" t="str">
        <f>'AVS COMM Registers'!S33</f>
        <v>R/W</v>
      </c>
    </row>
    <row r="30" spans="2:12" x14ac:dyDescent="0.25">
      <c r="B30" s="48"/>
      <c r="C30" s="48" t="e">
        <f t="shared" si="0"/>
        <v>#VALUE!</v>
      </c>
      <c r="D30" s="48"/>
      <c r="E30" s="28" t="s">
        <v>37</v>
      </c>
      <c r="F30" s="28">
        <v>0</v>
      </c>
      <c r="G30" s="28" t="str">
        <f t="shared" ref="G30" si="14">IF(F30="-","-",IF(MID(F30,2,1)="x",CONCATENATE("x""",RIGHT(F30,LEN(F30)-2),""""),IF(MID(F30,2,1)="b",CONCATENATE("""",RIGHT(F30,LEN(F30)-2),""""),IF(I30="-",CONCATENATE("'",F30,"'"),CONCATENATE("(others =&gt; '",F30,"')")))))</f>
        <v>(others =&gt; '0')</v>
      </c>
      <c r="H30" s="28" t="str">
        <f>'AVS COMM Registers'!C32</f>
        <v>Bit 31</v>
      </c>
      <c r="I30" s="28" t="str">
        <f>'AVS COMM Registers'!R32</f>
        <v>Bit 16</v>
      </c>
      <c r="J30" s="28" t="str">
        <f t="shared" ref="J30" si="15">IF(I30="-",RIGHT(H30,1),CONCATENATE(RIGHT(H30,LEN(H30)-4), " downto ", RIGHT(I30,1)))</f>
        <v>31 downto 6</v>
      </c>
      <c r="K30" s="28" t="str">
        <f>IF(E30="-","-",IF(I30="-",1,VALUE(RIGHT(H30,LEN(H30)-4))-VALUE(RIGHT(I30,LEN(I30)-4))+1))</f>
        <v>-</v>
      </c>
      <c r="L30" s="28" t="s">
        <v>37</v>
      </c>
    </row>
    <row r="31" spans="2:12" x14ac:dyDescent="0.25">
      <c r="B31" s="46" t="str">
        <f>'AVS COMM Registers'!C38</f>
        <v>0x05</v>
      </c>
      <c r="C31" s="46" t="str">
        <f t="shared" si="0"/>
        <v>x"05"</v>
      </c>
      <c r="D31" s="46" t="str">
        <f>'AVS COMM Registers'!C37</f>
        <v>RMAP Codec Status</v>
      </c>
      <c r="E31" s="28" t="str">
        <f>'AVS COMM Registers'!AH42</f>
        <v>command received</v>
      </c>
      <c r="F31" s="28" t="str">
        <f>'AVS COMM Registers'!AH41</f>
        <v>-</v>
      </c>
      <c r="G31" s="28" t="str">
        <f t="shared" si="1"/>
        <v>-</v>
      </c>
      <c r="H31" s="28" t="str">
        <f>'AVS COMM Registers'!AH39</f>
        <v>Bit 0</v>
      </c>
      <c r="I31" s="28" t="s">
        <v>37</v>
      </c>
      <c r="J31" s="28" t="str">
        <f t="shared" si="2"/>
        <v>0</v>
      </c>
      <c r="K31" s="28">
        <f t="shared" si="3"/>
        <v>1</v>
      </c>
      <c r="L31" s="28" t="str">
        <f>'AVS COMM Registers'!AH40</f>
        <v>R</v>
      </c>
    </row>
    <row r="32" spans="2:12" x14ac:dyDescent="0.25">
      <c r="B32" s="47"/>
      <c r="C32" s="47" t="e">
        <f t="shared" si="0"/>
        <v>#VALUE!</v>
      </c>
      <c r="D32" s="47"/>
      <c r="E32" s="28" t="str">
        <f>'AVS COMM Registers'!AG42</f>
        <v>write requested</v>
      </c>
      <c r="F32" s="28" t="str">
        <f>'AVS COMM Registers'!AG41</f>
        <v>-</v>
      </c>
      <c r="G32" s="28" t="str">
        <f t="shared" si="1"/>
        <v>-</v>
      </c>
      <c r="H32" s="28" t="str">
        <f>'AVS COMM Registers'!AG39</f>
        <v>Bit 1</v>
      </c>
      <c r="I32" s="28" t="s">
        <v>37</v>
      </c>
      <c r="J32" s="28" t="str">
        <f t="shared" si="2"/>
        <v>1</v>
      </c>
      <c r="K32" s="28">
        <f t="shared" si="3"/>
        <v>1</v>
      </c>
      <c r="L32" s="28" t="str">
        <f>'AVS COMM Registers'!AG40</f>
        <v>R</v>
      </c>
    </row>
    <row r="33" spans="2:12" ht="15" customHeight="1" x14ac:dyDescent="0.25">
      <c r="B33" s="47"/>
      <c r="C33" s="47" t="e">
        <f t="shared" si="0"/>
        <v>#VALUE!</v>
      </c>
      <c r="D33" s="47"/>
      <c r="E33" s="28" t="str">
        <f>'AVS COMM Registers'!AF42</f>
        <v>write authorized</v>
      </c>
      <c r="F33" s="28" t="str">
        <f>'AVS COMM Registers'!AF41</f>
        <v>-</v>
      </c>
      <c r="G33" s="28" t="str">
        <f t="shared" si="1"/>
        <v>-</v>
      </c>
      <c r="H33" s="28" t="str">
        <f>'AVS COMM Registers'!AF39</f>
        <v>Bit 2</v>
      </c>
      <c r="I33" s="28" t="s">
        <v>37</v>
      </c>
      <c r="J33" s="28" t="str">
        <f t="shared" si="2"/>
        <v>2</v>
      </c>
      <c r="K33" s="28">
        <f t="shared" si="3"/>
        <v>1</v>
      </c>
      <c r="L33" s="28" t="str">
        <f>'AVS COMM Registers'!AF40</f>
        <v>R</v>
      </c>
    </row>
    <row r="34" spans="2:12" x14ac:dyDescent="0.25">
      <c r="B34" s="47"/>
      <c r="C34" s="47" t="e">
        <f t="shared" si="0"/>
        <v>#VALUE!</v>
      </c>
      <c r="D34" s="47"/>
      <c r="E34" s="28" t="str">
        <f>'AVS COMM Registers'!AE42</f>
        <v>read requested</v>
      </c>
      <c r="F34" s="28" t="str">
        <f>'AVS COMM Registers'!AE41</f>
        <v>-</v>
      </c>
      <c r="G34" s="28" t="str">
        <f t="shared" si="1"/>
        <v>-</v>
      </c>
      <c r="H34" s="28" t="str">
        <f>'AVS COMM Registers'!AE39</f>
        <v>Bit 3</v>
      </c>
      <c r="I34" s="28" t="s">
        <v>37</v>
      </c>
      <c r="J34" s="28" t="str">
        <f t="shared" si="2"/>
        <v>3</v>
      </c>
      <c r="K34" s="28">
        <f t="shared" si="3"/>
        <v>1</v>
      </c>
      <c r="L34" s="28" t="str">
        <f>'AVS COMM Registers'!AE40</f>
        <v>R</v>
      </c>
    </row>
    <row r="35" spans="2:12" x14ac:dyDescent="0.25">
      <c r="B35" s="47"/>
      <c r="C35" s="47" t="e">
        <f t="shared" si="0"/>
        <v>#VALUE!</v>
      </c>
      <c r="D35" s="47"/>
      <c r="E35" s="28" t="str">
        <f>'AVS COMM Registers'!AD42</f>
        <v>read authorized</v>
      </c>
      <c r="F35" s="28" t="str">
        <f>'AVS COMM Registers'!AD41</f>
        <v>-</v>
      </c>
      <c r="G35" s="28" t="str">
        <f t="shared" si="1"/>
        <v>-</v>
      </c>
      <c r="H35" s="28" t="str">
        <f>'AVS COMM Registers'!AD39</f>
        <v>Bit 4</v>
      </c>
      <c r="I35" s="28" t="s">
        <v>37</v>
      </c>
      <c r="J35" s="28" t="str">
        <f t="shared" si="2"/>
        <v>4</v>
      </c>
      <c r="K35" s="28">
        <f t="shared" si="3"/>
        <v>1</v>
      </c>
      <c r="L35" s="28" t="str">
        <f>'AVS COMM Registers'!AD40</f>
        <v>R</v>
      </c>
    </row>
    <row r="36" spans="2:12" x14ac:dyDescent="0.25">
      <c r="B36" s="47"/>
      <c r="C36" s="47" t="e">
        <f t="shared" si="0"/>
        <v>#VALUE!</v>
      </c>
      <c r="D36" s="47"/>
      <c r="E36" s="28" t="str">
        <f>'AVS COMM Registers'!AC42</f>
        <v>reply sended</v>
      </c>
      <c r="F36" s="28" t="str">
        <f>'AVS COMM Registers'!AC41</f>
        <v>-</v>
      </c>
      <c r="G36" s="28" t="str">
        <f t="shared" si="1"/>
        <v>-</v>
      </c>
      <c r="H36" s="28" t="str">
        <f>'AVS COMM Registers'!AC39</f>
        <v>Bit 5</v>
      </c>
      <c r="I36" s="28" t="s">
        <v>37</v>
      </c>
      <c r="J36" s="28" t="str">
        <f t="shared" si="2"/>
        <v>5</v>
      </c>
      <c r="K36" s="28">
        <f t="shared" si="3"/>
        <v>1</v>
      </c>
      <c r="L36" s="28" t="str">
        <f>'AVS COMM Registers'!AC40</f>
        <v>R</v>
      </c>
    </row>
    <row r="37" spans="2:12" x14ac:dyDescent="0.25">
      <c r="B37" s="47"/>
      <c r="C37" s="47" t="e">
        <f t="shared" si="0"/>
        <v>#VALUE!</v>
      </c>
      <c r="D37" s="47"/>
      <c r="E37" s="28" t="str">
        <f>'AVS COMM Registers'!AB42</f>
        <v>discarded package</v>
      </c>
      <c r="F37" s="28" t="str">
        <f>'AVS COMM Registers'!AB41</f>
        <v>-</v>
      </c>
      <c r="G37" s="28" t="str">
        <f t="shared" si="1"/>
        <v>-</v>
      </c>
      <c r="H37" s="28" t="str">
        <f>'AVS COMM Registers'!AB39</f>
        <v>Bit 6</v>
      </c>
      <c r="I37" s="28" t="s">
        <v>37</v>
      </c>
      <c r="J37" s="28" t="str">
        <f t="shared" si="2"/>
        <v>6</v>
      </c>
      <c r="K37" s="28">
        <f t="shared" si="3"/>
        <v>1</v>
      </c>
      <c r="L37" s="28" t="str">
        <f>'AVS COMM Registers'!AB40</f>
        <v>R</v>
      </c>
    </row>
    <row r="38" spans="2:12" x14ac:dyDescent="0.25">
      <c r="B38" s="47"/>
      <c r="C38" s="47"/>
      <c r="D38" s="47"/>
      <c r="E38" s="28" t="s">
        <v>37</v>
      </c>
      <c r="F38" s="28">
        <v>0</v>
      </c>
      <c r="G38" s="28" t="str">
        <f t="shared" si="1"/>
        <v>(others =&gt; '0')</v>
      </c>
      <c r="H38" s="28" t="str">
        <f>'AVS COMM Registers'!S39</f>
        <v>Bit 15</v>
      </c>
      <c r="I38" s="28" t="str">
        <f>'AVS COMM Registers'!AA39</f>
        <v>Bit 7</v>
      </c>
      <c r="J38" s="28" t="str">
        <f t="shared" si="2"/>
        <v>15 downto 7</v>
      </c>
      <c r="K38" s="28" t="str">
        <f>IF(E38="-","-",IF(I38="-",1,VALUE(RIGHT(H38,LEN(H38)-4))-VALUE(RIGHT(I38,LEN(I38)-4))+1))</f>
        <v>-</v>
      </c>
      <c r="L38" s="28" t="s">
        <v>37</v>
      </c>
    </row>
    <row r="39" spans="2:12" x14ac:dyDescent="0.25">
      <c r="B39" s="47"/>
      <c r="C39" s="47" t="e">
        <f t="shared" si="0"/>
        <v>#VALUE!</v>
      </c>
      <c r="D39" s="47"/>
      <c r="E39" s="28" t="str">
        <f>'AVS COMM Registers'!R42</f>
        <v>error early eop</v>
      </c>
      <c r="F39" s="28" t="str">
        <f>'AVS COMM Registers'!R41</f>
        <v>-</v>
      </c>
      <c r="G39" s="28" t="str">
        <f t="shared" si="1"/>
        <v>-</v>
      </c>
      <c r="H39" s="28" t="str">
        <f>'AVS COMM Registers'!R39</f>
        <v>Bit 16</v>
      </c>
      <c r="I39" s="28" t="s">
        <v>37</v>
      </c>
      <c r="J39" s="28" t="str">
        <f t="shared" si="2"/>
        <v>6</v>
      </c>
      <c r="K39" s="28">
        <f t="shared" si="3"/>
        <v>1</v>
      </c>
      <c r="L39" s="28" t="str">
        <f>'AVS COMM Registers'!R40</f>
        <v>R</v>
      </c>
    </row>
    <row r="40" spans="2:12" x14ac:dyDescent="0.25">
      <c r="B40" s="47"/>
      <c r="C40" s="47" t="e">
        <f t="shared" si="0"/>
        <v>#VALUE!</v>
      </c>
      <c r="D40" s="47"/>
      <c r="E40" s="28" t="str">
        <f>'AVS COMM Registers'!Q42</f>
        <v>error eep</v>
      </c>
      <c r="F40" s="28" t="str">
        <f>'AVS COMM Registers'!Q41</f>
        <v>-</v>
      </c>
      <c r="G40" s="28" t="str">
        <f t="shared" si="1"/>
        <v>-</v>
      </c>
      <c r="H40" s="28" t="str">
        <f>'AVS COMM Registers'!Q39</f>
        <v>Bit 17</v>
      </c>
      <c r="I40" s="28" t="s">
        <v>37</v>
      </c>
      <c r="J40" s="28" t="str">
        <f t="shared" si="2"/>
        <v>7</v>
      </c>
      <c r="K40" s="28">
        <f t="shared" si="3"/>
        <v>1</v>
      </c>
      <c r="L40" s="28" t="str">
        <f>'AVS COMM Registers'!Q40</f>
        <v>R</v>
      </c>
    </row>
    <row r="41" spans="2:12" x14ac:dyDescent="0.25">
      <c r="B41" s="47"/>
      <c r="C41" s="47" t="e">
        <f t="shared" si="0"/>
        <v>#VALUE!</v>
      </c>
      <c r="D41" s="47"/>
      <c r="E41" s="28" t="str">
        <f>'AVS COMM Registers'!P42</f>
        <v>error header CRC</v>
      </c>
      <c r="F41" s="28" t="str">
        <f>'AVS COMM Registers'!P41</f>
        <v>-</v>
      </c>
      <c r="G41" s="28" t="str">
        <f t="shared" si="1"/>
        <v>-</v>
      </c>
      <c r="H41" s="28" t="str">
        <f>'AVS COMM Registers'!P39</f>
        <v>Bit 18</v>
      </c>
      <c r="I41" s="28" t="s">
        <v>37</v>
      </c>
      <c r="J41" s="28" t="str">
        <f t="shared" si="2"/>
        <v>8</v>
      </c>
      <c r="K41" s="28">
        <f t="shared" si="3"/>
        <v>1</v>
      </c>
      <c r="L41" s="28" t="str">
        <f>'AVS COMM Registers'!P40</f>
        <v>R</v>
      </c>
    </row>
    <row r="42" spans="2:12" x14ac:dyDescent="0.25">
      <c r="B42" s="47"/>
      <c r="C42" s="47" t="e">
        <f t="shared" si="0"/>
        <v>#VALUE!</v>
      </c>
      <c r="D42" s="47"/>
      <c r="E42" s="28" t="str">
        <f>'AVS COMM Registers'!O42</f>
        <v>error unused packet type</v>
      </c>
      <c r="F42" s="28" t="str">
        <f>'AVS COMM Registers'!O41</f>
        <v>-</v>
      </c>
      <c r="G42" s="28" t="str">
        <f t="shared" si="1"/>
        <v>-</v>
      </c>
      <c r="H42" s="28" t="str">
        <f>'AVS COMM Registers'!O39</f>
        <v>Bit 19</v>
      </c>
      <c r="I42" s="28" t="s">
        <v>37</v>
      </c>
      <c r="J42" s="28" t="str">
        <f t="shared" si="2"/>
        <v>9</v>
      </c>
      <c r="K42" s="28">
        <f t="shared" si="3"/>
        <v>1</v>
      </c>
      <c r="L42" s="28" t="str">
        <f>'AVS COMM Registers'!O40</f>
        <v>R</v>
      </c>
    </row>
    <row r="43" spans="2:12" x14ac:dyDescent="0.25">
      <c r="B43" s="47"/>
      <c r="C43" s="47" t="e">
        <f t="shared" si="0"/>
        <v>#VALUE!</v>
      </c>
      <c r="D43" s="47"/>
      <c r="E43" s="28" t="str">
        <f>'AVS COMM Registers'!N42</f>
        <v>error invalid command code</v>
      </c>
      <c r="F43" s="28" t="str">
        <f>'AVS COMM Registers'!N41</f>
        <v>-</v>
      </c>
      <c r="G43" s="28" t="str">
        <f t="shared" si="1"/>
        <v>-</v>
      </c>
      <c r="H43" s="28" t="str">
        <f>'AVS COMM Registers'!N39</f>
        <v>Bit 20</v>
      </c>
      <c r="I43" s="28" t="s">
        <v>37</v>
      </c>
      <c r="J43" s="28" t="str">
        <f t="shared" si="2"/>
        <v>0</v>
      </c>
      <c r="K43" s="28">
        <f t="shared" si="3"/>
        <v>1</v>
      </c>
      <c r="L43" s="28" t="str">
        <f>'AVS COMM Registers'!N40</f>
        <v>R</v>
      </c>
    </row>
    <row r="44" spans="2:12" x14ac:dyDescent="0.25">
      <c r="B44" s="47"/>
      <c r="C44" s="47" t="e">
        <f t="shared" si="0"/>
        <v>#VALUE!</v>
      </c>
      <c r="D44" s="47"/>
      <c r="E44" s="28" t="str">
        <f>'AVS COMM Registers'!M42</f>
        <v>error too much data</v>
      </c>
      <c r="F44" s="28" t="str">
        <f>'AVS COMM Registers'!M41</f>
        <v>-</v>
      </c>
      <c r="G44" s="28" t="str">
        <f t="shared" si="1"/>
        <v>-</v>
      </c>
      <c r="H44" s="28" t="str">
        <f>'AVS COMM Registers'!M39</f>
        <v>Bit 21</v>
      </c>
      <c r="I44" s="28" t="s">
        <v>37</v>
      </c>
      <c r="J44" s="28" t="str">
        <f t="shared" si="2"/>
        <v>1</v>
      </c>
      <c r="K44" s="28">
        <f t="shared" si="3"/>
        <v>1</v>
      </c>
      <c r="L44" s="28" t="str">
        <f>'AVS COMM Registers'!M40</f>
        <v>R</v>
      </c>
    </row>
    <row r="45" spans="2:12" x14ac:dyDescent="0.25">
      <c r="B45" s="47"/>
      <c r="C45" s="47"/>
      <c r="D45" s="47"/>
      <c r="E45" s="28" t="str">
        <f>'AVS COMM Registers'!L42</f>
        <v>error invalid data crc</v>
      </c>
      <c r="F45" s="28" t="str">
        <f>'AVS COMM Registers'!L41</f>
        <v>-</v>
      </c>
      <c r="G45" s="28" t="str">
        <f>IF(F45="-","-",IF(MID(F45,2,1)="x",CONCATENATE("x""",RIGHT(F45,LEN(F45)-2),""""),IF(MID(F45,2,1)="b",CONCATENATE("""",RIGHT(F45,LEN(F45)-2),""""),IF(I45="-",CONCATENATE("'",F45,"'"),CONCATENATE("(others =&gt; '",F45,"')")))))</f>
        <v>-</v>
      </c>
      <c r="H45" s="28" t="str">
        <f>'AVS COMM Registers'!L39</f>
        <v>Bit 22</v>
      </c>
      <c r="I45" s="28" t="s">
        <v>37</v>
      </c>
      <c r="J45" s="28" t="str">
        <f>IF(I45="-",RIGHT(H45,1),CONCATENATE(RIGHT(H45,LEN(H45)-4), " downto ", RIGHT(I45,1)))</f>
        <v>2</v>
      </c>
      <c r="K45" s="28">
        <f>IF(E45="-","-",IF(I45="-",1,VALUE(RIGHT(H45,LEN(H45)-4))-VALUE(RIGHT(I45,LEN(I45)-4))+1))</f>
        <v>1</v>
      </c>
      <c r="L45" s="28" t="str">
        <f>'AVS COMM Registers'!L40</f>
        <v>R</v>
      </c>
    </row>
    <row r="46" spans="2:12" x14ac:dyDescent="0.25">
      <c r="B46" s="48"/>
      <c r="C46" s="48" t="e">
        <f t="shared" si="0"/>
        <v>#VALUE!</v>
      </c>
      <c r="D46" s="48"/>
      <c r="E46" s="28" t="s">
        <v>37</v>
      </c>
      <c r="F46" s="28">
        <v>0</v>
      </c>
      <c r="G46" s="28" t="str">
        <f t="shared" ref="G46" si="16">IF(F46="-","-",IF(MID(F46,2,1)="x",CONCATENATE("x""",RIGHT(F46,LEN(F46)-2),""""),IF(MID(F46,2,1)="b",CONCATENATE("""",RIGHT(F46,LEN(F46)-2),""""),IF(I46="-",CONCATENATE("'",F46,"'"),CONCATENATE("(others =&gt; '",F46,"')")))))</f>
        <v>(others =&gt; '0')</v>
      </c>
      <c r="H46" s="28" t="str">
        <f>'AVS COMM Registers'!C39</f>
        <v>Bit 31</v>
      </c>
      <c r="I46" s="28" t="str">
        <f>'AVS COMM Registers'!K39</f>
        <v>Bit 23</v>
      </c>
      <c r="J46" s="28" t="str">
        <f t="shared" ref="J46" si="17">IF(I46="-",RIGHT(H46,1),CONCATENATE(RIGHT(H46,LEN(H46)-4), " downto ", RIGHT(I46,1)))</f>
        <v>31 downto 3</v>
      </c>
      <c r="K46" s="28" t="str">
        <f>IF(E46="-","-",IF(I46="-",1,VALUE(RIGHT(H46,LEN(H46)-4))-VALUE(RIGHT(I46,LEN(I46)-4))+1))</f>
        <v>-</v>
      </c>
      <c r="L46" s="28" t="s">
        <v>37</v>
      </c>
    </row>
    <row r="47" spans="2:12" x14ac:dyDescent="0.25">
      <c r="B47" s="28" t="str">
        <f>'AVS COMM Registers'!C45</f>
        <v>0x06</v>
      </c>
      <c r="C47" s="28" t="str">
        <f t="shared" si="0"/>
        <v>x"06"</v>
      </c>
      <c r="D47" s="28" t="str">
        <f>'AVS COMM Registers'!C44</f>
        <v>RMAP last write address</v>
      </c>
      <c r="E47" s="28" t="str">
        <f>'AVS COMM Registers'!C49</f>
        <v>last write address</v>
      </c>
      <c r="F47" s="28" t="str">
        <f>'AVS COMM Registers'!C48</f>
        <v>-</v>
      </c>
      <c r="G47" s="28" t="str">
        <f t="shared" si="1"/>
        <v>-</v>
      </c>
      <c r="H47" s="28" t="str">
        <f>'AVS COMM Registers'!C46</f>
        <v>Bit 31</v>
      </c>
      <c r="I47" s="28" t="str">
        <f>'AVS COMM Registers'!AH46</f>
        <v>Bit 0</v>
      </c>
      <c r="J47" s="28" t="str">
        <f t="shared" si="2"/>
        <v>31 downto 0</v>
      </c>
      <c r="K47" s="28">
        <f t="shared" si="3"/>
        <v>32</v>
      </c>
      <c r="L47" s="28" t="str">
        <f>'AVS COMM Registers'!C47</f>
        <v>R</v>
      </c>
    </row>
    <row r="48" spans="2:12" ht="15" customHeight="1" x14ac:dyDescent="0.25">
      <c r="B48" s="28" t="str">
        <f>'AVS COMM Registers'!C52</f>
        <v>0x07</v>
      </c>
      <c r="C48" s="28" t="str">
        <f t="shared" si="0"/>
        <v>x"07"</v>
      </c>
      <c r="D48" s="28" t="str">
        <f>'AVS COMM Registers'!C51</f>
        <v>RMAP last read address</v>
      </c>
      <c r="E48" s="28" t="str">
        <f>'AVS COMM Registers'!C56</f>
        <v>last read address</v>
      </c>
      <c r="F48" s="28" t="str">
        <f>'AVS COMM Registers'!C55</f>
        <v>-</v>
      </c>
      <c r="G48" s="28" t="str">
        <f t="shared" si="1"/>
        <v>-</v>
      </c>
      <c r="H48" s="28" t="str">
        <f>'AVS COMM Registers'!C53</f>
        <v>Bit 31</v>
      </c>
      <c r="I48" s="28" t="str">
        <f>'AVS COMM Registers'!AH53</f>
        <v>Bit 0</v>
      </c>
      <c r="J48" s="28" t="str">
        <f t="shared" si="2"/>
        <v>31 downto 0</v>
      </c>
      <c r="K48" s="28">
        <f t="shared" si="3"/>
        <v>32</v>
      </c>
      <c r="L48" s="28" t="str">
        <f>'AVS COMM Registers'!C54</f>
        <v>R</v>
      </c>
    </row>
    <row r="49" spans="2:12" x14ac:dyDescent="0.25">
      <c r="B49" s="46" t="str">
        <f>'AVS COMM Registers'!C59</f>
        <v>0x08</v>
      </c>
      <c r="C49" s="46" t="str">
        <f t="shared" si="0"/>
        <v>x"08"</v>
      </c>
      <c r="D49" s="46" t="str">
        <f>'AVS COMM Registers'!C58</f>
        <v>data packet config 1</v>
      </c>
      <c r="E49" s="28" t="str">
        <f>'AVS COMM Registers'!S63</f>
        <v>ccd x size</v>
      </c>
      <c r="F49" s="28" t="str">
        <f>'AVS COMM Registers'!S62</f>
        <v>0x0000</v>
      </c>
      <c r="G49" s="28" t="str">
        <f t="shared" si="1"/>
        <v>x"0000"</v>
      </c>
      <c r="H49" s="28" t="str">
        <f>'AVS COMM Registers'!S60</f>
        <v>Bit 15</v>
      </c>
      <c r="I49" s="28" t="str">
        <f>'AVS COMM Registers'!AH60</f>
        <v>Bit 0</v>
      </c>
      <c r="J49" s="28" t="str">
        <f t="shared" si="2"/>
        <v>15 downto 0</v>
      </c>
      <c r="K49" s="28">
        <f t="shared" si="3"/>
        <v>16</v>
      </c>
      <c r="L49" s="28" t="str">
        <f>'AVS COMM Registers'!S61</f>
        <v>R/W</v>
      </c>
    </row>
    <row r="50" spans="2:12" x14ac:dyDescent="0.25">
      <c r="B50" s="48"/>
      <c r="C50" s="48" t="e">
        <f t="shared" si="0"/>
        <v>#VALUE!</v>
      </c>
      <c r="D50" s="48"/>
      <c r="E50" s="28" t="str">
        <f>'AVS COMM Registers'!C63</f>
        <v>ccd y size</v>
      </c>
      <c r="F50" s="28" t="str">
        <f>'AVS COMM Registers'!C62</f>
        <v>0x0000</v>
      </c>
      <c r="G50" s="28" t="str">
        <f t="shared" si="1"/>
        <v>x"0000"</v>
      </c>
      <c r="H50" s="28" t="str">
        <f>'AVS COMM Registers'!C60</f>
        <v>Bit 31</v>
      </c>
      <c r="I50" s="28" t="str">
        <f>'AVS COMM Registers'!R60</f>
        <v>Bit 16</v>
      </c>
      <c r="J50" s="28" t="str">
        <f t="shared" ref="J50:J82" si="18">IF(I50="-",RIGHT(H50,1),CONCATENATE(RIGHT(H50,LEN(H50)-4), " downto ", RIGHT(I50,1)))</f>
        <v>31 downto 6</v>
      </c>
      <c r="K50" s="28">
        <f t="shared" ref="K50:K82" si="19">IF(E50="-","-",IF(I50="-",1,VALUE(RIGHT(H50,LEN(H50)-4))-VALUE(RIGHT(I50,LEN(I50)-4))+1))</f>
        <v>16</v>
      </c>
      <c r="L50" s="28" t="str">
        <f>'AVS COMM Registers'!C61</f>
        <v>R/W</v>
      </c>
    </row>
    <row r="51" spans="2:12" x14ac:dyDescent="0.25">
      <c r="B51" s="46" t="str">
        <f>'AVS COMM Registers'!C66</f>
        <v>0x09</v>
      </c>
      <c r="C51" s="46" t="str">
        <f t="shared" si="0"/>
        <v>x"09"</v>
      </c>
      <c r="D51" s="46" t="str">
        <f>'AVS COMM Registers'!C65</f>
        <v>data packet config 2</v>
      </c>
      <c r="E51" s="28" t="str">
        <f>'AVS COMM Registers'!S70</f>
        <v>data y size</v>
      </c>
      <c r="F51" s="28" t="str">
        <f>'AVS COMM Registers'!S69</f>
        <v>0x0000</v>
      </c>
      <c r="G51" s="28" t="str">
        <f t="shared" si="1"/>
        <v>x"0000"</v>
      </c>
      <c r="H51" s="28" t="str">
        <f>'AVS COMM Registers'!S67</f>
        <v>Bit 15</v>
      </c>
      <c r="I51" s="28" t="str">
        <f>'AVS COMM Registers'!AH67</f>
        <v>Bit 0</v>
      </c>
      <c r="J51" s="28" t="str">
        <f t="shared" si="18"/>
        <v>15 downto 0</v>
      </c>
      <c r="K51" s="28">
        <f t="shared" si="19"/>
        <v>16</v>
      </c>
      <c r="L51" s="28" t="str">
        <f>'AVS COMM Registers'!S68</f>
        <v>R/W</v>
      </c>
    </row>
    <row r="52" spans="2:12" x14ac:dyDescent="0.25">
      <c r="B52" s="48"/>
      <c r="C52" s="48" t="e">
        <f t="shared" si="0"/>
        <v>#VALUE!</v>
      </c>
      <c r="D52" s="48"/>
      <c r="E52" s="28" t="str">
        <f>'AVS COMM Registers'!C70</f>
        <v>overscan y size</v>
      </c>
      <c r="F52" s="28" t="str">
        <f>'AVS COMM Registers'!C69</f>
        <v>0x0000</v>
      </c>
      <c r="G52" s="28" t="str">
        <f t="shared" si="1"/>
        <v>x"0000"</v>
      </c>
      <c r="H52" s="28" t="str">
        <f>'AVS COMM Registers'!C67</f>
        <v>Bit 31</v>
      </c>
      <c r="I52" s="28" t="str">
        <f>'AVS COMM Registers'!R67</f>
        <v>Bit 16</v>
      </c>
      <c r="J52" s="28" t="str">
        <f t="shared" si="18"/>
        <v>31 downto 6</v>
      </c>
      <c r="K52" s="28">
        <f t="shared" si="19"/>
        <v>16</v>
      </c>
      <c r="L52" s="28" t="str">
        <f>'AVS COMM Registers'!C68</f>
        <v>R/W</v>
      </c>
    </row>
    <row r="53" spans="2:12" x14ac:dyDescent="0.25">
      <c r="B53" s="46" t="str">
        <f>'AVS COMM Registers'!C73</f>
        <v>0x0A</v>
      </c>
      <c r="C53" s="46" t="str">
        <f t="shared" si="0"/>
        <v>x"0A"</v>
      </c>
      <c r="D53" s="46" t="str">
        <f>'AVS COMM Registers'!C72</f>
        <v>data packet config 3</v>
      </c>
      <c r="E53" s="28" t="str">
        <f>'AVS COMM Registers'!S77</f>
        <v>packet length</v>
      </c>
      <c r="F53" s="28" t="str">
        <f>'AVS COMM Registers'!S76</f>
        <v>0x0000</v>
      </c>
      <c r="G53" s="28" t="str">
        <f t="shared" si="1"/>
        <v>x"0000"</v>
      </c>
      <c r="H53" s="28" t="str">
        <f>'AVS COMM Registers'!S74</f>
        <v>Bit 15</v>
      </c>
      <c r="I53" s="28" t="str">
        <f>'AVS COMM Registers'!AH74</f>
        <v>Bit 0</v>
      </c>
      <c r="J53" s="28" t="str">
        <f t="shared" si="18"/>
        <v>15 downto 0</v>
      </c>
      <c r="K53" s="28">
        <f t="shared" si="19"/>
        <v>16</v>
      </c>
      <c r="L53" s="28" t="str">
        <f>'AVS COMM Registers'!S75</f>
        <v>R/W</v>
      </c>
    </row>
    <row r="54" spans="2:12" x14ac:dyDescent="0.25">
      <c r="B54" s="48"/>
      <c r="C54" s="48"/>
      <c r="D54" s="48"/>
      <c r="E54" s="28" t="s">
        <v>37</v>
      </c>
      <c r="F54" s="28">
        <v>0</v>
      </c>
      <c r="G54" s="28" t="str">
        <f t="shared" ref="G54" si="20">IF(F54="-","-",IF(MID(F54,2,1)="x",CONCATENATE("x""",RIGHT(F54,LEN(F54)-2),""""),IF(MID(F54,2,1)="b",CONCATENATE("""",RIGHT(F54,LEN(F54)-2),""""),IF(I54="-",CONCATENATE("'",F54,"'"),CONCATENATE("(others =&gt; '",F54,"')")))))</f>
        <v>(others =&gt; '0')</v>
      </c>
      <c r="H54" s="28" t="str">
        <f>'AVS COMM Registers'!C74</f>
        <v>Bit 31</v>
      </c>
      <c r="I54" s="28" t="str">
        <f>'AVS COMM Registers'!R74</f>
        <v>Bit 16</v>
      </c>
      <c r="J54" s="28" t="str">
        <f t="shared" si="18"/>
        <v>31 downto 6</v>
      </c>
      <c r="K54" s="28" t="str">
        <f>IF(E54="-","-",IF(I54="-",1,VALUE(RIGHT(H54,LEN(H54)-4))-VALUE(RIGHT(I54,LEN(I54)-4))+1))</f>
        <v>-</v>
      </c>
      <c r="L54" s="28" t="s">
        <v>37</v>
      </c>
    </row>
    <row r="55" spans="2:12" x14ac:dyDescent="0.25">
      <c r="B55" s="46" t="str">
        <f>'AVS COMM Registers'!C80</f>
        <v>0x0B</v>
      </c>
      <c r="C55" s="46" t="str">
        <f t="shared" si="0"/>
        <v>x"0B"</v>
      </c>
      <c r="D55" s="46" t="str">
        <f>'AVS COMM Registers'!C79</f>
        <v>data packet config 4</v>
      </c>
      <c r="E55" s="28" t="str">
        <f>'AVS COMM Registers'!AA84</f>
        <v>fee mode</v>
      </c>
      <c r="F55" s="28" t="str">
        <f>'AVS COMM Registers'!AA83</f>
        <v>0x00</v>
      </c>
      <c r="G55" s="28" t="str">
        <f t="shared" si="1"/>
        <v>x"00"</v>
      </c>
      <c r="H55" s="28" t="str">
        <f>'AVS COMM Registers'!AA81</f>
        <v>Bit 7</v>
      </c>
      <c r="I55" s="28" t="str">
        <f>'AVS COMM Registers'!AH81</f>
        <v>Bit 0</v>
      </c>
      <c r="J55" s="28" t="str">
        <f t="shared" si="18"/>
        <v>7 downto 0</v>
      </c>
      <c r="K55" s="28">
        <f t="shared" si="19"/>
        <v>8</v>
      </c>
      <c r="L55" s="28" t="str">
        <f>'AVS COMM Registers'!AA82</f>
        <v>R/W</v>
      </c>
    </row>
    <row r="56" spans="2:12" x14ac:dyDescent="0.25">
      <c r="B56" s="47"/>
      <c r="C56" s="47"/>
      <c r="D56" s="47"/>
      <c r="E56" s="28" t="str">
        <f>'AVS COMM Registers'!S84</f>
        <v>ccd number</v>
      </c>
      <c r="F56" s="28" t="str">
        <f>'AVS COMM Registers'!S83</f>
        <v>0x00</v>
      </c>
      <c r="G56" s="28" t="str">
        <f>IF(F56="-","-",IF(MID(F56,2,1)="x",CONCATENATE("x""",RIGHT(F56,LEN(F56)-2),""""),IF(MID(F56,2,1)="b",CONCATENATE("""",RIGHT(F56,LEN(F56)-2),""""),IF(I56="-",CONCATENATE("'",F56,"'"),CONCATENATE("(others =&gt; '",F56,"')")))))</f>
        <v>x"00"</v>
      </c>
      <c r="H56" s="28" t="str">
        <f>'AVS COMM Registers'!S81</f>
        <v>Bit 15</v>
      </c>
      <c r="I56" s="28" t="str">
        <f>'AVS COMM Registers'!Z81</f>
        <v>Bit 8</v>
      </c>
      <c r="J56" s="28" t="str">
        <f>IF(I56="-",RIGHT(H56,1),CONCATENATE(RIGHT(H56,LEN(H56)-4), " downto ", RIGHT(I56,1)))</f>
        <v>15 downto 8</v>
      </c>
      <c r="K56" s="28">
        <f>IF(E56="-","-",IF(I56="-",1,VALUE(RIGHT(H56,LEN(H56)-4))-VALUE(RIGHT(I56,LEN(I56)-4))+1))</f>
        <v>8</v>
      </c>
      <c r="L56" s="28" t="str">
        <f>'AVS COMM Registers'!S82</f>
        <v>R/W</v>
      </c>
    </row>
    <row r="57" spans="2:12" x14ac:dyDescent="0.25">
      <c r="B57" s="48"/>
      <c r="C57" s="48" t="e">
        <f t="shared" si="0"/>
        <v>#VALUE!</v>
      </c>
      <c r="D57" s="48"/>
      <c r="E57" s="28" t="s">
        <v>37</v>
      </c>
      <c r="F57" s="28">
        <v>0</v>
      </c>
      <c r="G57" s="28" t="str">
        <f t="shared" ref="G57" si="21">IF(F57="-","-",IF(MID(F57,2,1)="x",CONCATENATE("x""",RIGHT(F57,LEN(F57)-2),""""),IF(MID(F57,2,1)="b",CONCATENATE("""",RIGHT(F57,LEN(F57)-2),""""),IF(I57="-",CONCATENATE("'",F57,"'"),CONCATENATE("(others =&gt; '",F57,"')")))))</f>
        <v>(others =&gt; '0')</v>
      </c>
      <c r="H57" s="28" t="str">
        <f>'AVS COMM Registers'!C81</f>
        <v>Bit 31</v>
      </c>
      <c r="I57" s="28" t="str">
        <f>'AVS COMM Registers'!R81</f>
        <v>Bit 16</v>
      </c>
      <c r="J57" s="28" t="str">
        <f t="shared" ref="J57" si="22">IF(I57="-",RIGHT(H57,1),CONCATENATE(RIGHT(H57,LEN(H57)-4), " downto ", RIGHT(I57,1)))</f>
        <v>31 downto 6</v>
      </c>
      <c r="K57" s="28" t="str">
        <f>IF(E57="-","-",IF(I57="-",1,VALUE(RIGHT(H57,LEN(H57)-4))-VALUE(RIGHT(I57,LEN(I57)-4))+1))</f>
        <v>-</v>
      </c>
      <c r="L57" s="28" t="s">
        <v>37</v>
      </c>
    </row>
    <row r="58" spans="2:12" x14ac:dyDescent="0.25">
      <c r="B58" s="46" t="str">
        <f>'AVS COMM Registers'!C87</f>
        <v>0x0C</v>
      </c>
      <c r="C58" s="46" t="str">
        <f t="shared" si="0"/>
        <v>x"0C"</v>
      </c>
      <c r="D58" s="46" t="str">
        <f>'AVS COMM Registers'!C86</f>
        <v>data packet header 1</v>
      </c>
      <c r="E58" s="28" t="str">
        <f>'AVS COMM Registers'!S91</f>
        <v>length</v>
      </c>
      <c r="F58" s="28" t="str">
        <f>'AVS COMM Registers'!S90</f>
        <v>-</v>
      </c>
      <c r="G58" s="28" t="str">
        <f t="shared" si="1"/>
        <v>-</v>
      </c>
      <c r="H58" s="28" t="str">
        <f>'AVS COMM Registers'!S88</f>
        <v>Bit 15</v>
      </c>
      <c r="I58" s="28" t="str">
        <f>'AVS COMM Registers'!AH88</f>
        <v>Bit 0</v>
      </c>
      <c r="J58" s="28" t="str">
        <f t="shared" si="18"/>
        <v>15 downto 0</v>
      </c>
      <c r="K58" s="28">
        <f t="shared" si="19"/>
        <v>16</v>
      </c>
      <c r="L58" s="28" t="str">
        <f>'AVS COMM Registers'!S89</f>
        <v>R</v>
      </c>
    </row>
    <row r="59" spans="2:12" x14ac:dyDescent="0.25">
      <c r="B59" s="47"/>
      <c r="C59" s="47"/>
      <c r="D59" s="47"/>
      <c r="E59" s="28" t="str">
        <f>'AVS COMM Registers'!C91</f>
        <v>type</v>
      </c>
      <c r="F59" s="28" t="str">
        <f>'AVS COMM Registers'!C90</f>
        <v>-</v>
      </c>
      <c r="G59" s="28" t="str">
        <f>IF(F59="-","-",IF(MID(F59,2,1)="x",CONCATENATE("x""",RIGHT(F59,LEN(F59)-2),""""),IF(MID(F59,2,1)="b",CONCATENATE("""",RIGHT(F59,LEN(F59)-2),""""),IF(I59="-",CONCATENATE("'",F59,"'"),CONCATENATE("(others =&gt; '",F59,"')")))))</f>
        <v>-</v>
      </c>
      <c r="H59" s="28" t="str">
        <f>'AVS COMM Registers'!C88</f>
        <v>Bit 31</v>
      </c>
      <c r="I59" s="28" t="str">
        <f>'AVS COMM Registers'!R88</f>
        <v>Bit 16</v>
      </c>
      <c r="J59" s="28" t="str">
        <f>IF(I59="-",RIGHT(H59,1),CONCATENATE(RIGHT(H59,LEN(H59)-4), " downto ", RIGHT(I59,1)))</f>
        <v>31 downto 6</v>
      </c>
      <c r="K59" s="28">
        <f>IF(E59="-","-",IF(I59="-",1,VALUE(RIGHT(H59,LEN(H59)-4))-VALUE(RIGHT(I59,LEN(I59)-4))+1))</f>
        <v>16</v>
      </c>
      <c r="L59" s="28" t="str">
        <f>'AVS COMM Registers'!C89</f>
        <v>R</v>
      </c>
    </row>
    <row r="60" spans="2:12" x14ac:dyDescent="0.25">
      <c r="B60" s="46" t="str">
        <f>'AVS COMM Registers'!C94</f>
        <v>0x0D</v>
      </c>
      <c r="C60" s="46" t="str">
        <f t="shared" si="0"/>
        <v>x"0D"</v>
      </c>
      <c r="D60" s="46" t="str">
        <f>'AVS COMM Registers'!C93</f>
        <v>data packet header 2</v>
      </c>
      <c r="E60" s="28" t="str">
        <f>'AVS COMM Registers'!S98</f>
        <v>frame counter</v>
      </c>
      <c r="F60" s="28" t="str">
        <f>'AVS COMM Registers'!S97</f>
        <v>-</v>
      </c>
      <c r="G60" s="28" t="str">
        <f t="shared" si="1"/>
        <v>-</v>
      </c>
      <c r="H60" s="28" t="str">
        <f>'AVS COMM Registers'!S95</f>
        <v>Bit 15</v>
      </c>
      <c r="I60" s="28" t="str">
        <f>'AVS COMM Registers'!AH95</f>
        <v>Bit 0</v>
      </c>
      <c r="J60" s="28" t="str">
        <f t="shared" si="18"/>
        <v>15 downto 0</v>
      </c>
      <c r="K60" s="28">
        <f t="shared" si="19"/>
        <v>16</v>
      </c>
      <c r="L60" s="28" t="str">
        <f>'AVS COMM Registers'!S96</f>
        <v>R</v>
      </c>
    </row>
    <row r="61" spans="2:12" x14ac:dyDescent="0.25">
      <c r="B61" s="48"/>
      <c r="C61" s="48" t="e">
        <f t="shared" si="0"/>
        <v>#VALUE!</v>
      </c>
      <c r="D61" s="48"/>
      <c r="E61" s="28" t="str">
        <f>'AVS COMM Registers'!C98</f>
        <v>sequence counter</v>
      </c>
      <c r="F61" s="28" t="str">
        <f>'AVS COMM Registers'!C97</f>
        <v>-</v>
      </c>
      <c r="G61" s="28" t="str">
        <f t="shared" si="1"/>
        <v>-</v>
      </c>
      <c r="H61" s="28" t="str">
        <f>'AVS COMM Registers'!C95</f>
        <v>Bit 31</v>
      </c>
      <c r="I61" s="28" t="str">
        <f>'AVS COMM Registers'!R95</f>
        <v>Bit 16</v>
      </c>
      <c r="J61" s="28" t="str">
        <f t="shared" si="18"/>
        <v>31 downto 6</v>
      </c>
      <c r="K61" s="28">
        <f t="shared" si="19"/>
        <v>16</v>
      </c>
      <c r="L61" s="28" t="str">
        <f>'AVS COMM Registers'!C96</f>
        <v>R</v>
      </c>
    </row>
    <row r="62" spans="2:12" x14ac:dyDescent="0.25">
      <c r="B62" s="46" t="str">
        <f>'AVS COMM Registers'!C101</f>
        <v>0x0E</v>
      </c>
      <c r="C62" s="46" t="str">
        <f t="shared" si="0"/>
        <v>x"0E"</v>
      </c>
      <c r="D62" s="46" t="str">
        <f>'AVS COMM Registers'!C100</f>
        <v>data packet pixel delay 1</v>
      </c>
      <c r="E62" s="28" t="str">
        <f>'AVS COMM Registers'!S105</f>
        <v>line delay</v>
      </c>
      <c r="F62" s="28" t="str">
        <f>'AVS COMM Registers'!S104</f>
        <v>0x0000</v>
      </c>
      <c r="G62" s="28" t="str">
        <f t="shared" si="1"/>
        <v>x"0000"</v>
      </c>
      <c r="H62" s="28" t="str">
        <f>'AVS COMM Registers'!S102</f>
        <v>Bit 15</v>
      </c>
      <c r="I62" s="28" t="str">
        <f>'AVS COMM Registers'!AH102</f>
        <v>Bit 0</v>
      </c>
      <c r="J62" s="28" t="str">
        <f t="shared" si="18"/>
        <v>15 downto 0</v>
      </c>
      <c r="K62" s="28">
        <f t="shared" si="19"/>
        <v>16</v>
      </c>
      <c r="L62" s="28" t="str">
        <f>'AVS COMM Registers'!S103</f>
        <v>R/W</v>
      </c>
    </row>
    <row r="63" spans="2:12" x14ac:dyDescent="0.25">
      <c r="B63" s="48"/>
      <c r="C63" s="48"/>
      <c r="D63" s="48"/>
      <c r="E63" s="28" t="s">
        <v>37</v>
      </c>
      <c r="F63" s="28">
        <v>0</v>
      </c>
      <c r="G63" s="28" t="str">
        <f t="shared" ref="G63" si="23">IF(F63="-","-",IF(MID(F63,2,1)="x",CONCATENATE("x""",RIGHT(F63,LEN(F63)-2),""""),IF(MID(F63,2,1)="b",CONCATENATE("""",RIGHT(F63,LEN(F63)-2),""""),IF(I63="-",CONCATENATE("'",F63,"'"),CONCATENATE("(others =&gt; '",F63,"')")))))</f>
        <v>(others =&gt; '0')</v>
      </c>
      <c r="H63" s="28" t="str">
        <f>'AVS COMM Registers'!C102</f>
        <v>Bit 31</v>
      </c>
      <c r="I63" s="28" t="str">
        <f>'AVS COMM Registers'!R102</f>
        <v>Bit 16</v>
      </c>
      <c r="J63" s="28" t="str">
        <f t="shared" si="18"/>
        <v>31 downto 6</v>
      </c>
      <c r="K63" s="28" t="str">
        <f>IF(E63="-","-",IF(I63="-",1,VALUE(RIGHT(H63,LEN(H63)-4))-VALUE(RIGHT(I63,LEN(I63)-4))+1))</f>
        <v>-</v>
      </c>
      <c r="L63" s="28" t="s">
        <v>37</v>
      </c>
    </row>
    <row r="64" spans="2:12" x14ac:dyDescent="0.25">
      <c r="B64" s="46" t="str">
        <f>'AVS COMM Registers'!C108</f>
        <v>0x0F</v>
      </c>
      <c r="C64" s="46" t="str">
        <f t="shared" si="0"/>
        <v>x"0F"</v>
      </c>
      <c r="D64" s="46" t="str">
        <f>'AVS COMM Registers'!C107</f>
        <v>data packet pixel delay 2</v>
      </c>
      <c r="E64" s="28" t="str">
        <f>'AVS COMM Registers'!S112</f>
        <v>col delay</v>
      </c>
      <c r="F64" s="28" t="str">
        <f>'AVS COMM Registers'!S111</f>
        <v>0x0000</v>
      </c>
      <c r="G64" s="28" t="str">
        <f t="shared" si="1"/>
        <v>x"0000"</v>
      </c>
      <c r="H64" s="28" t="str">
        <f>'AVS COMM Registers'!S109</f>
        <v>Bit 15</v>
      </c>
      <c r="I64" s="28" t="str">
        <f>'AVS COMM Registers'!AH109</f>
        <v>Bit 0</v>
      </c>
      <c r="J64" s="28" t="str">
        <f t="shared" si="18"/>
        <v>15 downto 0</v>
      </c>
      <c r="K64" s="28">
        <f t="shared" si="19"/>
        <v>16</v>
      </c>
      <c r="L64" s="28" t="str">
        <f>'AVS COMM Registers'!S110</f>
        <v>R/W</v>
      </c>
    </row>
    <row r="65" spans="2:12" x14ac:dyDescent="0.25">
      <c r="B65" s="48"/>
      <c r="C65" s="48"/>
      <c r="D65" s="48"/>
      <c r="E65" s="28" t="s">
        <v>37</v>
      </c>
      <c r="F65" s="28">
        <v>0</v>
      </c>
      <c r="G65" s="28" t="str">
        <f t="shared" ref="G65" si="24">IF(F65="-","-",IF(MID(F65,2,1)="x",CONCATENATE("x""",RIGHT(F65,LEN(F65)-2),""""),IF(MID(F65,2,1)="b",CONCATENATE("""",RIGHT(F65,LEN(F65)-2),""""),IF(I65="-",CONCATENATE("'",F65,"'"),CONCATENATE("(others =&gt; '",F65,"')")))))</f>
        <v>(others =&gt; '0')</v>
      </c>
      <c r="H65" s="28" t="str">
        <f>'AVS COMM Registers'!C109</f>
        <v>Bit 31</v>
      </c>
      <c r="I65" s="28" t="str">
        <f>'AVS COMM Registers'!R109</f>
        <v>Bit 16</v>
      </c>
      <c r="J65" s="28" t="str">
        <f t="shared" si="18"/>
        <v>31 downto 6</v>
      </c>
      <c r="K65" s="28" t="str">
        <f>IF(E65="-","-",IF(I65="-",1,VALUE(RIGHT(H65,LEN(H65)-4))-VALUE(RIGHT(I65,LEN(I65)-4))+1))</f>
        <v>-</v>
      </c>
      <c r="L65" s="28" t="s">
        <v>37</v>
      </c>
    </row>
    <row r="66" spans="2:12" x14ac:dyDescent="0.25">
      <c r="B66" s="46" t="str">
        <f>'AVS COMM Registers'!C115</f>
        <v>0x10</v>
      </c>
      <c r="C66" s="46" t="str">
        <f>CONCATENATE("x""",RIGHT(B66,LEN(B66)-2),"""")</f>
        <v>x"10"</v>
      </c>
      <c r="D66" s="46" t="str">
        <f>'AVS COMM Registers'!C114</f>
        <v>data packet pixel delay 3</v>
      </c>
      <c r="E66" s="28" t="str">
        <f>'AVS COMM Registers'!S119</f>
        <v>adc delay</v>
      </c>
      <c r="F66" s="28" t="str">
        <f>'AVS COMM Registers'!S118</f>
        <v>0x0000</v>
      </c>
      <c r="G66" s="28" t="str">
        <f>IF(F66="-","-",IF(MID(F66,2,1)="x",CONCATENATE("x""",RIGHT(F66,LEN(F66)-2),""""),IF(MID(F66,2,1)="b",CONCATENATE("""",RIGHT(F66,LEN(F66)-2),""""),IF(I66="-",CONCATENATE("'",F66,"'"),CONCATENATE("(others =&gt; '",F66,"')")))))</f>
        <v>x"0000"</v>
      </c>
      <c r="H66" s="28" t="str">
        <f>'AVS COMM Registers'!S116</f>
        <v>Bit 15</v>
      </c>
      <c r="I66" s="28" t="str">
        <f>'AVS COMM Registers'!AH116</f>
        <v>Bit 0</v>
      </c>
      <c r="J66" s="28" t="str">
        <f>IF(I66="-",RIGHT(H66,1),CONCATENATE(RIGHT(H66,LEN(H66)-4), " downto ", RIGHT(I66,1)))</f>
        <v>15 downto 0</v>
      </c>
      <c r="K66" s="28">
        <f>IF(E66="-","-",IF(I66="-",1,VALUE(RIGHT(H66,LEN(H66)-4))-VALUE(RIGHT(I66,LEN(I66)-4))+1))</f>
        <v>16</v>
      </c>
      <c r="L66" s="28" t="str">
        <f>'AVS COMM Registers'!S117</f>
        <v>R/W</v>
      </c>
    </row>
    <row r="67" spans="2:12" x14ac:dyDescent="0.25">
      <c r="B67" s="48"/>
      <c r="C67" s="48"/>
      <c r="D67" s="48"/>
      <c r="E67" s="28" t="s">
        <v>37</v>
      </c>
      <c r="F67" s="28">
        <v>0</v>
      </c>
      <c r="G67" s="28" t="str">
        <f t="shared" ref="G67" si="25">IF(F67="-","-",IF(MID(F67,2,1)="x",CONCATENATE("x""",RIGHT(F67,LEN(F67)-2),""""),IF(MID(F67,2,1)="b",CONCATENATE("""",RIGHT(F67,LEN(F67)-2),""""),IF(I67="-",CONCATENATE("'",F67,"'"),CONCATENATE("(others =&gt; '",F67,"')")))))</f>
        <v>(others =&gt; '0')</v>
      </c>
      <c r="H67" s="28" t="str">
        <f>'AVS COMM Registers'!C116</f>
        <v>Bit 31</v>
      </c>
      <c r="I67" s="28" t="str">
        <f>'AVS COMM Registers'!R116</f>
        <v>Bit 16</v>
      </c>
      <c r="J67" s="28" t="str">
        <f t="shared" ref="J67" si="26">IF(I67="-",RIGHT(H67,1),CONCATENATE(RIGHT(H67,LEN(H67)-4), " downto ", RIGHT(I67,1)))</f>
        <v>31 downto 6</v>
      </c>
      <c r="K67" s="28" t="str">
        <f>IF(E67="-","-",IF(I67="-",1,VALUE(RIGHT(H67,LEN(H67)-4))-VALUE(RIGHT(I67,LEN(I67)-4))+1))</f>
        <v>-</v>
      </c>
      <c r="L67" s="28" t="s">
        <v>37</v>
      </c>
    </row>
    <row r="68" spans="2:12" x14ac:dyDescent="0.25">
      <c r="B68" s="46" t="str">
        <f>'AVS COMM Registers'!C122</f>
        <v>0x11</v>
      </c>
      <c r="C68" s="46" t="str">
        <f t="shared" ref="C68:C82" si="27">CONCATENATE("x""",RIGHT(B68,LEN(B68)-2),"""")</f>
        <v>x"11"</v>
      </c>
      <c r="D68" s="46" t="str">
        <f>'AVS COMM Registers'!C121</f>
        <v>IRQ control</v>
      </c>
      <c r="E68" s="28" t="str">
        <f>'AVS COMM Registers'!AH126</f>
        <v>rmap write command enable</v>
      </c>
      <c r="F68" s="28">
        <f>'AVS COMM Registers'!AH125</f>
        <v>0</v>
      </c>
      <c r="G68" s="28" t="str">
        <f t="shared" si="1"/>
        <v>'0'</v>
      </c>
      <c r="H68" s="28" t="str">
        <f>'AVS COMM Registers'!AH123</f>
        <v>Bit 0</v>
      </c>
      <c r="I68" s="28" t="s">
        <v>37</v>
      </c>
      <c r="J68" s="28" t="str">
        <f t="shared" si="18"/>
        <v>0</v>
      </c>
      <c r="K68" s="28">
        <f t="shared" si="19"/>
        <v>1</v>
      </c>
      <c r="L68" s="28" t="str">
        <f>'AVS COMM Registers'!AH124</f>
        <v>R/W</v>
      </c>
    </row>
    <row r="69" spans="2:12" x14ac:dyDescent="0.25">
      <c r="B69" s="47"/>
      <c r="C69" s="47"/>
      <c r="D69" s="47"/>
      <c r="E69" s="28" t="s">
        <v>37</v>
      </c>
      <c r="F69" s="28">
        <v>0</v>
      </c>
      <c r="G69" s="28" t="str">
        <f t="shared" ref="G69" si="28">IF(F69="-","-",IF(MID(F69,2,1)="x",CONCATENATE("x""",RIGHT(F69,LEN(F69)-2),""""),IF(MID(F69,2,1)="b",CONCATENATE("""",RIGHT(F69,LEN(F69)-2),""""),IF(I69="-",CONCATENATE("'",F69,"'"),CONCATENATE("(others =&gt; '",F69,"')")))))</f>
        <v>(others =&gt; '0')</v>
      </c>
      <c r="H69" s="28" t="str">
        <f>'AVS COMM Registers'!AA123</f>
        <v>Bit 7</v>
      </c>
      <c r="I69" s="28" t="str">
        <f>'AVS COMM Registers'!AG123</f>
        <v>Bit 1</v>
      </c>
      <c r="J69" s="28" t="str">
        <f t="shared" si="18"/>
        <v>7 downto 1</v>
      </c>
      <c r="K69" s="28" t="str">
        <f>IF(E69="-","-",IF(I69="-",1,VALUE(RIGHT(H69,LEN(H69)-4))-VALUE(RIGHT(I69,LEN(I69)-4))+1))</f>
        <v>-</v>
      </c>
      <c r="L69" s="28" t="s">
        <v>37</v>
      </c>
    </row>
    <row r="70" spans="2:12" x14ac:dyDescent="0.25">
      <c r="B70" s="47"/>
      <c r="C70" s="47" t="e">
        <f t="shared" si="27"/>
        <v>#VALUE!</v>
      </c>
      <c r="D70" s="47"/>
      <c r="E70" s="28" t="str">
        <f>'AVS COMM Registers'!Z126</f>
        <v>right buffer empty enable</v>
      </c>
      <c r="F70" s="28">
        <f>'AVS COMM Registers'!Z125</f>
        <v>0</v>
      </c>
      <c r="G70" s="28" t="str">
        <f t="shared" si="1"/>
        <v>'0'</v>
      </c>
      <c r="H70" s="28" t="str">
        <f>'AVS COMM Registers'!Z123</f>
        <v>Bit 8</v>
      </c>
      <c r="I70" s="28" t="s">
        <v>37</v>
      </c>
      <c r="J70" s="28" t="str">
        <f t="shared" si="18"/>
        <v>8</v>
      </c>
      <c r="K70" s="28">
        <f t="shared" si="19"/>
        <v>1</v>
      </c>
      <c r="L70" s="28" t="str">
        <f>'AVS COMM Registers'!Z124</f>
        <v>R/W</v>
      </c>
    </row>
    <row r="71" spans="2:12" x14ac:dyDescent="0.25">
      <c r="B71" s="47"/>
      <c r="C71" s="47" t="e">
        <f t="shared" si="27"/>
        <v>#VALUE!</v>
      </c>
      <c r="D71" s="47"/>
      <c r="E71" s="28" t="str">
        <f>'AVS COMM Registers'!Y126</f>
        <v>left buffer empty enable</v>
      </c>
      <c r="F71" s="28">
        <f>'AVS COMM Registers'!Y125</f>
        <v>0</v>
      </c>
      <c r="G71" s="28" t="str">
        <f t="shared" si="1"/>
        <v>'0'</v>
      </c>
      <c r="H71" s="28" t="str">
        <f>'AVS COMM Registers'!Y123</f>
        <v>Bit 9</v>
      </c>
      <c r="I71" s="28" t="s">
        <v>37</v>
      </c>
      <c r="J71" s="28" t="str">
        <f t="shared" si="18"/>
        <v>9</v>
      </c>
      <c r="K71" s="28">
        <f t="shared" si="19"/>
        <v>1</v>
      </c>
      <c r="L71" s="28" t="str">
        <f>'AVS COMM Registers'!Y124</f>
        <v>R/W</v>
      </c>
    </row>
    <row r="72" spans="2:12" x14ac:dyDescent="0.25">
      <c r="B72" s="47"/>
      <c r="C72" s="47"/>
      <c r="D72" s="47"/>
      <c r="E72" s="28" t="s">
        <v>37</v>
      </c>
      <c r="F72" s="28">
        <v>0</v>
      </c>
      <c r="G72" s="28" t="str">
        <f t="shared" ref="G72" si="29">IF(F72="-","-",IF(MID(F72,2,1)="x",CONCATENATE("x""",RIGHT(F72,LEN(F72)-2),""""),IF(MID(F72,2,1)="b",CONCATENATE("""",RIGHT(F72,LEN(F72)-2),""""),IF(I72="-",CONCATENATE("'",F72,"'"),CONCATENATE("(others =&gt; '",F72,"')")))))</f>
        <v>(others =&gt; '0')</v>
      </c>
      <c r="H72" s="28" t="str">
        <f>'AVS COMM Registers'!S123</f>
        <v>Bit 15</v>
      </c>
      <c r="I72" s="28" t="str">
        <f>'AVS COMM Registers'!X123</f>
        <v>Bit 10</v>
      </c>
      <c r="J72" s="28" t="str">
        <f t="shared" si="18"/>
        <v>15 downto 0</v>
      </c>
      <c r="K72" s="28" t="str">
        <f>IF(E72="-","-",IF(I72="-",1,VALUE(RIGHT(H72,LEN(H72)-4))-VALUE(RIGHT(I72,LEN(I72)-4))+1))</f>
        <v>-</v>
      </c>
      <c r="L72" s="28" t="s">
        <v>37</v>
      </c>
    </row>
    <row r="73" spans="2:12" x14ac:dyDescent="0.25">
      <c r="B73" s="47"/>
      <c r="C73" s="47"/>
      <c r="D73" s="47"/>
      <c r="E73" s="28" t="str">
        <f>'AVS COMM Registers'!R126</f>
        <v>comm irq enable</v>
      </c>
      <c r="F73" s="28">
        <f>'AVS COMM Registers'!R125</f>
        <v>0</v>
      </c>
      <c r="G73" s="28" t="str">
        <f>IF(F73="-","-",IF(MID(F73,2,1)="x",CONCATENATE("x""",RIGHT(F73,LEN(F73)-2),""""),IF(MID(F73,2,1)="b",CONCATENATE("""",RIGHT(F73,LEN(F73)-2),""""),IF(I73="-",CONCATENATE("'",F73,"'"),CONCATENATE("(others =&gt; '",F73,"')")))))</f>
        <v>'0'</v>
      </c>
      <c r="H73" s="28" t="str">
        <f>'AVS COMM Registers'!R123</f>
        <v>Bit 16</v>
      </c>
      <c r="I73" s="28" t="s">
        <v>37</v>
      </c>
      <c r="J73" s="28" t="str">
        <f>IF(I73="-",RIGHT(H73,1),CONCATENATE(RIGHT(H73,LEN(H73)-4), " downto ", RIGHT(I73,1)))</f>
        <v>6</v>
      </c>
      <c r="K73" s="28">
        <f>IF(E73="-","-",IF(I73="-",1,VALUE(RIGHT(H73,LEN(H73)-4))-VALUE(RIGHT(I73,LEN(I73)-4))+1))</f>
        <v>1</v>
      </c>
      <c r="L73" s="28" t="str">
        <f>'AVS COMM Registers'!R124</f>
        <v>R/W</v>
      </c>
    </row>
    <row r="74" spans="2:12" x14ac:dyDescent="0.25">
      <c r="B74" s="48"/>
      <c r="C74" s="48" t="e">
        <f t="shared" si="27"/>
        <v>#VALUE!</v>
      </c>
      <c r="D74" s="48"/>
      <c r="E74" s="28" t="s">
        <v>37</v>
      </c>
      <c r="F74" s="28">
        <v>0</v>
      </c>
      <c r="G74" s="28" t="str">
        <f t="shared" ref="G74" si="30">IF(F74="-","-",IF(MID(F74,2,1)="x",CONCATENATE("x""",RIGHT(F74,LEN(F74)-2),""""),IF(MID(F74,2,1)="b",CONCATENATE("""",RIGHT(F74,LEN(F74)-2),""""),IF(I74="-",CONCATENATE("'",F74,"'"),CONCATENATE("(others =&gt; '",F74,"')")))))</f>
        <v>(others =&gt; '0')</v>
      </c>
      <c r="H74" s="28" t="str">
        <f>'AVS COMM Registers'!C123</f>
        <v>Bit 31</v>
      </c>
      <c r="I74" s="28" t="str">
        <f>'AVS COMM Registers'!Q123</f>
        <v>Bit 17</v>
      </c>
      <c r="J74" s="28" t="str">
        <f t="shared" ref="J74" si="31">IF(I74="-",RIGHT(H74,1),CONCATENATE(RIGHT(H74,LEN(H74)-4), " downto ", RIGHT(I74,1)))</f>
        <v>31 downto 7</v>
      </c>
      <c r="K74" s="28" t="str">
        <f>IF(E74="-","-",IF(I74="-",1,VALUE(RIGHT(H74,LEN(H74)-4))-VALUE(RIGHT(I74,LEN(I74)-4))+1))</f>
        <v>-</v>
      </c>
      <c r="L74" s="28" t="s">
        <v>37</v>
      </c>
    </row>
    <row r="75" spans="2:12" x14ac:dyDescent="0.25">
      <c r="B75" s="46" t="str">
        <f>'AVS COMM Registers'!C129</f>
        <v>0x12</v>
      </c>
      <c r="C75" s="46" t="str">
        <f t="shared" si="27"/>
        <v>x"12"</v>
      </c>
      <c r="D75" s="46" t="str">
        <f>'AVS COMM Registers'!C128</f>
        <v>IRQ flags</v>
      </c>
      <c r="E75" s="28" t="str">
        <f>'AVS COMM Registers'!AH133</f>
        <v>rmap write command flag</v>
      </c>
      <c r="F75" s="28">
        <f>'AVS COMM Registers'!AH132</f>
        <v>0</v>
      </c>
      <c r="G75" s="28" t="str">
        <f t="shared" si="1"/>
        <v>'0'</v>
      </c>
      <c r="H75" s="28" t="str">
        <f>'AVS COMM Registers'!AH130</f>
        <v>Bit 0</v>
      </c>
      <c r="I75" s="28" t="s">
        <v>37</v>
      </c>
      <c r="J75" s="28" t="str">
        <f t="shared" si="18"/>
        <v>0</v>
      </c>
      <c r="K75" s="28">
        <f t="shared" si="19"/>
        <v>1</v>
      </c>
      <c r="L75" s="28" t="str">
        <f>'AVS COMM Registers'!AH131</f>
        <v>R</v>
      </c>
    </row>
    <row r="76" spans="2:12" x14ac:dyDescent="0.25">
      <c r="B76" s="47"/>
      <c r="C76" s="47"/>
      <c r="D76" s="47"/>
      <c r="E76" s="28" t="s">
        <v>37</v>
      </c>
      <c r="F76" s="28">
        <v>0</v>
      </c>
      <c r="G76" s="28" t="str">
        <f t="shared" si="1"/>
        <v>(others =&gt; '0')</v>
      </c>
      <c r="H76" s="28" t="str">
        <f>'AVS COMM Registers'!AA130</f>
        <v>Bit 7</v>
      </c>
      <c r="I76" s="28" t="str">
        <f>'AVS COMM Registers'!AG130</f>
        <v>Bit 1</v>
      </c>
      <c r="J76" s="28" t="str">
        <f t="shared" si="18"/>
        <v>7 downto 1</v>
      </c>
      <c r="K76" s="28" t="str">
        <f>IF(E76="-","-",IF(I76="-",1,VALUE(RIGHT(H76,LEN(H76)-4))-VALUE(RIGHT(I76,LEN(I76)-4))+1))</f>
        <v>-</v>
      </c>
      <c r="L76" s="28" t="s">
        <v>37</v>
      </c>
    </row>
    <row r="77" spans="2:12" x14ac:dyDescent="0.25">
      <c r="B77" s="47"/>
      <c r="C77" s="47"/>
      <c r="D77" s="47"/>
      <c r="E77" s="28" t="str">
        <f>'AVS COMM Registers'!Z133</f>
        <v>buffer empty flag</v>
      </c>
      <c r="F77" s="28">
        <f>'AVS COMM Registers'!Z132</f>
        <v>0</v>
      </c>
      <c r="G77" s="28" t="str">
        <f>IF(F77="-","-",IF(MID(F77,2,1)="x",CONCATENATE("x""",RIGHT(F77,LEN(F77)-2),""""),IF(MID(F77,2,1)="b",CONCATENATE("""",RIGHT(F77,LEN(F77)-2),""""),IF(I77="-",CONCATENATE("'",F77,"'"),CONCATENATE("(others =&gt; '",F77,"')")))))</f>
        <v>'0'</v>
      </c>
      <c r="H77" s="28" t="str">
        <f>'AVS COMM Registers'!Z130</f>
        <v>Bit 8</v>
      </c>
      <c r="I77" s="28" t="s">
        <v>37</v>
      </c>
      <c r="J77" s="28" t="str">
        <f>IF(I77="-",RIGHT(H77,1),CONCATENATE(RIGHT(H77,LEN(H77)-4), " downto ", RIGHT(I77,1)))</f>
        <v>8</v>
      </c>
      <c r="K77" s="28">
        <f>IF(E77="-","-",IF(I77="-",1,VALUE(RIGHT(H77,LEN(H77)-4))-VALUE(RIGHT(I77,LEN(I77)-4))+1))</f>
        <v>1</v>
      </c>
      <c r="L77" s="28" t="str">
        <f>'AVS COMM Registers'!Z131</f>
        <v>R</v>
      </c>
    </row>
    <row r="78" spans="2:12" x14ac:dyDescent="0.25">
      <c r="B78" s="48"/>
      <c r="C78" s="48" t="e">
        <f t="shared" si="27"/>
        <v>#VALUE!</v>
      </c>
      <c r="D78" s="48"/>
      <c r="E78" s="28" t="s">
        <v>37</v>
      </c>
      <c r="F78" s="28">
        <v>0</v>
      </c>
      <c r="G78" s="28" t="str">
        <f t="shared" ref="G78" si="32">IF(F78="-","-",IF(MID(F78,2,1)="x",CONCATENATE("x""",RIGHT(F78,LEN(F78)-2),""""),IF(MID(F78,2,1)="b",CONCATENATE("""",RIGHT(F78,LEN(F78)-2),""""),IF(I78="-",CONCATENATE("'",F78,"'"),CONCATENATE("(others =&gt; '",F78,"')")))))</f>
        <v>(others =&gt; '0')</v>
      </c>
      <c r="H78" s="28" t="str">
        <f>'AVS COMM Registers'!C130</f>
        <v>Bit 31</v>
      </c>
      <c r="I78" s="28" t="str">
        <f>'AVS COMM Registers'!Y130</f>
        <v>Bit 9</v>
      </c>
      <c r="J78" s="28" t="str">
        <f t="shared" ref="J78" si="33">IF(I78="-",RIGHT(H78,1),CONCATENATE(RIGHT(H78,LEN(H78)-4), " downto ", RIGHT(I78,1)))</f>
        <v>31 downto 9</v>
      </c>
      <c r="K78" s="28" t="str">
        <f>IF(E78="-","-",IF(I78="-",1,VALUE(RIGHT(H78,LEN(H78)-4))-VALUE(RIGHT(I78,LEN(I78)-4))+1))</f>
        <v>-</v>
      </c>
      <c r="L78" s="28" t="s">
        <v>37</v>
      </c>
    </row>
    <row r="79" spans="2:12" x14ac:dyDescent="0.25">
      <c r="B79" s="46" t="str">
        <f>'AVS COMM Registers'!C136</f>
        <v>0x13</v>
      </c>
      <c r="C79" s="46" t="str">
        <f t="shared" si="27"/>
        <v>x"13"</v>
      </c>
      <c r="D79" s="46" t="str">
        <f>'AVS COMM Registers'!C135</f>
        <v>IRQ flags clear</v>
      </c>
      <c r="E79" s="28" t="str">
        <f>'AVS COMM Registers'!AH140</f>
        <v>rmap write command flag clear</v>
      </c>
      <c r="F79" s="28">
        <f>'AVS COMM Registers'!AH139</f>
        <v>0</v>
      </c>
      <c r="G79" s="28" t="str">
        <f t="shared" si="1"/>
        <v>'0'</v>
      </c>
      <c r="H79" s="28" t="str">
        <f>'AVS COMM Registers'!AH137</f>
        <v>Bit 0</v>
      </c>
      <c r="I79" s="28" t="s">
        <v>37</v>
      </c>
      <c r="J79" s="28" t="str">
        <f t="shared" si="18"/>
        <v>0</v>
      </c>
      <c r="K79" s="28">
        <f t="shared" si="19"/>
        <v>1</v>
      </c>
      <c r="L79" s="28" t="str">
        <f>'AVS COMM Registers'!AH138</f>
        <v>R/W</v>
      </c>
    </row>
    <row r="80" spans="2:12" x14ac:dyDescent="0.25">
      <c r="B80" s="47"/>
      <c r="C80" s="47"/>
      <c r="D80" s="47"/>
      <c r="E80" s="28" t="s">
        <v>37</v>
      </c>
      <c r="F80" s="28">
        <v>0</v>
      </c>
      <c r="G80" s="28" t="str">
        <f t="shared" ref="G80" si="34">IF(F80="-","-",IF(MID(F80,2,1)="x",CONCATENATE("x""",RIGHT(F80,LEN(F80)-2),""""),IF(MID(F80,2,1)="b",CONCATENATE("""",RIGHT(F80,LEN(F80)-2),""""),IF(I80="-",CONCATENATE("'",F80,"'"),CONCATENATE("(others =&gt; '",F80,"')")))))</f>
        <v>(others =&gt; '0')</v>
      </c>
      <c r="H80" s="28" t="str">
        <f>'AVS COMM Registers'!AA137</f>
        <v>Bit 7</v>
      </c>
      <c r="I80" s="28" t="str">
        <f>'AVS COMM Registers'!AG137</f>
        <v>Bit 1</v>
      </c>
      <c r="J80" s="28" t="str">
        <f t="shared" si="18"/>
        <v>7 downto 1</v>
      </c>
      <c r="K80" s="28" t="str">
        <f>IF(E80="-","-",IF(I80="-",1,VALUE(RIGHT(H80,LEN(H80)-4))-VALUE(RIGHT(I80,LEN(I80)-4))+1))</f>
        <v>-</v>
      </c>
      <c r="L80" s="28" t="s">
        <v>37</v>
      </c>
    </row>
    <row r="81" spans="2:12" x14ac:dyDescent="0.25">
      <c r="B81" s="47"/>
      <c r="C81" s="47"/>
      <c r="D81" s="47"/>
      <c r="E81" s="28" t="str">
        <f>'AVS COMM Registers'!Z140</f>
        <v>buffer empty flag clear</v>
      </c>
      <c r="F81" s="28">
        <f>'AVS COMM Registers'!Z139</f>
        <v>0</v>
      </c>
      <c r="G81" s="28" t="str">
        <f>IF(F81="-","-",IF(MID(F81,2,1)="x",CONCATENATE("x""",RIGHT(F81,LEN(F81)-2),""""),IF(MID(F81,2,1)="b",CONCATENATE("""",RIGHT(F81,LEN(F81)-2),""""),IF(I81="-",CONCATENATE("'",F81,"'"),CONCATENATE("(others =&gt; '",F81,"')")))))</f>
        <v>'0'</v>
      </c>
      <c r="H81" s="28" t="str">
        <f>'AVS COMM Registers'!Z137</f>
        <v>Bit 8</v>
      </c>
      <c r="I81" s="28" t="s">
        <v>37</v>
      </c>
      <c r="J81" s="28" t="str">
        <f>IF(I81="-",RIGHT(H81,1),CONCATENATE(RIGHT(H81,LEN(H81)-4), " downto ", RIGHT(I81,1)))</f>
        <v>8</v>
      </c>
      <c r="K81" s="28">
        <f>IF(E81="-","-",IF(I81="-",1,VALUE(RIGHT(H81,LEN(H81)-4))-VALUE(RIGHT(I81,LEN(I81)-4))+1))</f>
        <v>1</v>
      </c>
      <c r="L81" s="28" t="str">
        <f>'AVS COMM Registers'!Z138</f>
        <v>R/W</v>
      </c>
    </row>
    <row r="82" spans="2:12" x14ac:dyDescent="0.25">
      <c r="B82" s="48"/>
      <c r="C82" s="48" t="e">
        <f t="shared" si="27"/>
        <v>#VALUE!</v>
      </c>
      <c r="D82" s="48"/>
      <c r="E82" s="28" t="s">
        <v>37</v>
      </c>
      <c r="F82" s="28">
        <v>0</v>
      </c>
      <c r="G82" s="28" t="str">
        <f t="shared" ref="G82" si="35">IF(F82="-","-",IF(MID(F82,2,1)="x",CONCATENATE("x""",RIGHT(F82,LEN(F82)-2),""""),IF(MID(F82,2,1)="b",CONCATENATE("""",RIGHT(F82,LEN(F82)-2),""""),IF(I82="-",CONCATENATE("'",F82,"'"),CONCATENATE("(others =&gt; '",F82,"')")))))</f>
        <v>(others =&gt; '0')</v>
      </c>
      <c r="H82" s="28" t="str">
        <f>'AVS COMM Registers'!C137</f>
        <v>Bit 31</v>
      </c>
      <c r="I82" s="28" t="str">
        <f>'AVS COMM Registers'!Y137</f>
        <v>Bit 9</v>
      </c>
      <c r="J82" s="28" t="str">
        <f t="shared" ref="J82" si="36">IF(I82="-",RIGHT(H82,1),CONCATENATE(RIGHT(H82,LEN(H82)-4), " downto ", RIGHT(I82,1)))</f>
        <v>31 downto 9</v>
      </c>
      <c r="K82" s="28" t="str">
        <f>IF(E82="-","-",IF(I82="-",1,VALUE(RIGHT(H82,LEN(H82)-4))-VALUE(RIGHT(I82,LEN(I82)-4))+1))</f>
        <v>-</v>
      </c>
      <c r="L82" s="28" t="s">
        <v>37</v>
      </c>
    </row>
  </sheetData>
  <mergeCells count="54">
    <mergeCell ref="B79:B82"/>
    <mergeCell ref="C79:C82"/>
    <mergeCell ref="B53:B54"/>
    <mergeCell ref="C53:C54"/>
    <mergeCell ref="D53:D54"/>
    <mergeCell ref="B62:B63"/>
    <mergeCell ref="C62:C63"/>
    <mergeCell ref="D62:D63"/>
    <mergeCell ref="B64:B65"/>
    <mergeCell ref="C64:C65"/>
    <mergeCell ref="B60:B61"/>
    <mergeCell ref="C60:C61"/>
    <mergeCell ref="B68:B74"/>
    <mergeCell ref="C68:C74"/>
    <mergeCell ref="B75:B78"/>
    <mergeCell ref="C75:C78"/>
    <mergeCell ref="B66:B67"/>
    <mergeCell ref="C66:C67"/>
    <mergeCell ref="B51:B52"/>
    <mergeCell ref="C51:C52"/>
    <mergeCell ref="B55:B57"/>
    <mergeCell ref="C55:C57"/>
    <mergeCell ref="B58:B59"/>
    <mergeCell ref="C58:C59"/>
    <mergeCell ref="B28:B30"/>
    <mergeCell ref="C28:C30"/>
    <mergeCell ref="B31:B46"/>
    <mergeCell ref="C31:C46"/>
    <mergeCell ref="B49:B50"/>
    <mergeCell ref="C49:C50"/>
    <mergeCell ref="D75:D78"/>
    <mergeCell ref="D79:D82"/>
    <mergeCell ref="B3:B15"/>
    <mergeCell ref="C3:C15"/>
    <mergeCell ref="B16:B19"/>
    <mergeCell ref="C16:C19"/>
    <mergeCell ref="B20:B24"/>
    <mergeCell ref="C20:C24"/>
    <mergeCell ref="B25:B27"/>
    <mergeCell ref="C25:C27"/>
    <mergeCell ref="D49:D50"/>
    <mergeCell ref="D51:D52"/>
    <mergeCell ref="D55:D57"/>
    <mergeCell ref="D60:D61"/>
    <mergeCell ref="D58:D59"/>
    <mergeCell ref="D68:D74"/>
    <mergeCell ref="D64:D65"/>
    <mergeCell ref="D66:D67"/>
    <mergeCell ref="D3:D15"/>
    <mergeCell ref="D16:D19"/>
    <mergeCell ref="D20:D24"/>
    <mergeCell ref="D25:D27"/>
    <mergeCell ref="D28:D30"/>
    <mergeCell ref="D31:D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153"/>
  <sheetViews>
    <sheetView topLeftCell="A121" workbookViewId="0">
      <selection activeCell="C127" sqref="C127:C153"/>
    </sheetView>
  </sheetViews>
  <sheetFormatPr defaultRowHeight="15" x14ac:dyDescent="0.25"/>
  <cols>
    <col min="2" max="2" width="10.5703125" bestFit="1" customWidth="1"/>
    <col min="3" max="3" width="51" bestFit="1" customWidth="1"/>
    <col min="4" max="4" width="8.5703125" bestFit="1" customWidth="1"/>
    <col min="5" max="5" width="51.140625" bestFit="1" customWidth="1"/>
    <col min="6" max="6" width="9.28515625" customWidth="1"/>
  </cols>
  <sheetData>
    <row r="2" spans="2:13" x14ac:dyDescent="0.25">
      <c r="B2" s="2" t="s">
        <v>45</v>
      </c>
      <c r="C2" s="3" t="str">
        <f>CONCATENATE("t_comm_reg_",'AVS COMM Registers TABLE'!D3)</f>
        <v>t_comm_reg_SpaceWire Link Config / Status</v>
      </c>
      <c r="D2" s="2" t="s">
        <v>46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t_comm_reg_SpaceWire Link Config / Status is record</v>
      </c>
    </row>
    <row r="3" spans="2:13" x14ac:dyDescent="0.25">
      <c r="B3" s="4" t="s">
        <v>49</v>
      </c>
      <c r="C3" s="5" t="str">
        <f>'AVS COMM Registers TABLE'!E3</f>
        <v>disconnect</v>
      </c>
      <c r="D3" s="6" t="s">
        <v>48</v>
      </c>
      <c r="E3" s="6" t="s">
        <v>42</v>
      </c>
      <c r="F3" s="4"/>
      <c r="G3" s="4"/>
      <c r="H3" s="4"/>
      <c r="I3" s="4"/>
      <c r="J3" s="4"/>
      <c r="K3" s="6" t="s">
        <v>41</v>
      </c>
      <c r="M3" t="str">
        <f t="shared" ref="M3:M66" si="0">CONCATENATE(B3,C3,D3,E3,F3,G3,H3,I3,J3,K3)</f>
        <v xml:space="preserve">  disconnect : std_logic;</v>
      </c>
    </row>
    <row r="4" spans="2:13" x14ac:dyDescent="0.25">
      <c r="B4" s="4" t="s">
        <v>49</v>
      </c>
      <c r="C4" s="5" t="str">
        <f>'AVS COMM Registers TABLE'!E4</f>
        <v>start</v>
      </c>
      <c r="D4" s="6" t="s">
        <v>48</v>
      </c>
      <c r="E4" s="6" t="s">
        <v>42</v>
      </c>
      <c r="F4" s="4"/>
      <c r="G4" s="4"/>
      <c r="H4" s="4"/>
      <c r="I4" s="4"/>
      <c r="J4" s="4"/>
      <c r="K4" s="6" t="s">
        <v>41</v>
      </c>
      <c r="M4" t="str">
        <f t="shared" si="0"/>
        <v xml:space="preserve">  start : std_logic;</v>
      </c>
    </row>
    <row r="5" spans="2:13" x14ac:dyDescent="0.25">
      <c r="B5" s="4" t="s">
        <v>49</v>
      </c>
      <c r="C5" s="5" t="str">
        <f>'AVS COMM Registers TABLE'!E5</f>
        <v>autostart</v>
      </c>
      <c r="D5" s="6" t="s">
        <v>48</v>
      </c>
      <c r="E5" s="6" t="s">
        <v>42</v>
      </c>
      <c r="F5" s="4"/>
      <c r="G5" s="4"/>
      <c r="H5" s="4"/>
      <c r="I5" s="4"/>
      <c r="J5" s="4"/>
      <c r="K5" s="6" t="s">
        <v>41</v>
      </c>
      <c r="M5" t="str">
        <f t="shared" si="0"/>
        <v xml:space="preserve">  autostart : std_logic;</v>
      </c>
    </row>
    <row r="6" spans="2:13" x14ac:dyDescent="0.25">
      <c r="B6" s="2" t="s">
        <v>47</v>
      </c>
      <c r="C6" s="3" t="str">
        <f>C2</f>
        <v>t_comm_reg_SpaceWire Link Config / Status</v>
      </c>
      <c r="D6" s="2" t="s">
        <v>41</v>
      </c>
      <c r="E6" s="4"/>
      <c r="F6" s="4"/>
      <c r="G6" s="4"/>
      <c r="H6" s="4"/>
      <c r="I6" s="4"/>
      <c r="J6" s="4"/>
      <c r="K6" s="4"/>
      <c r="M6" t="str">
        <f t="shared" si="0"/>
        <v>end record t_comm_reg_SpaceWire Link Config / Status;</v>
      </c>
    </row>
    <row r="7" spans="2:13" x14ac:dyDescent="0.25">
      <c r="M7" t="str">
        <f t="shared" si="0"/>
        <v/>
      </c>
    </row>
    <row r="8" spans="2:13" x14ac:dyDescent="0.25">
      <c r="B8" s="2" t="s">
        <v>45</v>
      </c>
      <c r="C8" s="3" t="str">
        <f>CONCATENATE("t_comm_reg_",'AVS COMM Registers TABLE'!D3,"_read_only")</f>
        <v>t_comm_reg_SpaceWire Link Config / Status_read_only</v>
      </c>
      <c r="D8" s="2" t="s">
        <v>46</v>
      </c>
      <c r="E8" s="4"/>
      <c r="F8" s="4"/>
      <c r="G8" s="4"/>
      <c r="H8" s="4"/>
      <c r="I8" s="4"/>
      <c r="J8" s="4"/>
      <c r="K8" s="4"/>
      <c r="M8" t="str">
        <f t="shared" si="0"/>
        <v>type t_comm_reg_SpaceWire Link Config / Status_read_only is record</v>
      </c>
    </row>
    <row r="9" spans="2:13" x14ac:dyDescent="0.25">
      <c r="B9" s="4" t="s">
        <v>49</v>
      </c>
      <c r="C9" s="5" t="str">
        <f>'AVS COMM Registers TABLE'!E7</f>
        <v>running</v>
      </c>
      <c r="D9" s="6" t="s">
        <v>48</v>
      </c>
      <c r="E9" s="6" t="s">
        <v>42</v>
      </c>
      <c r="F9" s="4"/>
      <c r="G9" s="4"/>
      <c r="H9" s="4"/>
      <c r="I9" s="4"/>
      <c r="J9" s="4"/>
      <c r="K9" s="6" t="s">
        <v>41</v>
      </c>
      <c r="M9" t="str">
        <f t="shared" si="0"/>
        <v xml:space="preserve">  running : std_logic;</v>
      </c>
    </row>
    <row r="10" spans="2:13" x14ac:dyDescent="0.25">
      <c r="B10" s="4" t="s">
        <v>49</v>
      </c>
      <c r="C10" s="5" t="str">
        <f>'AVS COMM Registers TABLE'!E8</f>
        <v>connecting</v>
      </c>
      <c r="D10" s="6" t="s">
        <v>48</v>
      </c>
      <c r="E10" s="6" t="s">
        <v>42</v>
      </c>
      <c r="F10" s="4"/>
      <c r="G10" s="4"/>
      <c r="H10" s="4"/>
      <c r="I10" s="4"/>
      <c r="J10" s="4"/>
      <c r="K10" s="6" t="s">
        <v>41</v>
      </c>
      <c r="M10" t="str">
        <f t="shared" si="0"/>
        <v xml:space="preserve">  connecting : std_logic;</v>
      </c>
    </row>
    <row r="11" spans="2:13" x14ac:dyDescent="0.25">
      <c r="B11" s="4" t="s">
        <v>49</v>
      </c>
      <c r="C11" s="5" t="str">
        <f>'AVS COMM Registers TABLE'!E9</f>
        <v>started</v>
      </c>
      <c r="D11" s="6" t="s">
        <v>48</v>
      </c>
      <c r="E11" s="6" t="s">
        <v>42</v>
      </c>
      <c r="F11" s="4"/>
      <c r="G11" s="4"/>
      <c r="H11" s="4"/>
      <c r="I11" s="4"/>
      <c r="J11" s="4"/>
      <c r="K11" s="6" t="s">
        <v>41</v>
      </c>
      <c r="M11" t="str">
        <f t="shared" si="0"/>
        <v xml:space="preserve">  started : std_logic;</v>
      </c>
    </row>
    <row r="12" spans="2:13" x14ac:dyDescent="0.25">
      <c r="B12" s="4" t="s">
        <v>49</v>
      </c>
      <c r="C12" s="5" t="str">
        <f>'AVS COMM Registers TABLE'!E11</f>
        <v>error disconnect</v>
      </c>
      <c r="D12" s="6" t="s">
        <v>48</v>
      </c>
      <c r="E12" s="6" t="s">
        <v>42</v>
      </c>
      <c r="F12" s="4"/>
      <c r="G12" s="4"/>
      <c r="H12" s="4"/>
      <c r="I12" s="4"/>
      <c r="J12" s="4"/>
      <c r="K12" s="6" t="s">
        <v>41</v>
      </c>
      <c r="M12" t="str">
        <f t="shared" si="0"/>
        <v xml:space="preserve">  error disconnect : std_logic;</v>
      </c>
    </row>
    <row r="13" spans="2:13" x14ac:dyDescent="0.25">
      <c r="B13" s="4" t="s">
        <v>49</v>
      </c>
      <c r="C13" s="5" t="str">
        <f>'AVS COMM Registers TABLE'!E12</f>
        <v>error parity</v>
      </c>
      <c r="D13" s="6" t="s">
        <v>48</v>
      </c>
      <c r="E13" s="6" t="s">
        <v>42</v>
      </c>
      <c r="F13" s="4"/>
      <c r="G13" s="4"/>
      <c r="H13" s="4"/>
      <c r="I13" s="4"/>
      <c r="J13" s="4"/>
      <c r="K13" s="6" t="s">
        <v>41</v>
      </c>
      <c r="M13" t="str">
        <f t="shared" si="0"/>
        <v xml:space="preserve">  error parity : std_logic;</v>
      </c>
    </row>
    <row r="14" spans="2:13" x14ac:dyDescent="0.25">
      <c r="B14" s="4" t="s">
        <v>49</v>
      </c>
      <c r="C14" s="5" t="str">
        <f>'AVS COMM Registers TABLE'!E13</f>
        <v>error escape</v>
      </c>
      <c r="D14" s="6" t="s">
        <v>48</v>
      </c>
      <c r="E14" s="6" t="s">
        <v>42</v>
      </c>
      <c r="F14" s="4"/>
      <c r="G14" s="4"/>
      <c r="H14" s="4"/>
      <c r="I14" s="4"/>
      <c r="J14" s="4"/>
      <c r="K14" s="6" t="s">
        <v>41</v>
      </c>
      <c r="M14" t="str">
        <f t="shared" si="0"/>
        <v xml:space="preserve">  error escape : std_logic;</v>
      </c>
    </row>
    <row r="15" spans="2:13" x14ac:dyDescent="0.25">
      <c r="B15" s="4" t="s">
        <v>49</v>
      </c>
      <c r="C15" s="5" t="str">
        <f>'AVS COMM Registers TABLE'!E14</f>
        <v>error credit</v>
      </c>
      <c r="D15" s="6" t="s">
        <v>48</v>
      </c>
      <c r="E15" s="6" t="s">
        <v>42</v>
      </c>
      <c r="F15" s="4"/>
      <c r="G15" s="4"/>
      <c r="H15" s="4"/>
      <c r="I15" s="4"/>
      <c r="J15" s="4"/>
      <c r="K15" s="6" t="s">
        <v>41</v>
      </c>
      <c r="M15" t="str">
        <f t="shared" si="0"/>
        <v xml:space="preserve">  error credit : std_logic;</v>
      </c>
    </row>
    <row r="16" spans="2:13" x14ac:dyDescent="0.25">
      <c r="B16" s="2" t="s">
        <v>47</v>
      </c>
      <c r="C16" s="3" t="str">
        <f>C8</f>
        <v>t_comm_reg_SpaceWire Link Config / Status_read_only</v>
      </c>
      <c r="D16" s="2" t="s">
        <v>41</v>
      </c>
      <c r="E16" s="4"/>
      <c r="F16" s="4"/>
      <c r="G16" s="4"/>
      <c r="H16" s="4"/>
      <c r="I16" s="4"/>
      <c r="J16" s="4"/>
      <c r="K16" s="4"/>
      <c r="M16" t="str">
        <f t="shared" si="0"/>
        <v>end record t_comm_reg_SpaceWire Link Config / Status_read_only;</v>
      </c>
    </row>
    <row r="17" spans="2:13" x14ac:dyDescent="0.25">
      <c r="M17" t="str">
        <f t="shared" si="0"/>
        <v/>
      </c>
    </row>
    <row r="18" spans="2:13" x14ac:dyDescent="0.25">
      <c r="B18" s="2" t="s">
        <v>45</v>
      </c>
      <c r="C18" s="3" t="str">
        <f>CONCATENATE("t_comm_reg_",'AVS COMM Registers TABLE'!D16)</f>
        <v>t_comm_reg_SpaceWire TimeCode</v>
      </c>
      <c r="D18" s="2" t="s">
        <v>46</v>
      </c>
      <c r="E18" s="4"/>
      <c r="F18" s="4"/>
      <c r="G18" s="4"/>
      <c r="H18" s="4"/>
      <c r="I18" s="4"/>
      <c r="J18" s="4"/>
      <c r="K18" s="4"/>
      <c r="M18" t="str">
        <f t="shared" si="0"/>
        <v>type t_comm_reg_SpaceWire TimeCode is record</v>
      </c>
    </row>
    <row r="19" spans="2:13" x14ac:dyDescent="0.25">
      <c r="B19" s="4" t="s">
        <v>49</v>
      </c>
      <c r="C19" s="5" t="str">
        <f>'AVS COMM Registers TABLE'!E18</f>
        <v>TC clear</v>
      </c>
      <c r="D19" s="6" t="s">
        <v>48</v>
      </c>
      <c r="E19" s="6" t="s">
        <v>42</v>
      </c>
      <c r="F19" s="4"/>
      <c r="G19" s="4"/>
      <c r="H19" s="4"/>
      <c r="I19" s="4"/>
      <c r="J19" s="4"/>
      <c r="K19" s="6" t="s">
        <v>41</v>
      </c>
      <c r="M19" t="str">
        <f t="shared" si="0"/>
        <v xml:space="preserve">  TC clear : std_logic;</v>
      </c>
    </row>
    <row r="20" spans="2:13" x14ac:dyDescent="0.25">
      <c r="B20" s="2" t="s">
        <v>47</v>
      </c>
      <c r="C20" s="3" t="str">
        <f>C18</f>
        <v>t_comm_reg_SpaceWire TimeCode</v>
      </c>
      <c r="D20" s="2" t="s">
        <v>41</v>
      </c>
      <c r="E20" s="4"/>
      <c r="F20" s="4"/>
      <c r="G20" s="4"/>
      <c r="H20" s="4"/>
      <c r="I20" s="4"/>
      <c r="J20" s="4"/>
      <c r="K20" s="4"/>
      <c r="M20" t="str">
        <f t="shared" si="0"/>
        <v>end record t_comm_reg_SpaceWire TimeCode;</v>
      </c>
    </row>
    <row r="21" spans="2:13" x14ac:dyDescent="0.25">
      <c r="M21" t="str">
        <f t="shared" si="0"/>
        <v/>
      </c>
    </row>
    <row r="22" spans="2:13" x14ac:dyDescent="0.25">
      <c r="B22" s="2" t="s">
        <v>45</v>
      </c>
      <c r="C22" s="3" t="str">
        <f>CONCATENATE("t_comm_reg_",'AVS COMM Registers TABLE'!D16,"_read_only")</f>
        <v>t_comm_reg_SpaceWire TimeCode_read_only</v>
      </c>
      <c r="D22" s="2" t="s">
        <v>46</v>
      </c>
      <c r="E22" s="4"/>
      <c r="F22" s="4"/>
      <c r="G22" s="4"/>
      <c r="H22" s="4"/>
      <c r="I22" s="4"/>
      <c r="J22" s="4"/>
      <c r="K22" s="4"/>
      <c r="M22" t="str">
        <f t="shared" si="0"/>
        <v>type t_comm_reg_SpaceWire TimeCode_read_only is record</v>
      </c>
    </row>
    <row r="23" spans="2:13" x14ac:dyDescent="0.25">
      <c r="B23" s="4" t="s">
        <v>49</v>
      </c>
      <c r="C23" s="5" t="str">
        <f>'AVS COMM Registers TABLE'!E16</f>
        <v>TC time</v>
      </c>
      <c r="D23" s="6" t="s">
        <v>48</v>
      </c>
      <c r="E23" s="6" t="s">
        <v>42</v>
      </c>
      <c r="F23" s="6" t="s">
        <v>43</v>
      </c>
      <c r="G23" s="5">
        <f>INDEX('AVS COMM Registers TABLE'!$K$2:$K$81,MATCH($C23,'AVS COMM Registers TABLE'!$E$2:$E$81,0))-1</f>
        <v>5</v>
      </c>
      <c r="H23" s="6" t="s">
        <v>44</v>
      </c>
      <c r="I23" s="5">
        <v>0</v>
      </c>
      <c r="J23" s="6" t="s">
        <v>63</v>
      </c>
      <c r="K23" s="6" t="s">
        <v>41</v>
      </c>
      <c r="M23" t="str">
        <f t="shared" si="0"/>
        <v xml:space="preserve">  TC time : std_logic_vector(5 downto 0);</v>
      </c>
    </row>
    <row r="24" spans="2:13" x14ac:dyDescent="0.25">
      <c r="B24" s="4" t="s">
        <v>49</v>
      </c>
      <c r="C24" s="5" t="str">
        <f>'AVS COMM Registers TABLE'!E17</f>
        <v>TC control</v>
      </c>
      <c r="D24" s="6" t="s">
        <v>48</v>
      </c>
      <c r="E24" s="6" t="s">
        <v>42</v>
      </c>
      <c r="F24" s="6" t="s">
        <v>43</v>
      </c>
      <c r="G24" s="5">
        <f>INDEX('AVS COMM Registers TABLE'!$K$2:$K$81,MATCH($C24,'AVS COMM Registers TABLE'!$E$2:$E$81,0))-1</f>
        <v>1</v>
      </c>
      <c r="H24" s="6" t="s">
        <v>44</v>
      </c>
      <c r="I24" s="5">
        <v>0</v>
      </c>
      <c r="J24" s="6" t="s">
        <v>63</v>
      </c>
      <c r="K24" s="6" t="s">
        <v>41</v>
      </c>
      <c r="M24" t="str">
        <f t="shared" si="0"/>
        <v xml:space="preserve">  TC control : std_logic_vector(1 downto 0);</v>
      </c>
    </row>
    <row r="25" spans="2:13" x14ac:dyDescent="0.25">
      <c r="B25" s="2" t="s">
        <v>47</v>
      </c>
      <c r="C25" s="3" t="str">
        <f>C22</f>
        <v>t_comm_reg_SpaceWire TimeCode_read_only</v>
      </c>
      <c r="D25" s="2" t="s">
        <v>41</v>
      </c>
      <c r="E25" s="4"/>
      <c r="F25" s="4"/>
      <c r="G25" s="4"/>
      <c r="H25" s="4"/>
      <c r="I25" s="4"/>
      <c r="J25" s="4"/>
      <c r="K25" s="4"/>
      <c r="M25" t="str">
        <f t="shared" si="0"/>
        <v>end record t_comm_reg_SpaceWire TimeCode_read_only;</v>
      </c>
    </row>
    <row r="26" spans="2:13" x14ac:dyDescent="0.25">
      <c r="M26" t="str">
        <f t="shared" si="0"/>
        <v/>
      </c>
    </row>
    <row r="27" spans="2:13" x14ac:dyDescent="0.25">
      <c r="B27" s="2" t="s">
        <v>45</v>
      </c>
      <c r="C27" s="3" t="str">
        <f>CONCATENATE("t_comm_reg_",'AVS COMM Registers TABLE'!D20)</f>
        <v>t_comm_reg_FEE Buffers Windowing Config</v>
      </c>
      <c r="D27" s="2" t="s">
        <v>46</v>
      </c>
      <c r="E27" s="4"/>
      <c r="F27" s="4"/>
      <c r="G27" s="4"/>
      <c r="H27" s="4"/>
      <c r="I27" s="4"/>
      <c r="J27" s="4"/>
      <c r="K27" s="4"/>
      <c r="M27" t="str">
        <f t="shared" si="0"/>
        <v>type t_comm_reg_FEE Buffers Windowing Config is record</v>
      </c>
    </row>
    <row r="28" spans="2:13" x14ac:dyDescent="0.25">
      <c r="B28" s="4" t="s">
        <v>49</v>
      </c>
      <c r="C28" s="5" t="str">
        <f>'AVS COMM Registers TABLE'!E20</f>
        <v>clear</v>
      </c>
      <c r="D28" s="6" t="s">
        <v>48</v>
      </c>
      <c r="E28" s="6" t="s">
        <v>42</v>
      </c>
      <c r="F28" s="4"/>
      <c r="G28" s="4"/>
      <c r="H28" s="4"/>
      <c r="I28" s="4"/>
      <c r="J28" s="4"/>
      <c r="K28" s="6" t="s">
        <v>41</v>
      </c>
      <c r="M28" t="str">
        <f t="shared" si="0"/>
        <v xml:space="preserve">  clear : std_logic;</v>
      </c>
    </row>
    <row r="29" spans="2:13" x14ac:dyDescent="0.25">
      <c r="B29" s="4" t="s">
        <v>49</v>
      </c>
      <c r="C29" s="5" t="str">
        <f>'AVS COMM Registers TABLE'!E21</f>
        <v>stop</v>
      </c>
      <c r="D29" s="6" t="s">
        <v>48</v>
      </c>
      <c r="E29" s="6" t="s">
        <v>42</v>
      </c>
      <c r="F29" s="4"/>
      <c r="G29" s="4"/>
      <c r="H29" s="4"/>
      <c r="I29" s="4"/>
      <c r="J29" s="4"/>
      <c r="K29" s="6" t="s">
        <v>41</v>
      </c>
      <c r="M29" t="str">
        <f t="shared" si="0"/>
        <v xml:space="preserve">  stop : std_logic;</v>
      </c>
    </row>
    <row r="30" spans="2:13" x14ac:dyDescent="0.25">
      <c r="B30" s="4" t="s">
        <v>49</v>
      </c>
      <c r="C30" s="5" t="str">
        <f>'AVS COMM Registers TABLE'!E22</f>
        <v>start</v>
      </c>
      <c r="D30" s="6" t="s">
        <v>48</v>
      </c>
      <c r="E30" s="6" t="s">
        <v>42</v>
      </c>
      <c r="F30" s="4"/>
      <c r="G30" s="4"/>
      <c r="H30" s="4"/>
      <c r="I30" s="4"/>
      <c r="J30" s="4"/>
      <c r="K30" s="6" t="s">
        <v>41</v>
      </c>
      <c r="M30" t="str">
        <f t="shared" si="0"/>
        <v xml:space="preserve">  start : std_logic;</v>
      </c>
    </row>
    <row r="31" spans="2:13" x14ac:dyDescent="0.25">
      <c r="B31" s="4" t="s">
        <v>49</v>
      </c>
      <c r="C31" s="5" t="str">
        <f>'AVS COMM Registers TABLE'!E23</f>
        <v>masking</v>
      </c>
      <c r="D31" s="6" t="s">
        <v>48</v>
      </c>
      <c r="E31" s="6" t="s">
        <v>42</v>
      </c>
      <c r="F31" s="4"/>
      <c r="G31" s="4"/>
      <c r="H31" s="4"/>
      <c r="I31" s="4"/>
      <c r="J31" s="4"/>
      <c r="K31" s="6" t="s">
        <v>41</v>
      </c>
      <c r="M31" t="str">
        <f t="shared" si="0"/>
        <v xml:space="preserve">  masking : std_logic;</v>
      </c>
    </row>
    <row r="32" spans="2:13" x14ac:dyDescent="0.25">
      <c r="B32" s="2" t="s">
        <v>47</v>
      </c>
      <c r="C32" s="3" t="str">
        <f>C27</f>
        <v>t_comm_reg_FEE Buffers Windowing Config</v>
      </c>
      <c r="D32" s="2" t="s">
        <v>41</v>
      </c>
      <c r="E32" s="4"/>
      <c r="F32" s="4"/>
      <c r="G32" s="4"/>
      <c r="H32" s="4"/>
      <c r="I32" s="4"/>
      <c r="J32" s="4"/>
      <c r="K32" s="4"/>
      <c r="M32" t="str">
        <f t="shared" si="0"/>
        <v>end record t_comm_reg_FEE Buffers Windowing Config;</v>
      </c>
    </row>
    <row r="33" spans="2:13" x14ac:dyDescent="0.25">
      <c r="M33" t="str">
        <f t="shared" si="0"/>
        <v/>
      </c>
    </row>
    <row r="34" spans="2:13" x14ac:dyDescent="0.25">
      <c r="B34" s="2" t="s">
        <v>45</v>
      </c>
      <c r="C34" s="3" t="str">
        <f>CONCATENATE("t_comm_reg_",'AVS COMM Registers TABLE'!D25,"_read_only")</f>
        <v>t_comm_reg_Buffer Status_read_only</v>
      </c>
      <c r="D34" s="2" t="s">
        <v>46</v>
      </c>
      <c r="E34" s="4"/>
      <c r="F34" s="4"/>
      <c r="G34" s="4"/>
      <c r="H34" s="4"/>
      <c r="I34" s="4"/>
      <c r="J34" s="4"/>
      <c r="K34" s="4"/>
      <c r="M34" t="str">
        <f t="shared" si="0"/>
        <v>type t_comm_reg_Buffer Status_read_only is record</v>
      </c>
    </row>
    <row r="35" spans="2:13" x14ac:dyDescent="0.25">
      <c r="B35" s="4" t="s">
        <v>49</v>
      </c>
      <c r="C35" s="5" t="str">
        <f>'AVS COMM Registers TABLE'!E25</f>
        <v>right buffer empty</v>
      </c>
      <c r="D35" s="6" t="s">
        <v>48</v>
      </c>
      <c r="E35" s="6" t="s">
        <v>42</v>
      </c>
      <c r="F35" s="4"/>
      <c r="G35" s="4"/>
      <c r="H35" s="4"/>
      <c r="I35" s="4"/>
      <c r="J35" s="4"/>
      <c r="K35" s="6" t="s">
        <v>41</v>
      </c>
      <c r="M35" t="str">
        <f t="shared" si="0"/>
        <v xml:space="preserve">  right buffer empty : std_logic;</v>
      </c>
    </row>
    <row r="36" spans="2:13" x14ac:dyDescent="0.25">
      <c r="B36" s="4" t="s">
        <v>49</v>
      </c>
      <c r="C36" s="5" t="str">
        <f>'AVS COMM Registers TABLE'!E26</f>
        <v>left buffer empty</v>
      </c>
      <c r="D36" s="6" t="s">
        <v>48</v>
      </c>
      <c r="E36" s="6" t="s">
        <v>42</v>
      </c>
      <c r="F36" s="4"/>
      <c r="G36" s="4"/>
      <c r="H36" s="4"/>
      <c r="I36" s="4"/>
      <c r="J36" s="4"/>
      <c r="K36" s="6" t="s">
        <v>41</v>
      </c>
      <c r="M36" t="str">
        <f t="shared" si="0"/>
        <v xml:space="preserve">  left buffer empty : std_logic;</v>
      </c>
    </row>
    <row r="37" spans="2:13" x14ac:dyDescent="0.25">
      <c r="B37" s="2" t="s">
        <v>47</v>
      </c>
      <c r="C37" s="3" t="str">
        <f>C34</f>
        <v>t_comm_reg_Buffer Status_read_only</v>
      </c>
      <c r="D37" s="2" t="s">
        <v>41</v>
      </c>
      <c r="E37" s="4"/>
      <c r="F37" s="4"/>
      <c r="G37" s="4"/>
      <c r="H37" s="4"/>
      <c r="I37" s="4"/>
      <c r="J37" s="4"/>
      <c r="K37" s="4"/>
      <c r="M37" t="str">
        <f t="shared" si="0"/>
        <v>end record t_comm_reg_Buffer Status_read_only;</v>
      </c>
    </row>
    <row r="38" spans="2:13" x14ac:dyDescent="0.25">
      <c r="M38" t="str">
        <f t="shared" si="0"/>
        <v/>
      </c>
    </row>
    <row r="39" spans="2:13" x14ac:dyDescent="0.25">
      <c r="B39" s="2" t="s">
        <v>45</v>
      </c>
      <c r="C39" s="3" t="str">
        <f>CONCATENATE("t_comm_reg_",'AVS COMM Registers TABLE'!D28)</f>
        <v>t_comm_reg_RMAP Codec Config</v>
      </c>
      <c r="D39" s="2" t="s">
        <v>46</v>
      </c>
      <c r="E39" s="4"/>
      <c r="F39" s="4"/>
      <c r="G39" s="4"/>
      <c r="H39" s="4"/>
      <c r="I39" s="4"/>
      <c r="J39" s="4"/>
      <c r="K39" s="4"/>
      <c r="M39" t="str">
        <f t="shared" si="0"/>
        <v>type t_comm_reg_RMAP Codec Config is record</v>
      </c>
    </row>
    <row r="40" spans="2:13" x14ac:dyDescent="0.25">
      <c r="B40" s="4" t="s">
        <v>49</v>
      </c>
      <c r="C40" s="5" t="str">
        <f>'AVS COMM Registers TABLE'!E28</f>
        <v>logical address</v>
      </c>
      <c r="D40" s="6" t="s">
        <v>48</v>
      </c>
      <c r="E40" s="6" t="s">
        <v>42</v>
      </c>
      <c r="F40" s="6" t="s">
        <v>43</v>
      </c>
      <c r="G40" s="5">
        <f>INDEX('AVS COMM Registers TABLE'!$K$2:$K$81,MATCH($C40,'AVS COMM Registers TABLE'!$E$2:$E$81,0))-1</f>
        <v>7</v>
      </c>
      <c r="H40" s="6" t="s">
        <v>44</v>
      </c>
      <c r="I40" s="5">
        <v>0</v>
      </c>
      <c r="J40" s="6" t="s">
        <v>63</v>
      </c>
      <c r="K40" s="6" t="s">
        <v>41</v>
      </c>
      <c r="M40" t="str">
        <f t="shared" si="0"/>
        <v xml:space="preserve">  logical address : std_logic_vector(7 downto 0);</v>
      </c>
    </row>
    <row r="41" spans="2:13" x14ac:dyDescent="0.25">
      <c r="B41" s="4" t="s">
        <v>49</v>
      </c>
      <c r="C41" s="5" t="str">
        <f>'AVS COMM Registers TABLE'!E29</f>
        <v>Key</v>
      </c>
      <c r="D41" s="6" t="s">
        <v>48</v>
      </c>
      <c r="E41" s="6" t="s">
        <v>42</v>
      </c>
      <c r="F41" s="6" t="s">
        <v>43</v>
      </c>
      <c r="G41" s="5">
        <f>INDEX('AVS COMM Registers TABLE'!$K$2:$K$81,MATCH($C41,'AVS COMM Registers TABLE'!$E$2:$E$81,0))-1</f>
        <v>7</v>
      </c>
      <c r="H41" s="6" t="s">
        <v>44</v>
      </c>
      <c r="I41" s="5">
        <v>0</v>
      </c>
      <c r="J41" s="6" t="s">
        <v>63</v>
      </c>
      <c r="K41" s="6" t="s">
        <v>41</v>
      </c>
      <c r="M41" t="str">
        <f t="shared" si="0"/>
        <v xml:space="preserve">  Key : std_logic_vector(7 downto 0);</v>
      </c>
    </row>
    <row r="42" spans="2:13" x14ac:dyDescent="0.25">
      <c r="B42" s="2" t="s">
        <v>47</v>
      </c>
      <c r="C42" s="3" t="str">
        <f>C39</f>
        <v>t_comm_reg_RMAP Codec Config</v>
      </c>
      <c r="D42" s="2" t="s">
        <v>41</v>
      </c>
      <c r="E42" s="4"/>
      <c r="F42" s="4"/>
      <c r="G42" s="4"/>
      <c r="H42" s="4"/>
      <c r="I42" s="4"/>
      <c r="J42" s="4"/>
      <c r="K42" s="4"/>
      <c r="M42" t="str">
        <f t="shared" si="0"/>
        <v>end record t_comm_reg_RMAP Codec Config;</v>
      </c>
    </row>
    <row r="43" spans="2:13" x14ac:dyDescent="0.25">
      <c r="M43" t="str">
        <f t="shared" si="0"/>
        <v/>
      </c>
    </row>
    <row r="44" spans="2:13" x14ac:dyDescent="0.25">
      <c r="B44" s="2" t="s">
        <v>45</v>
      </c>
      <c r="C44" s="3" t="str">
        <f>CONCATENATE("t_comm_reg_",'AVS COMM Registers TABLE'!D31,"_read_only")</f>
        <v>t_comm_reg_RMAP Codec Status_read_only</v>
      </c>
      <c r="D44" s="2" t="s">
        <v>46</v>
      </c>
      <c r="E44" s="4"/>
      <c r="F44" s="4"/>
      <c r="G44" s="4"/>
      <c r="H44" s="4"/>
      <c r="I44" s="4"/>
      <c r="J44" s="4"/>
      <c r="K44" s="4"/>
      <c r="M44" t="str">
        <f t="shared" si="0"/>
        <v>type t_comm_reg_RMAP Codec Status_read_only is record</v>
      </c>
    </row>
    <row r="45" spans="2:13" x14ac:dyDescent="0.25">
      <c r="B45" s="4" t="s">
        <v>49</v>
      </c>
      <c r="C45" s="5" t="str">
        <f>'AVS COMM Registers TABLE'!E31</f>
        <v>command received</v>
      </c>
      <c r="D45" s="6" t="s">
        <v>48</v>
      </c>
      <c r="E45" s="6" t="s">
        <v>42</v>
      </c>
      <c r="F45" s="4"/>
      <c r="G45" s="4"/>
      <c r="H45" s="4"/>
      <c r="I45" s="4"/>
      <c r="J45" s="4"/>
      <c r="K45" s="6" t="s">
        <v>41</v>
      </c>
      <c r="M45" t="str">
        <f t="shared" si="0"/>
        <v xml:space="preserve">  command received : std_logic;</v>
      </c>
    </row>
    <row r="46" spans="2:13" x14ac:dyDescent="0.25">
      <c r="B46" s="4" t="s">
        <v>49</v>
      </c>
      <c r="C46" s="5" t="str">
        <f>'AVS COMM Registers TABLE'!E32</f>
        <v>write requested</v>
      </c>
      <c r="D46" s="6" t="s">
        <v>48</v>
      </c>
      <c r="E46" s="6" t="s">
        <v>42</v>
      </c>
      <c r="F46" s="4"/>
      <c r="G46" s="4"/>
      <c r="H46" s="4"/>
      <c r="I46" s="4"/>
      <c r="J46" s="4"/>
      <c r="K46" s="6" t="s">
        <v>41</v>
      </c>
      <c r="M46" t="str">
        <f t="shared" si="0"/>
        <v xml:space="preserve">  write requested : std_logic;</v>
      </c>
    </row>
    <row r="47" spans="2:13" x14ac:dyDescent="0.25">
      <c r="B47" s="4" t="s">
        <v>49</v>
      </c>
      <c r="C47" s="5" t="str">
        <f>'AVS COMM Registers TABLE'!E33</f>
        <v>write authorized</v>
      </c>
      <c r="D47" s="6" t="s">
        <v>48</v>
      </c>
      <c r="E47" s="6" t="s">
        <v>42</v>
      </c>
      <c r="F47" s="4"/>
      <c r="G47" s="4"/>
      <c r="H47" s="4"/>
      <c r="I47" s="4"/>
      <c r="J47" s="4"/>
      <c r="K47" s="6" t="s">
        <v>41</v>
      </c>
      <c r="M47" t="str">
        <f t="shared" si="0"/>
        <v xml:space="preserve">  write authorized : std_logic;</v>
      </c>
    </row>
    <row r="48" spans="2:13" x14ac:dyDescent="0.25">
      <c r="B48" s="4" t="s">
        <v>49</v>
      </c>
      <c r="C48" s="5" t="str">
        <f>'AVS COMM Registers TABLE'!E34</f>
        <v>read requested</v>
      </c>
      <c r="D48" s="6" t="s">
        <v>48</v>
      </c>
      <c r="E48" s="6" t="s">
        <v>42</v>
      </c>
      <c r="F48" s="4"/>
      <c r="G48" s="4"/>
      <c r="H48" s="4"/>
      <c r="I48" s="4"/>
      <c r="J48" s="4"/>
      <c r="K48" s="6" t="s">
        <v>41</v>
      </c>
      <c r="M48" t="str">
        <f t="shared" si="0"/>
        <v xml:space="preserve">  read requested : std_logic;</v>
      </c>
    </row>
    <row r="49" spans="2:13" x14ac:dyDescent="0.25">
      <c r="B49" s="4" t="s">
        <v>49</v>
      </c>
      <c r="C49" s="5" t="str">
        <f>'AVS COMM Registers TABLE'!E35</f>
        <v>read authorized</v>
      </c>
      <c r="D49" s="6" t="s">
        <v>48</v>
      </c>
      <c r="E49" s="6" t="s">
        <v>42</v>
      </c>
      <c r="F49" s="4"/>
      <c r="G49" s="4"/>
      <c r="H49" s="4"/>
      <c r="I49" s="4"/>
      <c r="J49" s="4"/>
      <c r="K49" s="6" t="s">
        <v>41</v>
      </c>
      <c r="M49" t="str">
        <f t="shared" si="0"/>
        <v xml:space="preserve">  read authorized : std_logic;</v>
      </c>
    </row>
    <row r="50" spans="2:13" x14ac:dyDescent="0.25">
      <c r="B50" s="4" t="s">
        <v>49</v>
      </c>
      <c r="C50" s="5" t="str">
        <f>'AVS COMM Registers TABLE'!E36</f>
        <v>reply sended</v>
      </c>
      <c r="D50" s="6" t="s">
        <v>48</v>
      </c>
      <c r="E50" s="6" t="s">
        <v>42</v>
      </c>
      <c r="F50" s="4"/>
      <c r="G50" s="4"/>
      <c r="H50" s="4"/>
      <c r="I50" s="4"/>
      <c r="J50" s="4"/>
      <c r="K50" s="6" t="s">
        <v>41</v>
      </c>
      <c r="M50" t="str">
        <f t="shared" si="0"/>
        <v xml:space="preserve">  reply sended : std_logic;</v>
      </c>
    </row>
    <row r="51" spans="2:13" x14ac:dyDescent="0.25">
      <c r="B51" s="4" t="s">
        <v>49</v>
      </c>
      <c r="C51" s="5" t="str">
        <f>'AVS COMM Registers TABLE'!E37</f>
        <v>discarded package</v>
      </c>
      <c r="D51" s="6" t="s">
        <v>48</v>
      </c>
      <c r="E51" s="6" t="s">
        <v>42</v>
      </c>
      <c r="F51" s="4"/>
      <c r="G51" s="4"/>
      <c r="H51" s="4"/>
      <c r="I51" s="4"/>
      <c r="J51" s="4"/>
      <c r="K51" s="6" t="s">
        <v>41</v>
      </c>
      <c r="M51" t="str">
        <f t="shared" si="0"/>
        <v xml:space="preserve">  discarded package : std_logic;</v>
      </c>
    </row>
    <row r="52" spans="2:13" x14ac:dyDescent="0.25">
      <c r="B52" s="4" t="s">
        <v>49</v>
      </c>
      <c r="C52" s="5" t="str">
        <f>'AVS COMM Registers TABLE'!E39</f>
        <v>error early eop</v>
      </c>
      <c r="D52" s="6" t="s">
        <v>48</v>
      </c>
      <c r="E52" s="6" t="s">
        <v>42</v>
      </c>
      <c r="F52" s="4"/>
      <c r="G52" s="4"/>
      <c r="H52" s="4"/>
      <c r="I52" s="4"/>
      <c r="J52" s="4"/>
      <c r="K52" s="6" t="s">
        <v>41</v>
      </c>
      <c r="M52" t="str">
        <f t="shared" si="0"/>
        <v xml:space="preserve">  error early eop : std_logic;</v>
      </c>
    </row>
    <row r="53" spans="2:13" x14ac:dyDescent="0.25">
      <c r="B53" s="4" t="s">
        <v>49</v>
      </c>
      <c r="C53" s="5" t="str">
        <f>'AVS COMM Registers TABLE'!E40</f>
        <v>error eep</v>
      </c>
      <c r="D53" s="6" t="s">
        <v>48</v>
      </c>
      <c r="E53" s="6" t="s">
        <v>42</v>
      </c>
      <c r="F53" s="4"/>
      <c r="G53" s="4"/>
      <c r="H53" s="4"/>
      <c r="I53" s="4"/>
      <c r="J53" s="4"/>
      <c r="K53" s="6" t="s">
        <v>41</v>
      </c>
      <c r="M53" t="str">
        <f t="shared" si="0"/>
        <v xml:space="preserve">  error eep : std_logic;</v>
      </c>
    </row>
    <row r="54" spans="2:13" x14ac:dyDescent="0.25">
      <c r="B54" s="4" t="s">
        <v>49</v>
      </c>
      <c r="C54" s="5" t="str">
        <f>'AVS COMM Registers TABLE'!E41</f>
        <v>error header CRC</v>
      </c>
      <c r="D54" s="6" t="s">
        <v>48</v>
      </c>
      <c r="E54" s="6" t="s">
        <v>42</v>
      </c>
      <c r="F54" s="4"/>
      <c r="G54" s="4"/>
      <c r="H54" s="4"/>
      <c r="I54" s="4"/>
      <c r="J54" s="4"/>
      <c r="K54" s="6" t="s">
        <v>41</v>
      </c>
      <c r="M54" t="str">
        <f t="shared" si="0"/>
        <v xml:space="preserve">  error header CRC : std_logic;</v>
      </c>
    </row>
    <row r="55" spans="2:13" x14ac:dyDescent="0.25">
      <c r="B55" s="4" t="s">
        <v>49</v>
      </c>
      <c r="C55" s="5" t="str">
        <f>'AVS COMM Registers TABLE'!E42</f>
        <v>error unused packet type</v>
      </c>
      <c r="D55" s="6" t="s">
        <v>48</v>
      </c>
      <c r="E55" s="6" t="s">
        <v>42</v>
      </c>
      <c r="F55" s="4"/>
      <c r="G55" s="4"/>
      <c r="H55" s="4"/>
      <c r="I55" s="4"/>
      <c r="J55" s="4"/>
      <c r="K55" s="6" t="s">
        <v>41</v>
      </c>
      <c r="M55" t="str">
        <f t="shared" si="0"/>
        <v xml:space="preserve">  error unused packet type : std_logic;</v>
      </c>
    </row>
    <row r="56" spans="2:13" x14ac:dyDescent="0.25">
      <c r="B56" s="4" t="s">
        <v>49</v>
      </c>
      <c r="C56" s="5" t="str">
        <f>'AVS COMM Registers TABLE'!E43</f>
        <v>error invalid command code</v>
      </c>
      <c r="D56" s="6" t="s">
        <v>48</v>
      </c>
      <c r="E56" s="6" t="s">
        <v>42</v>
      </c>
      <c r="F56" s="4"/>
      <c r="G56" s="4"/>
      <c r="H56" s="4"/>
      <c r="I56" s="4"/>
      <c r="J56" s="4"/>
      <c r="K56" s="6" t="s">
        <v>41</v>
      </c>
      <c r="M56" t="str">
        <f t="shared" si="0"/>
        <v xml:space="preserve">  error invalid command code : std_logic;</v>
      </c>
    </row>
    <row r="57" spans="2:13" x14ac:dyDescent="0.25">
      <c r="B57" s="4" t="s">
        <v>49</v>
      </c>
      <c r="C57" s="5" t="str">
        <f>'AVS COMM Registers TABLE'!E44</f>
        <v>error too much data</v>
      </c>
      <c r="D57" s="6" t="s">
        <v>48</v>
      </c>
      <c r="E57" s="6" t="s">
        <v>42</v>
      </c>
      <c r="F57" s="4"/>
      <c r="G57" s="4"/>
      <c r="H57" s="4"/>
      <c r="I57" s="4"/>
      <c r="J57" s="4"/>
      <c r="K57" s="6" t="s">
        <v>41</v>
      </c>
      <c r="M57" t="str">
        <f t="shared" si="0"/>
        <v xml:space="preserve">  error too much data : std_logic;</v>
      </c>
    </row>
    <row r="58" spans="2:13" x14ac:dyDescent="0.25">
      <c r="B58" s="4" t="s">
        <v>49</v>
      </c>
      <c r="C58" s="5" t="str">
        <f>'AVS COMM Registers TABLE'!E45</f>
        <v>error invalid data crc</v>
      </c>
      <c r="D58" s="6" t="s">
        <v>48</v>
      </c>
      <c r="E58" s="6" t="s">
        <v>42</v>
      </c>
      <c r="F58" s="4"/>
      <c r="G58" s="4"/>
      <c r="H58" s="4"/>
      <c r="I58" s="4"/>
      <c r="J58" s="4"/>
      <c r="K58" s="6" t="s">
        <v>41</v>
      </c>
      <c r="M58" t="str">
        <f t="shared" si="0"/>
        <v xml:space="preserve">  error invalid data crc : std_logic;</v>
      </c>
    </row>
    <row r="59" spans="2:13" x14ac:dyDescent="0.25">
      <c r="B59" s="2" t="s">
        <v>47</v>
      </c>
      <c r="C59" s="3" t="str">
        <f>C44</f>
        <v>t_comm_reg_RMAP Codec Status_read_only</v>
      </c>
      <c r="D59" s="2" t="s">
        <v>41</v>
      </c>
      <c r="E59" s="4"/>
      <c r="F59" s="4"/>
      <c r="G59" s="4"/>
      <c r="H59" s="4"/>
      <c r="I59" s="4"/>
      <c r="J59" s="4"/>
      <c r="K59" s="4"/>
      <c r="M59" t="str">
        <f t="shared" si="0"/>
        <v>end record t_comm_reg_RMAP Codec Status_read_only;</v>
      </c>
    </row>
    <row r="60" spans="2:13" x14ac:dyDescent="0.25">
      <c r="M60" t="str">
        <f t="shared" si="0"/>
        <v/>
      </c>
    </row>
    <row r="61" spans="2:13" x14ac:dyDescent="0.25">
      <c r="B61" s="2" t="s">
        <v>45</v>
      </c>
      <c r="C61" s="3" t="str">
        <f>CONCATENATE("t_comm_reg_",'AVS COMM Registers TABLE'!D47,"_read_only")</f>
        <v>t_comm_reg_RMAP last write address_read_only</v>
      </c>
      <c r="D61" s="2" t="s">
        <v>46</v>
      </c>
      <c r="E61" s="4"/>
      <c r="F61" s="4"/>
      <c r="G61" s="4"/>
      <c r="H61" s="4"/>
      <c r="I61" s="4"/>
      <c r="J61" s="4"/>
      <c r="K61" s="4"/>
      <c r="M61" t="str">
        <f t="shared" si="0"/>
        <v>type t_comm_reg_RMAP last write address_read_only is record</v>
      </c>
    </row>
    <row r="62" spans="2:13" x14ac:dyDescent="0.25">
      <c r="B62" s="4" t="s">
        <v>49</v>
      </c>
      <c r="C62" s="5" t="str">
        <f>'AVS COMM Registers TABLE'!E47</f>
        <v>last write address</v>
      </c>
      <c r="D62" s="6" t="s">
        <v>48</v>
      </c>
      <c r="E62" s="6" t="s">
        <v>42</v>
      </c>
      <c r="F62" s="6" t="s">
        <v>43</v>
      </c>
      <c r="G62" s="5">
        <f>INDEX('AVS COMM Registers TABLE'!$K$2:$K$81,MATCH($C62,'AVS COMM Registers TABLE'!$E$2:$E$81,0))-1</f>
        <v>31</v>
      </c>
      <c r="H62" s="6" t="s">
        <v>44</v>
      </c>
      <c r="I62" s="5">
        <v>0</v>
      </c>
      <c r="J62" s="6" t="s">
        <v>63</v>
      </c>
      <c r="K62" s="6" t="s">
        <v>41</v>
      </c>
      <c r="M62" t="str">
        <f t="shared" si="0"/>
        <v xml:space="preserve">  last write address : std_logic_vector(31 downto 0);</v>
      </c>
    </row>
    <row r="63" spans="2:13" x14ac:dyDescent="0.25">
      <c r="B63" s="2" t="s">
        <v>47</v>
      </c>
      <c r="C63" s="3" t="str">
        <f>C61</f>
        <v>t_comm_reg_RMAP last write address_read_only</v>
      </c>
      <c r="D63" s="2" t="s">
        <v>41</v>
      </c>
      <c r="E63" s="4"/>
      <c r="F63" s="4"/>
      <c r="G63" s="4"/>
      <c r="H63" s="4"/>
      <c r="I63" s="4"/>
      <c r="J63" s="4"/>
      <c r="K63" s="4"/>
      <c r="M63" t="str">
        <f t="shared" si="0"/>
        <v>end record t_comm_reg_RMAP last write address_read_only;</v>
      </c>
    </row>
    <row r="64" spans="2:13" x14ac:dyDescent="0.25">
      <c r="M64" t="str">
        <f t="shared" si="0"/>
        <v/>
      </c>
    </row>
    <row r="65" spans="2:13" x14ac:dyDescent="0.25">
      <c r="B65" s="2" t="s">
        <v>45</v>
      </c>
      <c r="C65" s="3" t="str">
        <f>CONCATENATE("t_comm_reg_",'AVS COMM Registers TABLE'!D48,"_read_only")</f>
        <v>t_comm_reg_RMAP last read address_read_only</v>
      </c>
      <c r="D65" s="2" t="s">
        <v>46</v>
      </c>
      <c r="E65" s="4"/>
      <c r="F65" s="4"/>
      <c r="G65" s="4"/>
      <c r="H65" s="4"/>
      <c r="I65" s="4"/>
      <c r="J65" s="4"/>
      <c r="K65" s="4"/>
      <c r="M65" t="str">
        <f t="shared" si="0"/>
        <v>type t_comm_reg_RMAP last read address_read_only is record</v>
      </c>
    </row>
    <row r="66" spans="2:13" x14ac:dyDescent="0.25">
      <c r="B66" s="4" t="s">
        <v>49</v>
      </c>
      <c r="C66" s="5" t="str">
        <f>'AVS COMM Registers TABLE'!E48</f>
        <v>last read address</v>
      </c>
      <c r="D66" s="6" t="s">
        <v>48</v>
      </c>
      <c r="E66" s="6" t="s">
        <v>42</v>
      </c>
      <c r="F66" s="6" t="s">
        <v>43</v>
      </c>
      <c r="G66" s="5">
        <f>INDEX('AVS COMM Registers TABLE'!$K$2:$K$81,MATCH($C66,'AVS COMM Registers TABLE'!$E$2:$E$81,0))-1</f>
        <v>31</v>
      </c>
      <c r="H66" s="6" t="s">
        <v>44</v>
      </c>
      <c r="I66" s="5">
        <v>0</v>
      </c>
      <c r="J66" s="6" t="s">
        <v>63</v>
      </c>
      <c r="K66" s="6" t="s">
        <v>41</v>
      </c>
      <c r="M66" t="str">
        <f t="shared" si="0"/>
        <v xml:space="preserve">  last read address : std_logic_vector(31 downto 0);</v>
      </c>
    </row>
    <row r="67" spans="2:13" x14ac:dyDescent="0.25">
      <c r="B67" s="2" t="s">
        <v>47</v>
      </c>
      <c r="C67" s="3" t="str">
        <f>C65</f>
        <v>t_comm_reg_RMAP last read address_read_only</v>
      </c>
      <c r="D67" s="2" t="s">
        <v>41</v>
      </c>
      <c r="E67" s="4"/>
      <c r="F67" s="4"/>
      <c r="G67" s="4"/>
      <c r="H67" s="4"/>
      <c r="I67" s="4"/>
      <c r="J67" s="4"/>
      <c r="K67" s="4"/>
      <c r="M67" t="str">
        <f t="shared" ref="M67:M130" si="1">CONCATENATE(B67,C67,D67,E67,F67,G67,H67,I67,J67,K67)</f>
        <v>end record t_comm_reg_RMAP last read address_read_only;</v>
      </c>
    </row>
    <row r="68" spans="2:13" x14ac:dyDescent="0.25">
      <c r="M68" t="str">
        <f t="shared" si="1"/>
        <v/>
      </c>
    </row>
    <row r="69" spans="2:13" x14ac:dyDescent="0.25">
      <c r="B69" s="2" t="s">
        <v>45</v>
      </c>
      <c r="C69" s="3" t="str">
        <f>CONCATENATE("t_comm_reg_",'AVS COMM Registers TABLE'!D49)</f>
        <v>t_comm_reg_data packet config 1</v>
      </c>
      <c r="D69" s="2" t="s">
        <v>46</v>
      </c>
      <c r="E69" s="4"/>
      <c r="F69" s="4"/>
      <c r="G69" s="4"/>
      <c r="H69" s="4"/>
      <c r="I69" s="4"/>
      <c r="J69" s="4"/>
      <c r="K69" s="4"/>
      <c r="M69" t="str">
        <f t="shared" si="1"/>
        <v>type t_comm_reg_data packet config 1 is record</v>
      </c>
    </row>
    <row r="70" spans="2:13" x14ac:dyDescent="0.25">
      <c r="B70" s="4" t="s">
        <v>49</v>
      </c>
      <c r="C70" s="5" t="str">
        <f>'AVS COMM Registers TABLE'!E49</f>
        <v>ccd x size</v>
      </c>
      <c r="D70" s="6" t="s">
        <v>48</v>
      </c>
      <c r="E70" s="6" t="s">
        <v>42</v>
      </c>
      <c r="F70" s="6" t="s">
        <v>43</v>
      </c>
      <c r="G70" s="5">
        <f>INDEX('AVS COMM Registers TABLE'!$K$2:$K$81,MATCH($C70,'AVS COMM Registers TABLE'!$E$2:$E$81,0))-1</f>
        <v>15</v>
      </c>
      <c r="H70" s="6" t="s">
        <v>44</v>
      </c>
      <c r="I70" s="5">
        <v>0</v>
      </c>
      <c r="J70" s="6" t="s">
        <v>63</v>
      </c>
      <c r="K70" s="6" t="s">
        <v>41</v>
      </c>
      <c r="M70" t="str">
        <f t="shared" si="1"/>
        <v xml:space="preserve">  ccd x size : std_logic_vector(15 downto 0);</v>
      </c>
    </row>
    <row r="71" spans="2:13" x14ac:dyDescent="0.25">
      <c r="B71" s="4" t="s">
        <v>49</v>
      </c>
      <c r="C71" s="5" t="str">
        <f>'AVS COMM Registers TABLE'!E50</f>
        <v>ccd y size</v>
      </c>
      <c r="D71" s="6" t="s">
        <v>48</v>
      </c>
      <c r="E71" s="6" t="s">
        <v>42</v>
      </c>
      <c r="F71" s="6" t="s">
        <v>43</v>
      </c>
      <c r="G71" s="5">
        <f>INDEX('AVS COMM Registers TABLE'!$K$2:$K$81,MATCH($C71,'AVS COMM Registers TABLE'!$E$2:$E$81,0))-1</f>
        <v>15</v>
      </c>
      <c r="H71" s="6" t="s">
        <v>44</v>
      </c>
      <c r="I71" s="5">
        <v>0</v>
      </c>
      <c r="J71" s="6" t="s">
        <v>63</v>
      </c>
      <c r="K71" s="6" t="s">
        <v>41</v>
      </c>
      <c r="M71" t="str">
        <f t="shared" si="1"/>
        <v xml:space="preserve">  ccd y size : std_logic_vector(15 downto 0);</v>
      </c>
    </row>
    <row r="72" spans="2:13" x14ac:dyDescent="0.25">
      <c r="B72" s="2" t="s">
        <v>47</v>
      </c>
      <c r="C72" s="3" t="str">
        <f>C69</f>
        <v>t_comm_reg_data packet config 1</v>
      </c>
      <c r="D72" s="2" t="s">
        <v>41</v>
      </c>
      <c r="E72" s="4"/>
      <c r="F72" s="4"/>
      <c r="G72" s="4"/>
      <c r="H72" s="4"/>
      <c r="I72" s="4"/>
      <c r="J72" s="4"/>
      <c r="K72" s="4"/>
      <c r="M72" t="str">
        <f t="shared" si="1"/>
        <v>end record t_comm_reg_data packet config 1;</v>
      </c>
    </row>
    <row r="73" spans="2:13" x14ac:dyDescent="0.25">
      <c r="M73" t="str">
        <f t="shared" si="1"/>
        <v/>
      </c>
    </row>
    <row r="74" spans="2:13" x14ac:dyDescent="0.25">
      <c r="B74" s="2" t="s">
        <v>45</v>
      </c>
      <c r="C74" s="3" t="str">
        <f>CONCATENATE("t_comm_reg_",'AVS COMM Registers TABLE'!D51)</f>
        <v>t_comm_reg_data packet config 2</v>
      </c>
      <c r="D74" s="2" t="s">
        <v>46</v>
      </c>
      <c r="E74" s="4"/>
      <c r="F74" s="4"/>
      <c r="G74" s="4"/>
      <c r="H74" s="4"/>
      <c r="I74" s="4"/>
      <c r="J74" s="4"/>
      <c r="K74" s="4"/>
      <c r="M74" t="str">
        <f t="shared" si="1"/>
        <v>type t_comm_reg_data packet config 2 is record</v>
      </c>
    </row>
    <row r="75" spans="2:13" x14ac:dyDescent="0.25">
      <c r="B75" s="4" t="s">
        <v>49</v>
      </c>
      <c r="C75" s="5" t="str">
        <f>'AVS COMM Registers TABLE'!E51</f>
        <v>data y size</v>
      </c>
      <c r="D75" s="6" t="s">
        <v>48</v>
      </c>
      <c r="E75" s="6" t="s">
        <v>42</v>
      </c>
      <c r="F75" s="6" t="s">
        <v>43</v>
      </c>
      <c r="G75" s="5">
        <f>INDEX('AVS COMM Registers TABLE'!$K$2:$K$81,MATCH($C75,'AVS COMM Registers TABLE'!$E$2:$E$81,0))-1</f>
        <v>15</v>
      </c>
      <c r="H75" s="6" t="s">
        <v>44</v>
      </c>
      <c r="I75" s="5">
        <v>0</v>
      </c>
      <c r="J75" s="6" t="s">
        <v>63</v>
      </c>
      <c r="K75" s="6" t="s">
        <v>41</v>
      </c>
      <c r="M75" t="str">
        <f t="shared" si="1"/>
        <v xml:space="preserve">  data y size : std_logic_vector(15 downto 0);</v>
      </c>
    </row>
    <row r="76" spans="2:13" x14ac:dyDescent="0.25">
      <c r="B76" s="4" t="s">
        <v>49</v>
      </c>
      <c r="C76" s="5" t="str">
        <f>'AVS COMM Registers TABLE'!E52</f>
        <v>overscan y size</v>
      </c>
      <c r="D76" s="6" t="s">
        <v>48</v>
      </c>
      <c r="E76" s="6" t="s">
        <v>42</v>
      </c>
      <c r="F76" s="6" t="s">
        <v>43</v>
      </c>
      <c r="G76" s="5">
        <f>INDEX('AVS COMM Registers TABLE'!$K$2:$K$81,MATCH($C76,'AVS COMM Registers TABLE'!$E$2:$E$81,0))-1</f>
        <v>15</v>
      </c>
      <c r="H76" s="6" t="s">
        <v>44</v>
      </c>
      <c r="I76" s="5">
        <v>0</v>
      </c>
      <c r="J76" s="6" t="s">
        <v>63</v>
      </c>
      <c r="K76" s="6" t="s">
        <v>41</v>
      </c>
      <c r="M76" t="str">
        <f t="shared" si="1"/>
        <v xml:space="preserve">  overscan y size : std_logic_vector(15 downto 0);</v>
      </c>
    </row>
    <row r="77" spans="2:13" x14ac:dyDescent="0.25">
      <c r="B77" s="2" t="s">
        <v>47</v>
      </c>
      <c r="C77" s="3" t="str">
        <f>C74</f>
        <v>t_comm_reg_data packet config 2</v>
      </c>
      <c r="D77" s="2" t="s">
        <v>41</v>
      </c>
      <c r="E77" s="4"/>
      <c r="F77" s="4"/>
      <c r="G77" s="4"/>
      <c r="H77" s="4"/>
      <c r="I77" s="4"/>
      <c r="J77" s="4"/>
      <c r="K77" s="4"/>
      <c r="M77" t="str">
        <f t="shared" si="1"/>
        <v>end record t_comm_reg_data packet config 2;</v>
      </c>
    </row>
    <row r="78" spans="2:13" x14ac:dyDescent="0.25">
      <c r="M78" t="str">
        <f t="shared" si="1"/>
        <v/>
      </c>
    </row>
    <row r="79" spans="2:13" x14ac:dyDescent="0.25">
      <c r="B79" s="2" t="s">
        <v>45</v>
      </c>
      <c r="C79" s="3" t="str">
        <f>CONCATENATE("t_comm_reg_",'AVS COMM Registers TABLE'!D53)</f>
        <v>t_comm_reg_data packet config 3</v>
      </c>
      <c r="D79" s="2" t="s">
        <v>46</v>
      </c>
      <c r="E79" s="4"/>
      <c r="F79" s="4"/>
      <c r="G79" s="4"/>
      <c r="H79" s="4"/>
      <c r="I79" s="4"/>
      <c r="J79" s="4"/>
      <c r="K79" s="4"/>
      <c r="M79" t="str">
        <f t="shared" si="1"/>
        <v>type t_comm_reg_data packet config 3 is record</v>
      </c>
    </row>
    <row r="80" spans="2:13" x14ac:dyDescent="0.25">
      <c r="B80" s="4" t="s">
        <v>49</v>
      </c>
      <c r="C80" s="5" t="str">
        <f>'AVS COMM Registers TABLE'!E53</f>
        <v>packet length</v>
      </c>
      <c r="D80" s="6" t="s">
        <v>48</v>
      </c>
      <c r="E80" s="6" t="s">
        <v>42</v>
      </c>
      <c r="F80" s="6" t="s">
        <v>43</v>
      </c>
      <c r="G80" s="5">
        <f>INDEX('AVS COMM Registers TABLE'!$K$2:$K$81,MATCH($C80,'AVS COMM Registers TABLE'!$E$2:$E$81,0))-1</f>
        <v>15</v>
      </c>
      <c r="H80" s="6" t="s">
        <v>44</v>
      </c>
      <c r="I80" s="5">
        <v>0</v>
      </c>
      <c r="J80" s="6" t="s">
        <v>63</v>
      </c>
      <c r="K80" s="6" t="s">
        <v>41</v>
      </c>
      <c r="M80" t="str">
        <f t="shared" si="1"/>
        <v xml:space="preserve">  packet length : std_logic_vector(15 downto 0);</v>
      </c>
    </row>
    <row r="81" spans="2:13" x14ac:dyDescent="0.25">
      <c r="B81" s="2" t="s">
        <v>47</v>
      </c>
      <c r="C81" s="3" t="str">
        <f>C79</f>
        <v>t_comm_reg_data packet config 3</v>
      </c>
      <c r="D81" s="2" t="s">
        <v>41</v>
      </c>
      <c r="E81" s="4"/>
      <c r="F81" s="4"/>
      <c r="G81" s="4"/>
      <c r="H81" s="4"/>
      <c r="I81" s="4"/>
      <c r="J81" s="4"/>
      <c r="K81" s="4"/>
      <c r="M81" t="str">
        <f t="shared" si="1"/>
        <v>end record t_comm_reg_data packet config 3;</v>
      </c>
    </row>
    <row r="82" spans="2:13" x14ac:dyDescent="0.25">
      <c r="M82" t="str">
        <f t="shared" si="1"/>
        <v/>
      </c>
    </row>
    <row r="83" spans="2:13" x14ac:dyDescent="0.25">
      <c r="B83" s="2" t="s">
        <v>45</v>
      </c>
      <c r="C83" s="3" t="str">
        <f>CONCATENATE("t_comm_reg_",'AVS COMM Registers TABLE'!D55)</f>
        <v>t_comm_reg_data packet config 4</v>
      </c>
      <c r="D83" s="2" t="s">
        <v>46</v>
      </c>
      <c r="E83" s="4"/>
      <c r="F83" s="4"/>
      <c r="G83" s="4"/>
      <c r="H83" s="4"/>
      <c r="I83" s="4"/>
      <c r="J83" s="4"/>
      <c r="K83" s="4"/>
      <c r="M83" t="str">
        <f t="shared" si="1"/>
        <v>type t_comm_reg_data packet config 4 is record</v>
      </c>
    </row>
    <row r="84" spans="2:13" x14ac:dyDescent="0.25">
      <c r="B84" s="4" t="s">
        <v>49</v>
      </c>
      <c r="C84" s="5" t="str">
        <f>'AVS COMM Registers TABLE'!E55</f>
        <v>fee mode</v>
      </c>
      <c r="D84" s="6" t="s">
        <v>48</v>
      </c>
      <c r="E84" s="6" t="s">
        <v>42</v>
      </c>
      <c r="F84" s="6" t="s">
        <v>43</v>
      </c>
      <c r="G84" s="5">
        <f>INDEX('AVS COMM Registers TABLE'!$K$2:$K$81,MATCH($C84,'AVS COMM Registers TABLE'!$E$2:$E$81,0))-1</f>
        <v>7</v>
      </c>
      <c r="H84" s="6" t="s">
        <v>44</v>
      </c>
      <c r="I84" s="5">
        <v>0</v>
      </c>
      <c r="J84" s="6" t="s">
        <v>63</v>
      </c>
      <c r="K84" s="6" t="s">
        <v>41</v>
      </c>
      <c r="M84" t="str">
        <f t="shared" si="1"/>
        <v xml:space="preserve">  fee mode : std_logic_vector(7 downto 0);</v>
      </c>
    </row>
    <row r="85" spans="2:13" x14ac:dyDescent="0.25">
      <c r="B85" s="4" t="s">
        <v>49</v>
      </c>
      <c r="C85" s="5" t="str">
        <f>'AVS COMM Registers TABLE'!E56</f>
        <v>ccd number</v>
      </c>
      <c r="D85" s="6" t="s">
        <v>48</v>
      </c>
      <c r="E85" s="6" t="s">
        <v>42</v>
      </c>
      <c r="F85" s="6" t="s">
        <v>43</v>
      </c>
      <c r="G85" s="5">
        <f>INDEX('AVS COMM Registers TABLE'!$K$2:$K$81,MATCH($C85,'AVS COMM Registers TABLE'!$E$2:$E$81,0))-1</f>
        <v>7</v>
      </c>
      <c r="H85" s="6" t="s">
        <v>44</v>
      </c>
      <c r="I85" s="5">
        <v>0</v>
      </c>
      <c r="J85" s="6" t="s">
        <v>63</v>
      </c>
      <c r="K85" s="6" t="s">
        <v>41</v>
      </c>
      <c r="M85" t="str">
        <f t="shared" si="1"/>
        <v xml:space="preserve">  ccd number : std_logic_vector(7 downto 0);</v>
      </c>
    </row>
    <row r="86" spans="2:13" x14ac:dyDescent="0.25">
      <c r="B86" s="2" t="s">
        <v>47</v>
      </c>
      <c r="C86" s="3" t="str">
        <f>C83</f>
        <v>t_comm_reg_data packet config 4</v>
      </c>
      <c r="D86" s="2" t="s">
        <v>41</v>
      </c>
      <c r="E86" s="4"/>
      <c r="F86" s="4"/>
      <c r="G86" s="4"/>
      <c r="H86" s="4"/>
      <c r="I86" s="4"/>
      <c r="J86" s="4"/>
      <c r="K86" s="4"/>
      <c r="M86" t="str">
        <f t="shared" si="1"/>
        <v>end record t_comm_reg_data packet config 4;</v>
      </c>
    </row>
    <row r="87" spans="2:13" x14ac:dyDescent="0.25">
      <c r="M87" t="str">
        <f t="shared" si="1"/>
        <v/>
      </c>
    </row>
    <row r="88" spans="2:13" x14ac:dyDescent="0.25">
      <c r="B88" s="2" t="s">
        <v>45</v>
      </c>
      <c r="C88" s="3" t="str">
        <f>CONCATENATE("t_comm_reg_",'AVS COMM Registers TABLE'!D58,"_read_only")</f>
        <v>t_comm_reg_data packet header 1_read_only</v>
      </c>
      <c r="D88" s="2" t="s">
        <v>46</v>
      </c>
      <c r="E88" s="4"/>
      <c r="F88" s="4"/>
      <c r="G88" s="4"/>
      <c r="H88" s="4"/>
      <c r="I88" s="4"/>
      <c r="J88" s="4"/>
      <c r="K88" s="4"/>
      <c r="M88" t="str">
        <f t="shared" si="1"/>
        <v>type t_comm_reg_data packet header 1_read_only is record</v>
      </c>
    </row>
    <row r="89" spans="2:13" x14ac:dyDescent="0.25">
      <c r="B89" s="4" t="s">
        <v>49</v>
      </c>
      <c r="C89" s="5" t="str">
        <f>'AVS COMM Registers TABLE'!E58</f>
        <v>length</v>
      </c>
      <c r="D89" s="6" t="s">
        <v>48</v>
      </c>
      <c r="E89" s="6" t="s">
        <v>42</v>
      </c>
      <c r="F89" s="6" t="s">
        <v>43</v>
      </c>
      <c r="G89" s="5">
        <f>INDEX('AVS COMM Registers TABLE'!$K$2:$K$81,MATCH($C89,'AVS COMM Registers TABLE'!$E$2:$E$81,0))-1</f>
        <v>15</v>
      </c>
      <c r="H89" s="6" t="s">
        <v>44</v>
      </c>
      <c r="I89" s="5">
        <v>0</v>
      </c>
      <c r="J89" s="6" t="s">
        <v>63</v>
      </c>
      <c r="K89" s="6" t="s">
        <v>41</v>
      </c>
      <c r="M89" t="str">
        <f t="shared" si="1"/>
        <v xml:space="preserve">  length : std_logic_vector(15 downto 0);</v>
      </c>
    </row>
    <row r="90" spans="2:13" x14ac:dyDescent="0.25">
      <c r="B90" s="4" t="s">
        <v>49</v>
      </c>
      <c r="C90" s="5" t="str">
        <f>'AVS COMM Registers TABLE'!E59</f>
        <v>type</v>
      </c>
      <c r="D90" s="6" t="s">
        <v>48</v>
      </c>
      <c r="E90" s="6" t="s">
        <v>42</v>
      </c>
      <c r="F90" s="6" t="s">
        <v>43</v>
      </c>
      <c r="G90" s="5">
        <f>INDEX('AVS COMM Registers TABLE'!$K$2:$K$81,MATCH($C90,'AVS COMM Registers TABLE'!$E$2:$E$81,0))-1</f>
        <v>15</v>
      </c>
      <c r="H90" s="6" t="s">
        <v>44</v>
      </c>
      <c r="I90" s="5">
        <v>0</v>
      </c>
      <c r="J90" s="6" t="s">
        <v>63</v>
      </c>
      <c r="K90" s="6" t="s">
        <v>41</v>
      </c>
      <c r="M90" t="str">
        <f t="shared" si="1"/>
        <v xml:space="preserve">  type : std_logic_vector(15 downto 0);</v>
      </c>
    </row>
    <row r="91" spans="2:13" x14ac:dyDescent="0.25">
      <c r="B91" s="2" t="s">
        <v>47</v>
      </c>
      <c r="C91" s="3" t="str">
        <f>C88</f>
        <v>t_comm_reg_data packet header 1_read_only</v>
      </c>
      <c r="D91" s="2" t="s">
        <v>41</v>
      </c>
      <c r="E91" s="4"/>
      <c r="F91" s="4"/>
      <c r="G91" s="4"/>
      <c r="H91" s="4"/>
      <c r="I91" s="4"/>
      <c r="J91" s="4"/>
      <c r="K91" s="4"/>
      <c r="M91" t="str">
        <f t="shared" si="1"/>
        <v>end record t_comm_reg_data packet header 1_read_only;</v>
      </c>
    </row>
    <row r="92" spans="2:13" x14ac:dyDescent="0.25">
      <c r="M92" t="str">
        <f t="shared" si="1"/>
        <v/>
      </c>
    </row>
    <row r="93" spans="2:13" x14ac:dyDescent="0.25">
      <c r="B93" s="2" t="s">
        <v>45</v>
      </c>
      <c r="C93" s="3" t="str">
        <f>CONCATENATE("t_comm_reg_",'AVS COMM Registers TABLE'!D60,"_read_only")</f>
        <v>t_comm_reg_data packet header 2_read_only</v>
      </c>
      <c r="D93" s="2" t="s">
        <v>46</v>
      </c>
      <c r="E93" s="4"/>
      <c r="F93" s="4"/>
      <c r="G93" s="4"/>
      <c r="H93" s="4"/>
      <c r="I93" s="4"/>
      <c r="J93" s="4"/>
      <c r="K93" s="4"/>
      <c r="M93" t="str">
        <f t="shared" si="1"/>
        <v>type t_comm_reg_data packet header 2_read_only is record</v>
      </c>
    </row>
    <row r="94" spans="2:13" x14ac:dyDescent="0.25">
      <c r="B94" s="4" t="s">
        <v>49</v>
      </c>
      <c r="C94" s="5" t="str">
        <f>'AVS COMM Registers TABLE'!E60</f>
        <v>frame counter</v>
      </c>
      <c r="D94" s="6" t="s">
        <v>48</v>
      </c>
      <c r="E94" s="6" t="s">
        <v>42</v>
      </c>
      <c r="F94" s="6" t="s">
        <v>43</v>
      </c>
      <c r="G94" s="5">
        <f>INDEX('AVS COMM Registers TABLE'!$K$2:$K$81,MATCH($C94,'AVS COMM Registers TABLE'!$E$2:$E$81,0))-1</f>
        <v>15</v>
      </c>
      <c r="H94" s="6" t="s">
        <v>44</v>
      </c>
      <c r="I94" s="5">
        <v>0</v>
      </c>
      <c r="J94" s="6" t="s">
        <v>63</v>
      </c>
      <c r="K94" s="6" t="s">
        <v>41</v>
      </c>
      <c r="M94" t="str">
        <f t="shared" si="1"/>
        <v xml:space="preserve">  frame counter : std_logic_vector(15 downto 0);</v>
      </c>
    </row>
    <row r="95" spans="2:13" x14ac:dyDescent="0.25">
      <c r="B95" s="4" t="s">
        <v>49</v>
      </c>
      <c r="C95" s="5" t="str">
        <f>'AVS COMM Registers TABLE'!E61</f>
        <v>sequence counter</v>
      </c>
      <c r="D95" s="6" t="s">
        <v>48</v>
      </c>
      <c r="E95" s="6" t="s">
        <v>42</v>
      </c>
      <c r="F95" s="6" t="s">
        <v>43</v>
      </c>
      <c r="G95" s="5">
        <f>INDEX('AVS COMM Registers TABLE'!$K$2:$K$81,MATCH($C95,'AVS COMM Registers TABLE'!$E$2:$E$81,0))-1</f>
        <v>15</v>
      </c>
      <c r="H95" s="6" t="s">
        <v>44</v>
      </c>
      <c r="I95" s="5">
        <v>0</v>
      </c>
      <c r="J95" s="6" t="s">
        <v>63</v>
      </c>
      <c r="K95" s="6" t="s">
        <v>41</v>
      </c>
      <c r="M95" t="str">
        <f t="shared" si="1"/>
        <v xml:space="preserve">  sequence counter : std_logic_vector(15 downto 0);</v>
      </c>
    </row>
    <row r="96" spans="2:13" x14ac:dyDescent="0.25">
      <c r="B96" s="2" t="s">
        <v>47</v>
      </c>
      <c r="C96" s="3" t="str">
        <f>C93</f>
        <v>t_comm_reg_data packet header 2_read_only</v>
      </c>
      <c r="D96" s="2" t="s">
        <v>41</v>
      </c>
      <c r="E96" s="4"/>
      <c r="F96" s="4"/>
      <c r="G96" s="4"/>
      <c r="H96" s="4"/>
      <c r="I96" s="4"/>
      <c r="J96" s="4"/>
      <c r="K96" s="4"/>
      <c r="M96" t="str">
        <f t="shared" si="1"/>
        <v>end record t_comm_reg_data packet header 2_read_only;</v>
      </c>
    </row>
    <row r="97" spans="2:13" x14ac:dyDescent="0.25">
      <c r="M97" t="str">
        <f t="shared" si="1"/>
        <v/>
      </c>
    </row>
    <row r="98" spans="2:13" x14ac:dyDescent="0.25">
      <c r="B98" s="2" t="s">
        <v>45</v>
      </c>
      <c r="C98" s="3" t="str">
        <f>CONCATENATE("t_comm_reg_",'AVS COMM Registers TABLE'!D62)</f>
        <v>t_comm_reg_data packet pixel delay 1</v>
      </c>
      <c r="D98" s="2" t="s">
        <v>46</v>
      </c>
      <c r="E98" s="4"/>
      <c r="F98" s="4"/>
      <c r="G98" s="4"/>
      <c r="H98" s="4"/>
      <c r="I98" s="4"/>
      <c r="J98" s="4"/>
      <c r="K98" s="4"/>
      <c r="M98" t="str">
        <f t="shared" si="1"/>
        <v>type t_comm_reg_data packet pixel delay 1 is record</v>
      </c>
    </row>
    <row r="99" spans="2:13" x14ac:dyDescent="0.25">
      <c r="B99" s="4" t="s">
        <v>49</v>
      </c>
      <c r="C99" s="5" t="str">
        <f>'AVS COMM Registers TABLE'!E62</f>
        <v>line delay</v>
      </c>
      <c r="D99" s="6" t="s">
        <v>48</v>
      </c>
      <c r="E99" s="6" t="s">
        <v>42</v>
      </c>
      <c r="F99" s="6" t="s">
        <v>43</v>
      </c>
      <c r="G99" s="5">
        <f>INDEX('AVS COMM Registers TABLE'!$K$2:$K$81,MATCH($C99,'AVS COMM Registers TABLE'!$E$2:$E$81,0))-1</f>
        <v>15</v>
      </c>
      <c r="H99" s="6" t="s">
        <v>44</v>
      </c>
      <c r="I99" s="5">
        <v>0</v>
      </c>
      <c r="J99" s="6" t="s">
        <v>63</v>
      </c>
      <c r="K99" s="6" t="s">
        <v>41</v>
      </c>
      <c r="M99" t="str">
        <f t="shared" si="1"/>
        <v xml:space="preserve">  line delay : std_logic_vector(15 downto 0);</v>
      </c>
    </row>
    <row r="100" spans="2:13" x14ac:dyDescent="0.25">
      <c r="B100" s="2" t="s">
        <v>47</v>
      </c>
      <c r="C100" s="3" t="str">
        <f>C98</f>
        <v>t_comm_reg_data packet pixel delay 1</v>
      </c>
      <c r="D100" s="2" t="s">
        <v>41</v>
      </c>
      <c r="E100" s="4"/>
      <c r="F100" s="4"/>
      <c r="G100" s="4"/>
      <c r="H100" s="4"/>
      <c r="I100" s="4"/>
      <c r="J100" s="4"/>
      <c r="K100" s="4"/>
      <c r="M100" t="str">
        <f t="shared" si="1"/>
        <v>end record t_comm_reg_data packet pixel delay 1;</v>
      </c>
    </row>
    <row r="101" spans="2:13" x14ac:dyDescent="0.25">
      <c r="M101" t="str">
        <f t="shared" si="1"/>
        <v/>
      </c>
    </row>
    <row r="102" spans="2:13" x14ac:dyDescent="0.25">
      <c r="B102" s="2" t="s">
        <v>45</v>
      </c>
      <c r="C102" s="3" t="str">
        <f>CONCATENATE("t_comm_reg_",'AVS COMM Registers TABLE'!D64)</f>
        <v>t_comm_reg_data packet pixel delay 2</v>
      </c>
      <c r="D102" s="2" t="s">
        <v>46</v>
      </c>
      <c r="E102" s="4"/>
      <c r="F102" s="4"/>
      <c r="G102" s="4"/>
      <c r="H102" s="4"/>
      <c r="I102" s="4"/>
      <c r="J102" s="4"/>
      <c r="K102" s="4"/>
      <c r="M102" t="str">
        <f t="shared" si="1"/>
        <v>type t_comm_reg_data packet pixel delay 2 is record</v>
      </c>
    </row>
    <row r="103" spans="2:13" x14ac:dyDescent="0.25">
      <c r="B103" s="4" t="s">
        <v>49</v>
      </c>
      <c r="C103" s="5" t="str">
        <f>'AVS COMM Registers TABLE'!E64</f>
        <v>col delay</v>
      </c>
      <c r="D103" s="6" t="s">
        <v>48</v>
      </c>
      <c r="E103" s="6" t="s">
        <v>42</v>
      </c>
      <c r="F103" s="6" t="s">
        <v>43</v>
      </c>
      <c r="G103" s="5">
        <f>INDEX('AVS COMM Registers TABLE'!$K$2:$K$81,MATCH($C103,'AVS COMM Registers TABLE'!$E$2:$E$81,0))-1</f>
        <v>15</v>
      </c>
      <c r="H103" s="6" t="s">
        <v>44</v>
      </c>
      <c r="I103" s="5">
        <v>0</v>
      </c>
      <c r="J103" s="6" t="s">
        <v>63</v>
      </c>
      <c r="K103" s="6" t="s">
        <v>41</v>
      </c>
      <c r="M103" t="str">
        <f t="shared" si="1"/>
        <v xml:space="preserve">  col delay : std_logic_vector(15 downto 0);</v>
      </c>
    </row>
    <row r="104" spans="2:13" x14ac:dyDescent="0.25">
      <c r="B104" s="2" t="s">
        <v>47</v>
      </c>
      <c r="C104" s="3" t="str">
        <f>C102</f>
        <v>t_comm_reg_data packet pixel delay 2</v>
      </c>
      <c r="D104" s="2" t="s">
        <v>41</v>
      </c>
      <c r="E104" s="4"/>
      <c r="F104" s="4"/>
      <c r="G104" s="4"/>
      <c r="H104" s="4"/>
      <c r="I104" s="4"/>
      <c r="J104" s="4"/>
      <c r="K104" s="4"/>
      <c r="M104" t="str">
        <f t="shared" si="1"/>
        <v>end record t_comm_reg_data packet pixel delay 2;</v>
      </c>
    </row>
    <row r="105" spans="2:13" x14ac:dyDescent="0.25">
      <c r="M105" t="str">
        <f t="shared" si="1"/>
        <v/>
      </c>
    </row>
    <row r="106" spans="2:13" x14ac:dyDescent="0.25">
      <c r="B106" s="2" t="s">
        <v>45</v>
      </c>
      <c r="C106" s="3" t="str">
        <f>CONCATENATE("t_comm_reg_",'AVS COMM Registers TABLE'!D66)</f>
        <v>t_comm_reg_data packet pixel delay 3</v>
      </c>
      <c r="D106" s="2" t="s">
        <v>46</v>
      </c>
      <c r="E106" s="4"/>
      <c r="F106" s="4"/>
      <c r="G106" s="4"/>
      <c r="H106" s="4"/>
      <c r="I106" s="4"/>
      <c r="J106" s="4"/>
      <c r="K106" s="4"/>
      <c r="M106" t="str">
        <f t="shared" si="1"/>
        <v>type t_comm_reg_data packet pixel delay 3 is record</v>
      </c>
    </row>
    <row r="107" spans="2:13" x14ac:dyDescent="0.25">
      <c r="B107" s="4" t="s">
        <v>49</v>
      </c>
      <c r="C107" s="5" t="str">
        <f>'AVS COMM Registers TABLE'!E66</f>
        <v>adc delay</v>
      </c>
      <c r="D107" s="6" t="s">
        <v>48</v>
      </c>
      <c r="E107" s="6" t="s">
        <v>42</v>
      </c>
      <c r="F107" s="6" t="s">
        <v>43</v>
      </c>
      <c r="G107" s="5">
        <f>INDEX('AVS COMM Registers TABLE'!$K$2:$K$81,MATCH($C107,'AVS COMM Registers TABLE'!$E$2:$E$81,0))-1</f>
        <v>15</v>
      </c>
      <c r="H107" s="6" t="s">
        <v>44</v>
      </c>
      <c r="I107" s="5">
        <v>0</v>
      </c>
      <c r="J107" s="6" t="s">
        <v>63</v>
      </c>
      <c r="K107" s="6" t="s">
        <v>41</v>
      </c>
      <c r="M107" t="str">
        <f t="shared" si="1"/>
        <v xml:space="preserve">  adc delay : std_logic_vector(15 downto 0);</v>
      </c>
    </row>
    <row r="108" spans="2:13" x14ac:dyDescent="0.25">
      <c r="B108" s="2" t="s">
        <v>47</v>
      </c>
      <c r="C108" s="3" t="str">
        <f>C106</f>
        <v>t_comm_reg_data packet pixel delay 3</v>
      </c>
      <c r="D108" s="2" t="s">
        <v>41</v>
      </c>
      <c r="E108" s="4"/>
      <c r="F108" s="4"/>
      <c r="G108" s="4"/>
      <c r="H108" s="4"/>
      <c r="I108" s="4"/>
      <c r="J108" s="4"/>
      <c r="K108" s="4"/>
      <c r="M108" t="str">
        <f t="shared" si="1"/>
        <v>end record t_comm_reg_data packet pixel delay 3;</v>
      </c>
    </row>
    <row r="109" spans="2:13" x14ac:dyDescent="0.25">
      <c r="M109" t="str">
        <f t="shared" si="1"/>
        <v/>
      </c>
    </row>
    <row r="110" spans="2:13" x14ac:dyDescent="0.25">
      <c r="B110" s="2" t="s">
        <v>45</v>
      </c>
      <c r="C110" s="3" t="str">
        <f>CONCATENATE("t_comm_reg_",'AVS COMM Registers TABLE'!D68)</f>
        <v>t_comm_reg_IRQ control</v>
      </c>
      <c r="D110" s="2" t="s">
        <v>46</v>
      </c>
      <c r="E110" s="4"/>
      <c r="F110" s="4"/>
      <c r="G110" s="4"/>
      <c r="H110" s="4"/>
      <c r="I110" s="4"/>
      <c r="J110" s="4"/>
      <c r="K110" s="4"/>
      <c r="M110" t="str">
        <f t="shared" si="1"/>
        <v>type t_comm_reg_IRQ control is record</v>
      </c>
    </row>
    <row r="111" spans="2:13" x14ac:dyDescent="0.25">
      <c r="B111" s="4" t="s">
        <v>49</v>
      </c>
      <c r="C111" s="5" t="str">
        <f>'AVS COMM Registers TABLE'!E68</f>
        <v>rmap write command enable</v>
      </c>
      <c r="D111" s="6" t="s">
        <v>48</v>
      </c>
      <c r="E111" s="6" t="s">
        <v>42</v>
      </c>
      <c r="F111" s="4"/>
      <c r="G111" s="4"/>
      <c r="H111" s="4"/>
      <c r="I111" s="4"/>
      <c r="J111" s="4"/>
      <c r="K111" s="6" t="s">
        <v>41</v>
      </c>
      <c r="M111" t="str">
        <f t="shared" si="1"/>
        <v xml:space="preserve">  rmap write command enable : std_logic;</v>
      </c>
    </row>
    <row r="112" spans="2:13" x14ac:dyDescent="0.25">
      <c r="B112" s="4" t="s">
        <v>49</v>
      </c>
      <c r="C112" s="5" t="str">
        <f>'AVS COMM Registers TABLE'!E70</f>
        <v>right buffer empty enable</v>
      </c>
      <c r="D112" s="6" t="s">
        <v>48</v>
      </c>
      <c r="E112" s="6" t="s">
        <v>42</v>
      </c>
      <c r="F112" s="4"/>
      <c r="G112" s="4"/>
      <c r="H112" s="4"/>
      <c r="I112" s="4"/>
      <c r="J112" s="4"/>
      <c r="K112" s="6" t="s">
        <v>41</v>
      </c>
      <c r="M112" t="str">
        <f t="shared" si="1"/>
        <v xml:space="preserve">  right buffer empty enable : std_logic;</v>
      </c>
    </row>
    <row r="113" spans="2:13" x14ac:dyDescent="0.25">
      <c r="B113" s="4" t="s">
        <v>49</v>
      </c>
      <c r="C113" s="5" t="str">
        <f>'AVS COMM Registers TABLE'!E71</f>
        <v>left buffer empty enable</v>
      </c>
      <c r="D113" s="6" t="s">
        <v>48</v>
      </c>
      <c r="E113" s="6" t="s">
        <v>42</v>
      </c>
      <c r="F113" s="4"/>
      <c r="G113" s="4"/>
      <c r="H113" s="4"/>
      <c r="I113" s="4"/>
      <c r="J113" s="4"/>
      <c r="K113" s="6" t="s">
        <v>41</v>
      </c>
      <c r="M113" t="str">
        <f t="shared" si="1"/>
        <v xml:space="preserve">  left buffer empty enable : std_logic;</v>
      </c>
    </row>
    <row r="114" spans="2:13" x14ac:dyDescent="0.25">
      <c r="B114" s="4" t="s">
        <v>49</v>
      </c>
      <c r="C114" s="5" t="str">
        <f>'AVS COMM Registers TABLE'!E73</f>
        <v>comm irq enable</v>
      </c>
      <c r="D114" s="6" t="s">
        <v>48</v>
      </c>
      <c r="E114" s="6" t="s">
        <v>42</v>
      </c>
      <c r="F114" s="4"/>
      <c r="G114" s="4"/>
      <c r="H114" s="4"/>
      <c r="I114" s="4"/>
      <c r="J114" s="4"/>
      <c r="K114" s="6" t="s">
        <v>41</v>
      </c>
      <c r="M114" t="str">
        <f t="shared" si="1"/>
        <v xml:space="preserve">  comm irq enable : std_logic;</v>
      </c>
    </row>
    <row r="115" spans="2:13" x14ac:dyDescent="0.25">
      <c r="B115" s="2" t="s">
        <v>47</v>
      </c>
      <c r="C115" s="3" t="str">
        <f>C110</f>
        <v>t_comm_reg_IRQ control</v>
      </c>
      <c r="D115" s="2" t="s">
        <v>41</v>
      </c>
      <c r="E115" s="4"/>
      <c r="F115" s="4"/>
      <c r="G115" s="4"/>
      <c r="H115" s="4"/>
      <c r="I115" s="4"/>
      <c r="J115" s="4"/>
      <c r="K115" s="4"/>
      <c r="M115" t="str">
        <f t="shared" si="1"/>
        <v>end record t_comm_reg_IRQ control;</v>
      </c>
    </row>
    <row r="116" spans="2:13" x14ac:dyDescent="0.25">
      <c r="M116" t="str">
        <f t="shared" si="1"/>
        <v/>
      </c>
    </row>
    <row r="117" spans="2:13" x14ac:dyDescent="0.25">
      <c r="B117" s="2" t="s">
        <v>45</v>
      </c>
      <c r="C117" s="3" t="str">
        <f>CONCATENATE("t_comm_reg_",'AVS COMM Registers TABLE'!D75,"_read_only")</f>
        <v>t_comm_reg_IRQ flags_read_only</v>
      </c>
      <c r="D117" s="2" t="s">
        <v>46</v>
      </c>
      <c r="E117" s="4"/>
      <c r="F117" s="4"/>
      <c r="G117" s="4"/>
      <c r="H117" s="4"/>
      <c r="I117" s="4"/>
      <c r="J117" s="4"/>
      <c r="K117" s="4"/>
      <c r="M117" t="str">
        <f t="shared" si="1"/>
        <v>type t_comm_reg_IRQ flags_read_only is record</v>
      </c>
    </row>
    <row r="118" spans="2:13" x14ac:dyDescent="0.25">
      <c r="B118" s="4" t="s">
        <v>49</v>
      </c>
      <c r="C118" s="5" t="str">
        <f>'AVS COMM Registers TABLE'!E75</f>
        <v>rmap write command flag</v>
      </c>
      <c r="D118" s="6" t="s">
        <v>48</v>
      </c>
      <c r="E118" s="6" t="s">
        <v>42</v>
      </c>
      <c r="F118" s="4"/>
      <c r="G118" s="4"/>
      <c r="H118" s="4"/>
      <c r="I118" s="4"/>
      <c r="J118" s="4"/>
      <c r="K118" s="6" t="s">
        <v>41</v>
      </c>
      <c r="M118" t="str">
        <f t="shared" si="1"/>
        <v xml:space="preserve">  rmap write command flag : std_logic;</v>
      </c>
    </row>
    <row r="119" spans="2:13" x14ac:dyDescent="0.25">
      <c r="B119" s="4" t="s">
        <v>49</v>
      </c>
      <c r="C119" s="5" t="str">
        <f>'AVS COMM Registers TABLE'!E77</f>
        <v>buffer empty flag</v>
      </c>
      <c r="D119" s="6" t="s">
        <v>48</v>
      </c>
      <c r="E119" s="6" t="s">
        <v>42</v>
      </c>
      <c r="F119" s="4"/>
      <c r="G119" s="4"/>
      <c r="H119" s="4"/>
      <c r="I119" s="4"/>
      <c r="J119" s="4"/>
      <c r="K119" s="6" t="s">
        <v>41</v>
      </c>
      <c r="M119" t="str">
        <f t="shared" si="1"/>
        <v xml:space="preserve">  buffer empty flag : std_logic;</v>
      </c>
    </row>
    <row r="120" spans="2:13" x14ac:dyDescent="0.25">
      <c r="B120" s="2" t="s">
        <v>47</v>
      </c>
      <c r="C120" s="3" t="str">
        <f>C117</f>
        <v>t_comm_reg_IRQ flags_read_only</v>
      </c>
      <c r="D120" s="2" t="s">
        <v>41</v>
      </c>
      <c r="E120" s="4"/>
      <c r="F120" s="4"/>
      <c r="G120" s="4"/>
      <c r="H120" s="4"/>
      <c r="I120" s="4"/>
      <c r="J120" s="4"/>
      <c r="K120" s="4"/>
      <c r="M120" t="str">
        <f t="shared" si="1"/>
        <v>end record t_comm_reg_IRQ flags_read_only;</v>
      </c>
    </row>
    <row r="121" spans="2:13" x14ac:dyDescent="0.25">
      <c r="M121" t="str">
        <f t="shared" si="1"/>
        <v/>
      </c>
    </row>
    <row r="122" spans="2:13" x14ac:dyDescent="0.25">
      <c r="B122" s="2" t="s">
        <v>45</v>
      </c>
      <c r="C122" s="3" t="str">
        <f>CONCATENATE("t_comm_reg_",'AVS COMM Registers TABLE'!D79)</f>
        <v>t_comm_reg_IRQ flags clear</v>
      </c>
      <c r="D122" s="2" t="s">
        <v>46</v>
      </c>
      <c r="E122" s="4"/>
      <c r="F122" s="4"/>
      <c r="G122" s="4"/>
      <c r="H122" s="4"/>
      <c r="I122" s="4"/>
      <c r="J122" s="4"/>
      <c r="K122" s="4"/>
      <c r="M122" t="str">
        <f t="shared" si="1"/>
        <v>type t_comm_reg_IRQ flags clear is record</v>
      </c>
    </row>
    <row r="123" spans="2:13" x14ac:dyDescent="0.25">
      <c r="B123" s="4" t="s">
        <v>49</v>
      </c>
      <c r="C123" s="5" t="str">
        <f>'AVS COMM Registers TABLE'!E79</f>
        <v>rmap write command flag clear</v>
      </c>
      <c r="D123" s="6" t="s">
        <v>48</v>
      </c>
      <c r="E123" s="6" t="s">
        <v>42</v>
      </c>
      <c r="F123" s="4"/>
      <c r="G123" s="4"/>
      <c r="H123" s="4"/>
      <c r="I123" s="4"/>
      <c r="J123" s="4"/>
      <c r="K123" s="6" t="s">
        <v>41</v>
      </c>
      <c r="M123" t="str">
        <f t="shared" si="1"/>
        <v xml:space="preserve">  rmap write command flag clear : std_logic;</v>
      </c>
    </row>
    <row r="124" spans="2:13" x14ac:dyDescent="0.25">
      <c r="B124" s="4" t="s">
        <v>49</v>
      </c>
      <c r="C124" s="5" t="str">
        <f>'AVS COMM Registers TABLE'!E81</f>
        <v>buffer empty flag clear</v>
      </c>
      <c r="D124" s="6" t="s">
        <v>48</v>
      </c>
      <c r="E124" s="6" t="s">
        <v>42</v>
      </c>
      <c r="F124" s="4"/>
      <c r="G124" s="4"/>
      <c r="H124" s="4"/>
      <c r="I124" s="4"/>
      <c r="J124" s="4"/>
      <c r="K124" s="6" t="s">
        <v>41</v>
      </c>
      <c r="M124" t="str">
        <f t="shared" si="1"/>
        <v xml:space="preserve">  buffer empty flag clear : std_logic;</v>
      </c>
    </row>
    <row r="125" spans="2:13" x14ac:dyDescent="0.25">
      <c r="B125" s="2" t="s">
        <v>47</v>
      </c>
      <c r="C125" s="3" t="str">
        <f>C122</f>
        <v>t_comm_reg_IRQ flags clear</v>
      </c>
      <c r="D125" s="2" t="s">
        <v>41</v>
      </c>
      <c r="E125" s="4"/>
      <c r="F125" s="4"/>
      <c r="G125" s="4"/>
      <c r="H125" s="4"/>
      <c r="I125" s="4"/>
      <c r="J125" s="4"/>
      <c r="K125" s="4"/>
      <c r="M125" t="str">
        <f t="shared" si="1"/>
        <v>end record t_comm_reg_IRQ flags clear;</v>
      </c>
    </row>
    <row r="126" spans="2:13" x14ac:dyDescent="0.25">
      <c r="M126" t="str">
        <f t="shared" si="1"/>
        <v/>
      </c>
    </row>
    <row r="127" spans="2:13" x14ac:dyDescent="0.25">
      <c r="B127" s="2" t="s">
        <v>45</v>
      </c>
      <c r="C127" s="3" t="s">
        <v>193</v>
      </c>
      <c r="D127" s="2" t="s">
        <v>46</v>
      </c>
      <c r="E127" s="4"/>
      <c r="F127" s="4"/>
      <c r="G127" s="4"/>
      <c r="H127" s="4"/>
      <c r="I127" s="4"/>
      <c r="J127" s="4"/>
      <c r="K127" s="4"/>
      <c r="M127" t="str">
        <f t="shared" si="1"/>
        <v>type t_comm_write_registers is record</v>
      </c>
    </row>
    <row r="128" spans="2:13" x14ac:dyDescent="0.25">
      <c r="B128" s="4" t="s">
        <v>49</v>
      </c>
      <c r="C128" s="5" t="str">
        <f>'AVS COMM Registers TABLE'!D3</f>
        <v>SpaceWire Link Config / Status</v>
      </c>
      <c r="D128" s="6" t="s">
        <v>48</v>
      </c>
      <c r="E128" s="6" t="str">
        <f>C2</f>
        <v>t_comm_reg_SpaceWire Link Config / Status</v>
      </c>
      <c r="F128" s="4"/>
      <c r="G128" s="4"/>
      <c r="H128" s="4"/>
      <c r="I128" s="4"/>
      <c r="J128" s="4"/>
      <c r="K128" s="6" t="s">
        <v>41</v>
      </c>
      <c r="M128" t="str">
        <f t="shared" si="1"/>
        <v xml:space="preserve">  SpaceWire Link Config / Status : t_comm_reg_SpaceWire Link Config / Status;</v>
      </c>
    </row>
    <row r="129" spans="2:13" x14ac:dyDescent="0.25">
      <c r="B129" s="4" t="s">
        <v>49</v>
      </c>
      <c r="C129" s="5" t="str">
        <f>'AVS COMM Registers TABLE'!D16</f>
        <v>SpaceWire TimeCode</v>
      </c>
      <c r="D129" s="6" t="s">
        <v>48</v>
      </c>
      <c r="E129" s="6" t="str">
        <f>C18</f>
        <v>t_comm_reg_SpaceWire TimeCode</v>
      </c>
      <c r="F129" s="4"/>
      <c r="G129" s="4"/>
      <c r="H129" s="4"/>
      <c r="I129" s="4"/>
      <c r="J129" s="4"/>
      <c r="K129" s="6" t="s">
        <v>41</v>
      </c>
      <c r="M129" t="str">
        <f t="shared" si="1"/>
        <v xml:space="preserve">  SpaceWire TimeCode : t_comm_reg_SpaceWire TimeCode;</v>
      </c>
    </row>
    <row r="130" spans="2:13" x14ac:dyDescent="0.25">
      <c r="B130" s="4" t="s">
        <v>49</v>
      </c>
      <c r="C130" s="5" t="str">
        <f>'AVS COMM Registers TABLE'!D20</f>
        <v>FEE Buffers Windowing Config</v>
      </c>
      <c r="D130" s="6" t="s">
        <v>48</v>
      </c>
      <c r="E130" s="6" t="str">
        <f>C27</f>
        <v>t_comm_reg_FEE Buffers Windowing Config</v>
      </c>
      <c r="F130" s="4"/>
      <c r="G130" s="4"/>
      <c r="H130" s="4"/>
      <c r="I130" s="4"/>
      <c r="J130" s="4"/>
      <c r="K130" s="6" t="s">
        <v>41</v>
      </c>
      <c r="M130" t="str">
        <f t="shared" si="1"/>
        <v xml:space="preserve">  FEE Buffers Windowing Config : t_comm_reg_FEE Buffers Windowing Config;</v>
      </c>
    </row>
    <row r="131" spans="2:13" x14ac:dyDescent="0.25">
      <c r="B131" s="4" t="s">
        <v>49</v>
      </c>
      <c r="C131" s="5" t="str">
        <f>'AVS COMM Registers TABLE'!D28</f>
        <v>RMAP Codec Config</v>
      </c>
      <c r="D131" s="6" t="s">
        <v>48</v>
      </c>
      <c r="E131" s="6" t="str">
        <f>C39</f>
        <v>t_comm_reg_RMAP Codec Config</v>
      </c>
      <c r="F131" s="4"/>
      <c r="G131" s="4"/>
      <c r="H131" s="4"/>
      <c r="I131" s="4"/>
      <c r="J131" s="4"/>
      <c r="K131" s="6" t="s">
        <v>41</v>
      </c>
      <c r="M131" t="str">
        <f t="shared" ref="M131:M153" si="2">CONCATENATE(B131,C131,D131,E131,F131,G131,H131,I131,J131,K131)</f>
        <v xml:space="preserve">  RMAP Codec Config : t_comm_reg_RMAP Codec Config;</v>
      </c>
    </row>
    <row r="132" spans="2:13" x14ac:dyDescent="0.25">
      <c r="B132" s="4" t="s">
        <v>49</v>
      </c>
      <c r="C132" s="5" t="str">
        <f>'AVS COMM Registers TABLE'!D49</f>
        <v>data packet config 1</v>
      </c>
      <c r="D132" s="6" t="s">
        <v>48</v>
      </c>
      <c r="E132" s="6" t="str">
        <f>C69</f>
        <v>t_comm_reg_data packet config 1</v>
      </c>
      <c r="F132" s="4"/>
      <c r="G132" s="4"/>
      <c r="H132" s="4"/>
      <c r="I132" s="4"/>
      <c r="J132" s="4"/>
      <c r="K132" s="6" t="s">
        <v>41</v>
      </c>
      <c r="M132" t="str">
        <f t="shared" si="2"/>
        <v xml:space="preserve">  data packet config 1 : t_comm_reg_data packet config 1;</v>
      </c>
    </row>
    <row r="133" spans="2:13" x14ac:dyDescent="0.25">
      <c r="B133" s="4" t="s">
        <v>49</v>
      </c>
      <c r="C133" s="5" t="str">
        <f>'AVS COMM Registers TABLE'!D51</f>
        <v>data packet config 2</v>
      </c>
      <c r="D133" s="6" t="s">
        <v>48</v>
      </c>
      <c r="E133" s="6" t="str">
        <f>C74</f>
        <v>t_comm_reg_data packet config 2</v>
      </c>
      <c r="F133" s="4"/>
      <c r="G133" s="4"/>
      <c r="H133" s="4"/>
      <c r="I133" s="4"/>
      <c r="J133" s="4"/>
      <c r="K133" s="6" t="s">
        <v>41</v>
      </c>
      <c r="M133" t="str">
        <f t="shared" si="2"/>
        <v xml:space="preserve">  data packet config 2 : t_comm_reg_data packet config 2;</v>
      </c>
    </row>
    <row r="134" spans="2:13" x14ac:dyDescent="0.25">
      <c r="B134" s="4" t="s">
        <v>49</v>
      </c>
      <c r="C134" s="5" t="str">
        <f>'AVS COMM Registers TABLE'!D53</f>
        <v>data packet config 3</v>
      </c>
      <c r="D134" s="6" t="s">
        <v>48</v>
      </c>
      <c r="E134" s="6" t="str">
        <f>C79</f>
        <v>t_comm_reg_data packet config 3</v>
      </c>
      <c r="F134" s="4"/>
      <c r="G134" s="4"/>
      <c r="H134" s="4"/>
      <c r="I134" s="4"/>
      <c r="J134" s="4"/>
      <c r="K134" s="6" t="s">
        <v>41</v>
      </c>
      <c r="M134" t="str">
        <f t="shared" si="2"/>
        <v xml:space="preserve">  data packet config 3 : t_comm_reg_data packet config 3;</v>
      </c>
    </row>
    <row r="135" spans="2:13" x14ac:dyDescent="0.25">
      <c r="B135" s="4" t="s">
        <v>49</v>
      </c>
      <c r="C135" s="5" t="str">
        <f>'AVS COMM Registers TABLE'!D55</f>
        <v>data packet config 4</v>
      </c>
      <c r="D135" s="6" t="s">
        <v>48</v>
      </c>
      <c r="E135" s="6" t="str">
        <f>C83</f>
        <v>t_comm_reg_data packet config 4</v>
      </c>
      <c r="F135" s="4"/>
      <c r="G135" s="4"/>
      <c r="H135" s="4"/>
      <c r="I135" s="4"/>
      <c r="J135" s="4"/>
      <c r="K135" s="6" t="s">
        <v>41</v>
      </c>
      <c r="M135" t="str">
        <f t="shared" si="2"/>
        <v xml:space="preserve">  data packet config 4 : t_comm_reg_data packet config 4;</v>
      </c>
    </row>
    <row r="136" spans="2:13" x14ac:dyDescent="0.25">
      <c r="B136" s="4" t="s">
        <v>49</v>
      </c>
      <c r="C136" s="5" t="str">
        <f>'AVS COMM Registers TABLE'!D62</f>
        <v>data packet pixel delay 1</v>
      </c>
      <c r="D136" s="6" t="s">
        <v>48</v>
      </c>
      <c r="E136" s="6" t="str">
        <f>C98</f>
        <v>t_comm_reg_data packet pixel delay 1</v>
      </c>
      <c r="F136" s="4"/>
      <c r="G136" s="4"/>
      <c r="H136" s="4"/>
      <c r="I136" s="4"/>
      <c r="J136" s="4"/>
      <c r="K136" s="6" t="s">
        <v>41</v>
      </c>
      <c r="M136" t="str">
        <f t="shared" si="2"/>
        <v xml:space="preserve">  data packet pixel delay 1 : t_comm_reg_data packet pixel delay 1;</v>
      </c>
    </row>
    <row r="137" spans="2:13" x14ac:dyDescent="0.25">
      <c r="B137" s="4" t="s">
        <v>49</v>
      </c>
      <c r="C137" s="5" t="str">
        <f>'AVS COMM Registers TABLE'!D64</f>
        <v>data packet pixel delay 2</v>
      </c>
      <c r="D137" s="6" t="s">
        <v>48</v>
      </c>
      <c r="E137" s="6" t="str">
        <f>C102</f>
        <v>t_comm_reg_data packet pixel delay 2</v>
      </c>
      <c r="F137" s="4"/>
      <c r="G137" s="4"/>
      <c r="H137" s="4"/>
      <c r="I137" s="4"/>
      <c r="J137" s="4"/>
      <c r="K137" s="6" t="s">
        <v>41</v>
      </c>
      <c r="M137" t="str">
        <f t="shared" si="2"/>
        <v xml:space="preserve">  data packet pixel delay 2 : t_comm_reg_data packet pixel delay 2;</v>
      </c>
    </row>
    <row r="138" spans="2:13" x14ac:dyDescent="0.25">
      <c r="B138" s="4" t="s">
        <v>49</v>
      </c>
      <c r="C138" s="5" t="str">
        <f>'AVS COMM Registers TABLE'!D66</f>
        <v>data packet pixel delay 3</v>
      </c>
      <c r="D138" s="6" t="s">
        <v>48</v>
      </c>
      <c r="E138" s="6" t="str">
        <f>C106</f>
        <v>t_comm_reg_data packet pixel delay 3</v>
      </c>
      <c r="F138" s="4"/>
      <c r="G138" s="4"/>
      <c r="H138" s="4"/>
      <c r="I138" s="4"/>
      <c r="J138" s="4"/>
      <c r="K138" s="6" t="s">
        <v>41</v>
      </c>
      <c r="M138" t="str">
        <f t="shared" si="2"/>
        <v xml:space="preserve">  data packet pixel delay 3 : t_comm_reg_data packet pixel delay 3;</v>
      </c>
    </row>
    <row r="139" spans="2:13" x14ac:dyDescent="0.25">
      <c r="B139" s="4" t="s">
        <v>49</v>
      </c>
      <c r="C139" s="5" t="str">
        <f>'AVS COMM Registers TABLE'!D68</f>
        <v>IRQ control</v>
      </c>
      <c r="D139" s="6" t="s">
        <v>48</v>
      </c>
      <c r="E139" s="6" t="str">
        <f>C110</f>
        <v>t_comm_reg_IRQ control</v>
      </c>
      <c r="F139" s="4"/>
      <c r="G139" s="4"/>
      <c r="H139" s="4"/>
      <c r="I139" s="4"/>
      <c r="J139" s="4"/>
      <c r="K139" s="6" t="s">
        <v>41</v>
      </c>
      <c r="M139" t="str">
        <f t="shared" si="2"/>
        <v xml:space="preserve">  IRQ control : t_comm_reg_IRQ control;</v>
      </c>
    </row>
    <row r="140" spans="2:13" x14ac:dyDescent="0.25">
      <c r="B140" s="4" t="s">
        <v>49</v>
      </c>
      <c r="C140" s="5" t="str">
        <f>'AVS COMM Registers TABLE'!D79</f>
        <v>IRQ flags clear</v>
      </c>
      <c r="D140" s="6" t="s">
        <v>48</v>
      </c>
      <c r="E140" s="6" t="str">
        <f>C122</f>
        <v>t_comm_reg_IRQ flags clear</v>
      </c>
      <c r="F140" s="4"/>
      <c r="G140" s="4"/>
      <c r="H140" s="4"/>
      <c r="I140" s="4"/>
      <c r="J140" s="4"/>
      <c r="K140" s="6" t="s">
        <v>41</v>
      </c>
      <c r="M140" t="str">
        <f t="shared" si="2"/>
        <v xml:space="preserve">  IRQ flags clear : t_comm_reg_IRQ flags clear;</v>
      </c>
    </row>
    <row r="141" spans="2:13" x14ac:dyDescent="0.25">
      <c r="B141" s="2" t="s">
        <v>47</v>
      </c>
      <c r="C141" s="3" t="str">
        <f>C127</f>
        <v>t_comm_write_registers</v>
      </c>
      <c r="D141" s="2" t="s">
        <v>41</v>
      </c>
      <c r="E141" s="4"/>
      <c r="F141" s="4"/>
      <c r="G141" s="4"/>
      <c r="H141" s="4"/>
      <c r="I141" s="4"/>
      <c r="J141" s="4"/>
      <c r="K141" s="4"/>
      <c r="M141" t="str">
        <f t="shared" si="2"/>
        <v>end record t_comm_write_registers;</v>
      </c>
    </row>
    <row r="142" spans="2:13" x14ac:dyDescent="0.25">
      <c r="M142" t="str">
        <f t="shared" si="2"/>
        <v/>
      </c>
    </row>
    <row r="143" spans="2:13" x14ac:dyDescent="0.25">
      <c r="B143" s="2" t="s">
        <v>45</v>
      </c>
      <c r="C143" s="3" t="s">
        <v>194</v>
      </c>
      <c r="D143" s="2" t="s">
        <v>46</v>
      </c>
      <c r="E143" s="4"/>
      <c r="F143" s="4"/>
      <c r="G143" s="4"/>
      <c r="H143" s="4"/>
      <c r="I143" s="4"/>
      <c r="J143" s="4"/>
      <c r="K143" s="4"/>
      <c r="M143" t="str">
        <f t="shared" si="2"/>
        <v>type t_comm_read_registers is record</v>
      </c>
    </row>
    <row r="144" spans="2:13" x14ac:dyDescent="0.25">
      <c r="B144" s="4" t="s">
        <v>49</v>
      </c>
      <c r="C144" s="5" t="str">
        <f>CONCATENATE('AVS COMM Registers TABLE'!D3,"_read_only")</f>
        <v>SpaceWire Link Config / Status_read_only</v>
      </c>
      <c r="D144" s="6" t="s">
        <v>48</v>
      </c>
      <c r="E144" s="6" t="str">
        <f>C8</f>
        <v>t_comm_reg_SpaceWire Link Config / Status_read_only</v>
      </c>
      <c r="F144" s="4"/>
      <c r="G144" s="4"/>
      <c r="H144" s="4"/>
      <c r="I144" s="4"/>
      <c r="J144" s="4"/>
      <c r="K144" s="6" t="s">
        <v>41</v>
      </c>
      <c r="M144" t="str">
        <f t="shared" si="2"/>
        <v xml:space="preserve">  SpaceWire Link Config / Status_read_only : t_comm_reg_SpaceWire Link Config / Status_read_only;</v>
      </c>
    </row>
    <row r="145" spans="2:13" x14ac:dyDescent="0.25">
      <c r="B145" s="4" t="s">
        <v>49</v>
      </c>
      <c r="C145" s="5" t="str">
        <f>CONCATENATE('AVS COMM Registers TABLE'!D16,"_read_only")</f>
        <v>SpaceWire TimeCode_read_only</v>
      </c>
      <c r="D145" s="6" t="s">
        <v>48</v>
      </c>
      <c r="E145" s="6" t="str">
        <f>C22</f>
        <v>t_comm_reg_SpaceWire TimeCode_read_only</v>
      </c>
      <c r="F145" s="4"/>
      <c r="G145" s="4"/>
      <c r="H145" s="4"/>
      <c r="I145" s="4"/>
      <c r="J145" s="4"/>
      <c r="K145" s="6" t="s">
        <v>41</v>
      </c>
      <c r="M145" t="str">
        <f t="shared" si="2"/>
        <v xml:space="preserve">  SpaceWire TimeCode_read_only : t_comm_reg_SpaceWire TimeCode_read_only;</v>
      </c>
    </row>
    <row r="146" spans="2:13" x14ac:dyDescent="0.25">
      <c r="B146" s="4" t="s">
        <v>49</v>
      </c>
      <c r="C146" s="5" t="str">
        <f>'AVS COMM Registers TABLE'!D25</f>
        <v>Buffer Status</v>
      </c>
      <c r="D146" s="6" t="s">
        <v>48</v>
      </c>
      <c r="E146" s="6" t="str">
        <f>C34</f>
        <v>t_comm_reg_Buffer Status_read_only</v>
      </c>
      <c r="F146" s="4"/>
      <c r="G146" s="4"/>
      <c r="H146" s="4"/>
      <c r="I146" s="4"/>
      <c r="J146" s="4"/>
      <c r="K146" s="6" t="s">
        <v>41</v>
      </c>
      <c r="M146" t="str">
        <f>CONCATENATE(B146,C146,D146,E146,F146,G146,H146,I146,J146,K146)</f>
        <v xml:space="preserve">  Buffer Status : t_comm_reg_Buffer Status_read_only;</v>
      </c>
    </row>
    <row r="147" spans="2:13" x14ac:dyDescent="0.25">
      <c r="B147" s="4" t="s">
        <v>49</v>
      </c>
      <c r="C147" s="5" t="str">
        <f>'AVS COMM Registers TABLE'!D31</f>
        <v>RMAP Codec Status</v>
      </c>
      <c r="D147" s="6" t="s">
        <v>48</v>
      </c>
      <c r="E147" s="6" t="str">
        <f>C44</f>
        <v>t_comm_reg_RMAP Codec Status_read_only</v>
      </c>
      <c r="F147" s="4"/>
      <c r="G147" s="4"/>
      <c r="H147" s="4"/>
      <c r="I147" s="4"/>
      <c r="J147" s="4"/>
      <c r="K147" s="6" t="s">
        <v>41</v>
      </c>
      <c r="M147" t="str">
        <f>CONCATENATE(B147,C147,D147,E147,F147,G147,H147,I147,J147,K147)</f>
        <v xml:space="preserve">  RMAP Codec Status : t_comm_reg_RMAP Codec Status_read_only;</v>
      </c>
    </row>
    <row r="148" spans="2:13" x14ac:dyDescent="0.25">
      <c r="B148" s="4" t="s">
        <v>49</v>
      </c>
      <c r="C148" s="5" t="str">
        <f>'AVS COMM Registers TABLE'!D47</f>
        <v>RMAP last write address</v>
      </c>
      <c r="D148" s="6" t="s">
        <v>48</v>
      </c>
      <c r="E148" s="6" t="str">
        <f>C61</f>
        <v>t_comm_reg_RMAP last write address_read_only</v>
      </c>
      <c r="F148" s="4"/>
      <c r="G148" s="4"/>
      <c r="H148" s="4"/>
      <c r="I148" s="4"/>
      <c r="J148" s="4"/>
      <c r="K148" s="6" t="s">
        <v>41</v>
      </c>
      <c r="M148" t="str">
        <f>CONCATENATE(B148,C148,D148,E148,F148,G148,H148,I148,J148,K148)</f>
        <v xml:space="preserve">  RMAP last write address : t_comm_reg_RMAP last write address_read_only;</v>
      </c>
    </row>
    <row r="149" spans="2:13" x14ac:dyDescent="0.25">
      <c r="B149" s="4" t="s">
        <v>49</v>
      </c>
      <c r="C149" s="5" t="str">
        <f>'AVS COMM Registers TABLE'!D48</f>
        <v>RMAP last read address</v>
      </c>
      <c r="D149" s="6" t="s">
        <v>48</v>
      </c>
      <c r="E149" s="6" t="str">
        <f>C65</f>
        <v>t_comm_reg_RMAP last read address_read_only</v>
      </c>
      <c r="F149" s="4"/>
      <c r="G149" s="4"/>
      <c r="H149" s="4"/>
      <c r="I149" s="4"/>
      <c r="J149" s="4"/>
      <c r="K149" s="6" t="s">
        <v>41</v>
      </c>
      <c r="M149" t="str">
        <f>CONCATENATE(B149,C149,D149,E149,F149,G149,H149,I149,J149,K149)</f>
        <v xml:space="preserve">  RMAP last read address : t_comm_reg_RMAP last read address_read_only;</v>
      </c>
    </row>
    <row r="150" spans="2:13" x14ac:dyDescent="0.25">
      <c r="B150" s="4" t="s">
        <v>49</v>
      </c>
      <c r="C150" s="5" t="str">
        <f>'AVS COMM Registers TABLE'!D58</f>
        <v>data packet header 1</v>
      </c>
      <c r="D150" s="6" t="s">
        <v>48</v>
      </c>
      <c r="E150" s="6" t="str">
        <f>C88</f>
        <v>t_comm_reg_data packet header 1_read_only</v>
      </c>
      <c r="F150" s="4"/>
      <c r="G150" s="4"/>
      <c r="H150" s="4"/>
      <c r="I150" s="4"/>
      <c r="J150" s="4"/>
      <c r="K150" s="6" t="s">
        <v>41</v>
      </c>
      <c r="M150" t="str">
        <f>CONCATENATE(B150,C150,D150,E150,F150,G150,H150,I150,J150,K150)</f>
        <v xml:space="preserve">  data packet header 1 : t_comm_reg_data packet header 1_read_only;</v>
      </c>
    </row>
    <row r="151" spans="2:13" x14ac:dyDescent="0.25">
      <c r="B151" s="4" t="s">
        <v>49</v>
      </c>
      <c r="C151" s="5" t="str">
        <f>'AVS COMM Registers TABLE'!D60</f>
        <v>data packet header 2</v>
      </c>
      <c r="D151" s="6" t="s">
        <v>48</v>
      </c>
      <c r="E151" s="6" t="str">
        <f>C93</f>
        <v>t_comm_reg_data packet header 2_read_only</v>
      </c>
      <c r="F151" s="4"/>
      <c r="G151" s="4"/>
      <c r="H151" s="4"/>
      <c r="I151" s="4"/>
      <c r="J151" s="4"/>
      <c r="K151" s="6" t="s">
        <v>41</v>
      </c>
      <c r="M151" t="str">
        <f>CONCATENATE(B151,C151,D151,E151,F151,G151,H151,I151,J151,K151)</f>
        <v xml:space="preserve">  data packet header 2 : t_comm_reg_data packet header 2_read_only;</v>
      </c>
    </row>
    <row r="152" spans="2:13" x14ac:dyDescent="0.25">
      <c r="B152" s="4" t="s">
        <v>49</v>
      </c>
      <c r="C152" s="5" t="str">
        <f>'AVS COMM Registers TABLE'!D75</f>
        <v>IRQ flags</v>
      </c>
      <c r="D152" s="6" t="s">
        <v>48</v>
      </c>
      <c r="E152" s="6" t="str">
        <f>C117</f>
        <v>t_comm_reg_IRQ flags_read_only</v>
      </c>
      <c r="F152" s="4"/>
      <c r="G152" s="4"/>
      <c r="H152" s="4"/>
      <c r="I152" s="4"/>
      <c r="J152" s="4"/>
      <c r="K152" s="6" t="s">
        <v>41</v>
      </c>
      <c r="M152" t="str">
        <f>CONCATENATE(B152,C152,D152,E152,F152,G152,H152,I152,J152,K152)</f>
        <v xml:space="preserve">  IRQ flags : t_comm_reg_IRQ flags_read_only;</v>
      </c>
    </row>
    <row r="153" spans="2:13" x14ac:dyDescent="0.25">
      <c r="B153" s="2" t="s">
        <v>47</v>
      </c>
      <c r="C153" s="3" t="str">
        <f>C143</f>
        <v>t_comm_read_registers</v>
      </c>
      <c r="D153" s="2" t="s">
        <v>41</v>
      </c>
      <c r="E153" s="4"/>
      <c r="F153" s="4"/>
      <c r="G153" s="4"/>
      <c r="H153" s="4"/>
      <c r="I153" s="4"/>
      <c r="J153" s="4"/>
      <c r="K153" s="4"/>
      <c r="M153" t="str">
        <f t="shared" si="2"/>
        <v>end record t_comm_read_registers;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BCA9-3D56-4E74-8912-00C0EDE8C9A3}">
  <dimension ref="B2:E61"/>
  <sheetViews>
    <sheetView workbookViewId="0">
      <selection activeCell="C36" sqref="C36"/>
    </sheetView>
  </sheetViews>
  <sheetFormatPr defaultRowHeight="15" x14ac:dyDescent="0.25"/>
  <cols>
    <col min="2" max="2" width="23" bestFit="1" customWidth="1"/>
    <col min="3" max="3" width="51" bestFit="1" customWidth="1"/>
    <col min="4" max="4" width="38.5703125" bestFit="1" customWidth="1"/>
    <col min="5" max="5" width="28.85546875" bestFit="1" customWidth="1"/>
  </cols>
  <sheetData>
    <row r="2" spans="2:5" x14ac:dyDescent="0.25">
      <c r="B2" s="53" t="s">
        <v>198</v>
      </c>
      <c r="C2" s="53" t="s">
        <v>198</v>
      </c>
      <c r="D2" s="53" t="s">
        <v>199</v>
      </c>
      <c r="E2" s="53" t="s">
        <v>197</v>
      </c>
    </row>
    <row r="3" spans="2:5" x14ac:dyDescent="0.25">
      <c r="B3" t="str">
        <f>'Register VHDL Types'!$C$127</f>
        <v>t_comm_write_registers</v>
      </c>
      <c r="C3" t="str">
        <f>'Register VHDL Types'!C2</f>
        <v>t_comm_reg_SpaceWire Link Config / Status</v>
      </c>
      <c r="D3" t="str">
        <f>INDEX('Register VHDL Types'!$C$127:$C$153,MATCH('Register VHDL Types TABLE'!C3,'Register VHDL Types'!$E$127:$E$153,0))</f>
        <v>SpaceWire Link Config / Status</v>
      </c>
      <c r="E3" t="str">
        <f>'AVS COMM Registers TABLE'!E3</f>
        <v>disconnect</v>
      </c>
    </row>
    <row r="4" spans="2:5" x14ac:dyDescent="0.25">
      <c r="B4" t="str">
        <f>'Register VHDL Types'!C127</f>
        <v>t_comm_write_registers</v>
      </c>
      <c r="C4" t="str">
        <f>'Register VHDL Types'!C2</f>
        <v>t_comm_reg_SpaceWire Link Config / Status</v>
      </c>
      <c r="D4" t="str">
        <f>INDEX('Register VHDL Types'!$C$127:$C$153,MATCH('Register VHDL Types TABLE'!C4,'Register VHDL Types'!$E$127:$E$153,0))</f>
        <v>SpaceWire Link Config / Status</v>
      </c>
      <c r="E4" t="str">
        <f>'AVS COMM Registers TABLE'!E4</f>
        <v>start</v>
      </c>
    </row>
    <row r="5" spans="2:5" x14ac:dyDescent="0.25">
      <c r="B5" t="str">
        <f>'Register VHDL Types'!C127</f>
        <v>t_comm_write_registers</v>
      </c>
      <c r="C5" t="str">
        <f>'Register VHDL Types'!C2</f>
        <v>t_comm_reg_SpaceWire Link Config / Status</v>
      </c>
      <c r="D5" t="str">
        <f>INDEX('Register VHDL Types'!$C$127:$C$153,MATCH('Register VHDL Types TABLE'!C5,'Register VHDL Types'!$E$127:$E$153,0))</f>
        <v>SpaceWire Link Config / Status</v>
      </c>
      <c r="E5" t="str">
        <f>'AVS COMM Registers TABLE'!E5</f>
        <v>autostart</v>
      </c>
    </row>
    <row r="6" spans="2:5" x14ac:dyDescent="0.25">
      <c r="B6" t="str">
        <f>'Register VHDL Types'!C143</f>
        <v>t_comm_read_registers</v>
      </c>
      <c r="C6" t="str">
        <f>'Register VHDL Types'!C8</f>
        <v>t_comm_reg_SpaceWire Link Config / Status_read_only</v>
      </c>
      <c r="D6" t="str">
        <f>INDEX('Register VHDL Types'!$C$127:$C$153,MATCH('Register VHDL Types TABLE'!C6,'Register VHDL Types'!$E$127:$E$153,0))</f>
        <v>SpaceWire Link Config / Status_read_only</v>
      </c>
      <c r="E6" t="str">
        <f>'AVS COMM Registers TABLE'!E7</f>
        <v>running</v>
      </c>
    </row>
    <row r="7" spans="2:5" x14ac:dyDescent="0.25">
      <c r="B7" t="str">
        <f>'Register VHDL Types'!C143</f>
        <v>t_comm_read_registers</v>
      </c>
      <c r="C7" t="str">
        <f>'Register VHDL Types'!C8</f>
        <v>t_comm_reg_SpaceWire Link Config / Status_read_only</v>
      </c>
      <c r="D7" t="str">
        <f>INDEX('Register VHDL Types'!$C$127:$C$153,MATCH('Register VHDL Types TABLE'!C7,'Register VHDL Types'!$E$127:$E$153,0))</f>
        <v>SpaceWire Link Config / Status_read_only</v>
      </c>
      <c r="E7" t="str">
        <f>'AVS COMM Registers TABLE'!E8</f>
        <v>connecting</v>
      </c>
    </row>
    <row r="8" spans="2:5" x14ac:dyDescent="0.25">
      <c r="B8" t="str">
        <f>'Register VHDL Types'!C143</f>
        <v>t_comm_read_registers</v>
      </c>
      <c r="C8" t="str">
        <f>'Register VHDL Types'!C8</f>
        <v>t_comm_reg_SpaceWire Link Config / Status_read_only</v>
      </c>
      <c r="D8" t="str">
        <f>INDEX('Register VHDL Types'!$C$127:$C$153,MATCH('Register VHDL Types TABLE'!C8,'Register VHDL Types'!$E$127:$E$153,0))</f>
        <v>SpaceWire Link Config / Status_read_only</v>
      </c>
      <c r="E8" t="str">
        <f>'AVS COMM Registers TABLE'!E9</f>
        <v>started</v>
      </c>
    </row>
    <row r="9" spans="2:5" x14ac:dyDescent="0.25">
      <c r="B9" t="str">
        <f>'Register VHDL Types'!C143</f>
        <v>t_comm_read_registers</v>
      </c>
      <c r="C9" t="str">
        <f>'Register VHDL Types'!C8</f>
        <v>t_comm_reg_SpaceWire Link Config / Status_read_only</v>
      </c>
      <c r="D9" t="str">
        <f>INDEX('Register VHDL Types'!$C$127:$C$153,MATCH('Register VHDL Types TABLE'!C9,'Register VHDL Types'!$E$127:$E$153,0))</f>
        <v>SpaceWire Link Config / Status_read_only</v>
      </c>
      <c r="E9" t="str">
        <f>'AVS COMM Registers TABLE'!E11</f>
        <v>error disconnect</v>
      </c>
    </row>
    <row r="10" spans="2:5" x14ac:dyDescent="0.25">
      <c r="B10" t="str">
        <f>'Register VHDL Types'!C143</f>
        <v>t_comm_read_registers</v>
      </c>
      <c r="C10" t="str">
        <f>'Register VHDL Types'!C8</f>
        <v>t_comm_reg_SpaceWire Link Config / Status_read_only</v>
      </c>
      <c r="D10" t="str">
        <f>INDEX('Register VHDL Types'!$C$127:$C$153,MATCH('Register VHDL Types TABLE'!C10,'Register VHDL Types'!$E$127:$E$153,0))</f>
        <v>SpaceWire Link Config / Status_read_only</v>
      </c>
      <c r="E10" t="str">
        <f>'AVS COMM Registers TABLE'!E12</f>
        <v>error parity</v>
      </c>
    </row>
    <row r="11" spans="2:5" x14ac:dyDescent="0.25">
      <c r="B11" t="str">
        <f>'Register VHDL Types'!C143</f>
        <v>t_comm_read_registers</v>
      </c>
      <c r="C11" t="str">
        <f>'Register VHDL Types'!C8</f>
        <v>t_comm_reg_SpaceWire Link Config / Status_read_only</v>
      </c>
      <c r="D11" t="str">
        <f>INDEX('Register VHDL Types'!$C$127:$C$153,MATCH('Register VHDL Types TABLE'!C11,'Register VHDL Types'!$E$127:$E$153,0))</f>
        <v>SpaceWire Link Config / Status_read_only</v>
      </c>
      <c r="E11" t="str">
        <f>'AVS COMM Registers TABLE'!E13</f>
        <v>error escape</v>
      </c>
    </row>
    <row r="12" spans="2:5" x14ac:dyDescent="0.25">
      <c r="B12" t="str">
        <f>'Register VHDL Types'!C143</f>
        <v>t_comm_read_registers</v>
      </c>
      <c r="C12" t="str">
        <f>'Register VHDL Types'!C8</f>
        <v>t_comm_reg_SpaceWire Link Config / Status_read_only</v>
      </c>
      <c r="D12" t="str">
        <f>INDEX('Register VHDL Types'!$C$127:$C$153,MATCH('Register VHDL Types TABLE'!C12,'Register VHDL Types'!$E$127:$E$153,0))</f>
        <v>SpaceWire Link Config / Status_read_only</v>
      </c>
      <c r="E12" t="str">
        <f>'AVS COMM Registers TABLE'!E14</f>
        <v>error credit</v>
      </c>
    </row>
    <row r="13" spans="2:5" x14ac:dyDescent="0.25">
      <c r="B13" t="str">
        <f>'Register VHDL Types'!C127</f>
        <v>t_comm_write_registers</v>
      </c>
      <c r="C13" t="str">
        <f>'Register VHDL Types'!C18</f>
        <v>t_comm_reg_SpaceWire TimeCode</v>
      </c>
      <c r="D13" t="str">
        <f>INDEX('Register VHDL Types'!$C$127:$C$153,MATCH('Register VHDL Types TABLE'!C13,'Register VHDL Types'!$E$127:$E$153,0))</f>
        <v>SpaceWire TimeCode</v>
      </c>
      <c r="E13" t="str">
        <f>'AVS COMM Registers TABLE'!E16</f>
        <v>TC time</v>
      </c>
    </row>
    <row r="14" spans="2:5" x14ac:dyDescent="0.25">
      <c r="B14" t="str">
        <f>'Register VHDL Types'!C143</f>
        <v>t_comm_read_registers</v>
      </c>
      <c r="C14" t="str">
        <f>'Register VHDL Types'!C22</f>
        <v>t_comm_reg_SpaceWire TimeCode_read_only</v>
      </c>
      <c r="D14" t="str">
        <f>INDEX('Register VHDL Types'!$C$127:$C$153,MATCH('Register VHDL Types TABLE'!C14,'Register VHDL Types'!$E$127:$E$153,0))</f>
        <v>SpaceWire TimeCode_read_only</v>
      </c>
      <c r="E14" t="str">
        <f>'AVS COMM Registers TABLE'!E17</f>
        <v>TC control</v>
      </c>
    </row>
    <row r="15" spans="2:5" x14ac:dyDescent="0.25">
      <c r="B15" t="str">
        <f>'Register VHDL Types'!C143</f>
        <v>t_comm_read_registers</v>
      </c>
      <c r="C15" t="str">
        <f>'Register VHDL Types'!C22</f>
        <v>t_comm_reg_SpaceWire TimeCode_read_only</v>
      </c>
      <c r="D15" t="str">
        <f>INDEX('Register VHDL Types'!$C$127:$C$153,MATCH('Register VHDL Types TABLE'!C15,'Register VHDL Types'!$E$127:$E$153,0))</f>
        <v>SpaceWire TimeCode_read_only</v>
      </c>
      <c r="E15" t="str">
        <f>'AVS COMM Registers TABLE'!E18</f>
        <v>TC clear</v>
      </c>
    </row>
    <row r="16" spans="2:5" x14ac:dyDescent="0.25">
      <c r="B16" t="str">
        <f>'Register VHDL Types'!C127</f>
        <v>t_comm_write_registers</v>
      </c>
      <c r="C16" t="str">
        <f>'Register VHDL Types'!C27</f>
        <v>t_comm_reg_FEE Buffers Windowing Config</v>
      </c>
      <c r="D16" t="str">
        <f>INDEX('Register VHDL Types'!$C$127:$C$153,MATCH('Register VHDL Types TABLE'!C16,'Register VHDL Types'!$E$127:$E$153,0))</f>
        <v>FEE Buffers Windowing Config</v>
      </c>
      <c r="E16" t="str">
        <f>'AVS COMM Registers TABLE'!E20</f>
        <v>clear</v>
      </c>
    </row>
    <row r="17" spans="2:5" x14ac:dyDescent="0.25">
      <c r="B17" t="str">
        <f>'Register VHDL Types'!C127</f>
        <v>t_comm_write_registers</v>
      </c>
      <c r="C17" t="str">
        <f>'Register VHDL Types'!C27</f>
        <v>t_comm_reg_FEE Buffers Windowing Config</v>
      </c>
      <c r="D17" t="str">
        <f>INDEX('Register VHDL Types'!$C$127:$C$153,MATCH('Register VHDL Types TABLE'!C17,'Register VHDL Types'!$E$127:$E$153,0))</f>
        <v>FEE Buffers Windowing Config</v>
      </c>
      <c r="E17" t="str">
        <f>'AVS COMM Registers TABLE'!E21</f>
        <v>stop</v>
      </c>
    </row>
    <row r="18" spans="2:5" x14ac:dyDescent="0.25">
      <c r="B18" t="str">
        <f>'Register VHDL Types'!C127</f>
        <v>t_comm_write_registers</v>
      </c>
      <c r="C18" t="str">
        <f>'Register VHDL Types'!C27</f>
        <v>t_comm_reg_FEE Buffers Windowing Config</v>
      </c>
      <c r="D18" t="str">
        <f>INDEX('Register VHDL Types'!$C$127:$C$153,MATCH('Register VHDL Types TABLE'!C18,'Register VHDL Types'!$E$127:$E$153,0))</f>
        <v>FEE Buffers Windowing Config</v>
      </c>
      <c r="E18" t="str">
        <f>'AVS COMM Registers TABLE'!E22</f>
        <v>start</v>
      </c>
    </row>
    <row r="19" spans="2:5" x14ac:dyDescent="0.25">
      <c r="B19" t="str">
        <f>'Register VHDL Types'!C127</f>
        <v>t_comm_write_registers</v>
      </c>
      <c r="C19" t="str">
        <f>'Register VHDL Types'!C27</f>
        <v>t_comm_reg_FEE Buffers Windowing Config</v>
      </c>
      <c r="D19" t="str">
        <f>INDEX('Register VHDL Types'!$C$127:$C$153,MATCH('Register VHDL Types TABLE'!C19,'Register VHDL Types'!$E$127:$E$153,0))</f>
        <v>FEE Buffers Windowing Config</v>
      </c>
      <c r="E19" t="str">
        <f>'AVS COMM Registers TABLE'!E23</f>
        <v>masking</v>
      </c>
    </row>
    <row r="20" spans="2:5" x14ac:dyDescent="0.25">
      <c r="B20" t="str">
        <f>'Register VHDL Types'!C143</f>
        <v>t_comm_read_registers</v>
      </c>
      <c r="C20" t="str">
        <f>'Register VHDL Types'!C34</f>
        <v>t_comm_reg_Buffer Status_read_only</v>
      </c>
      <c r="D20" t="str">
        <f>INDEX('Register VHDL Types'!$C$127:$C$153,MATCH('Register VHDL Types TABLE'!C20,'Register VHDL Types'!$E$127:$E$153,0))</f>
        <v>Buffer Status</v>
      </c>
      <c r="E20" t="str">
        <f>'AVS COMM Registers TABLE'!E25</f>
        <v>right buffer empty</v>
      </c>
    </row>
    <row r="21" spans="2:5" x14ac:dyDescent="0.25">
      <c r="B21" t="str">
        <f>'Register VHDL Types'!C143</f>
        <v>t_comm_read_registers</v>
      </c>
      <c r="C21" t="str">
        <f>'Register VHDL Types'!C34</f>
        <v>t_comm_reg_Buffer Status_read_only</v>
      </c>
      <c r="D21" t="str">
        <f>INDEX('Register VHDL Types'!$C$127:$C$153,MATCH('Register VHDL Types TABLE'!C21,'Register VHDL Types'!$E$127:$E$153,0))</f>
        <v>Buffer Status</v>
      </c>
      <c r="E21" t="str">
        <f>'AVS COMM Registers TABLE'!E26</f>
        <v>left buffer empty</v>
      </c>
    </row>
    <row r="22" spans="2:5" x14ac:dyDescent="0.25">
      <c r="B22" t="str">
        <f>'Register VHDL Types'!C127</f>
        <v>t_comm_write_registers</v>
      </c>
      <c r="C22" t="str">
        <f>'Register VHDL Types'!C39</f>
        <v>t_comm_reg_RMAP Codec Config</v>
      </c>
      <c r="D22" t="str">
        <f>INDEX('Register VHDL Types'!$C$127:$C$153,MATCH('Register VHDL Types TABLE'!C22,'Register VHDL Types'!$E$127:$E$153,0))</f>
        <v>RMAP Codec Config</v>
      </c>
      <c r="E22" t="str">
        <f>'AVS COMM Registers TABLE'!E28</f>
        <v>logical address</v>
      </c>
    </row>
    <row r="23" spans="2:5" x14ac:dyDescent="0.25">
      <c r="B23" t="str">
        <f>'Register VHDL Types'!C127</f>
        <v>t_comm_write_registers</v>
      </c>
      <c r="C23" t="str">
        <f>'Register VHDL Types'!C39</f>
        <v>t_comm_reg_RMAP Codec Config</v>
      </c>
      <c r="D23" t="str">
        <f>INDEX('Register VHDL Types'!$C$127:$C$153,MATCH('Register VHDL Types TABLE'!C23,'Register VHDL Types'!$E$127:$E$153,0))</f>
        <v>RMAP Codec Config</v>
      </c>
      <c r="E23" t="str">
        <f>'AVS COMM Registers TABLE'!E29</f>
        <v>Key</v>
      </c>
    </row>
    <row r="24" spans="2:5" x14ac:dyDescent="0.25">
      <c r="B24" t="str">
        <f>'Register VHDL Types'!C143</f>
        <v>t_comm_read_registers</v>
      </c>
      <c r="C24" t="str">
        <f>'Register VHDL Types'!C44</f>
        <v>t_comm_reg_RMAP Codec Status_read_only</v>
      </c>
      <c r="D24" t="str">
        <f>INDEX('Register VHDL Types'!$C$127:$C$153,MATCH('Register VHDL Types TABLE'!C24,'Register VHDL Types'!$E$127:$E$153,0))</f>
        <v>RMAP Codec Status</v>
      </c>
      <c r="E24" t="str">
        <f>'AVS COMM Registers TABLE'!E31</f>
        <v>command received</v>
      </c>
    </row>
    <row r="25" spans="2:5" x14ac:dyDescent="0.25">
      <c r="B25" t="str">
        <f>'Register VHDL Types'!C143</f>
        <v>t_comm_read_registers</v>
      </c>
      <c r="C25" t="str">
        <f>'Register VHDL Types'!C44</f>
        <v>t_comm_reg_RMAP Codec Status_read_only</v>
      </c>
      <c r="D25" t="str">
        <f>INDEX('Register VHDL Types'!$C$127:$C$153,MATCH('Register VHDL Types TABLE'!C25,'Register VHDL Types'!$E$127:$E$153,0))</f>
        <v>RMAP Codec Status</v>
      </c>
      <c r="E25" t="str">
        <f>'AVS COMM Registers TABLE'!E32</f>
        <v>write requested</v>
      </c>
    </row>
    <row r="26" spans="2:5" x14ac:dyDescent="0.25">
      <c r="B26" t="str">
        <f>'Register VHDL Types'!C143</f>
        <v>t_comm_read_registers</v>
      </c>
      <c r="C26" t="str">
        <f>'Register VHDL Types'!C44</f>
        <v>t_comm_reg_RMAP Codec Status_read_only</v>
      </c>
      <c r="D26" t="str">
        <f>INDEX('Register VHDL Types'!$C$127:$C$153,MATCH('Register VHDL Types TABLE'!C26,'Register VHDL Types'!$E$127:$E$153,0))</f>
        <v>RMAP Codec Status</v>
      </c>
      <c r="E26" t="str">
        <f>'AVS COMM Registers TABLE'!E33</f>
        <v>write authorized</v>
      </c>
    </row>
    <row r="27" spans="2:5" x14ac:dyDescent="0.25">
      <c r="B27" t="str">
        <f>'Register VHDL Types'!C143</f>
        <v>t_comm_read_registers</v>
      </c>
      <c r="C27" t="str">
        <f>'Register VHDL Types'!C44</f>
        <v>t_comm_reg_RMAP Codec Status_read_only</v>
      </c>
      <c r="D27" t="str">
        <f>INDEX('Register VHDL Types'!$C$127:$C$153,MATCH('Register VHDL Types TABLE'!C27,'Register VHDL Types'!$E$127:$E$153,0))</f>
        <v>RMAP Codec Status</v>
      </c>
      <c r="E27" t="str">
        <f>'AVS COMM Registers TABLE'!E34</f>
        <v>read requested</v>
      </c>
    </row>
    <row r="28" spans="2:5" x14ac:dyDescent="0.25">
      <c r="B28" t="str">
        <f>'Register VHDL Types'!C143</f>
        <v>t_comm_read_registers</v>
      </c>
      <c r="C28" t="str">
        <f>'Register VHDL Types'!C44</f>
        <v>t_comm_reg_RMAP Codec Status_read_only</v>
      </c>
      <c r="D28" t="str">
        <f>INDEX('Register VHDL Types'!$C$127:$C$153,MATCH('Register VHDL Types TABLE'!C28,'Register VHDL Types'!$E$127:$E$153,0))</f>
        <v>RMAP Codec Status</v>
      </c>
      <c r="E28" t="str">
        <f>'AVS COMM Registers TABLE'!E35</f>
        <v>read authorized</v>
      </c>
    </row>
    <row r="29" spans="2:5" x14ac:dyDescent="0.25">
      <c r="B29" t="str">
        <f>'Register VHDL Types'!C143</f>
        <v>t_comm_read_registers</v>
      </c>
      <c r="C29" t="str">
        <f>'Register VHDL Types'!C44</f>
        <v>t_comm_reg_RMAP Codec Status_read_only</v>
      </c>
      <c r="D29" t="str">
        <f>INDEX('Register VHDL Types'!$C$127:$C$153,MATCH('Register VHDL Types TABLE'!C29,'Register VHDL Types'!$E$127:$E$153,0))</f>
        <v>RMAP Codec Status</v>
      </c>
      <c r="E29" t="str">
        <f>'AVS COMM Registers TABLE'!E36</f>
        <v>reply sended</v>
      </c>
    </row>
    <row r="30" spans="2:5" x14ac:dyDescent="0.25">
      <c r="B30" t="str">
        <f>'Register VHDL Types'!C143</f>
        <v>t_comm_read_registers</v>
      </c>
      <c r="C30" t="str">
        <f>'Register VHDL Types'!C44</f>
        <v>t_comm_reg_RMAP Codec Status_read_only</v>
      </c>
      <c r="D30" t="str">
        <f>INDEX('Register VHDL Types'!$C$127:$C$153,MATCH('Register VHDL Types TABLE'!C30,'Register VHDL Types'!$E$127:$E$153,0))</f>
        <v>RMAP Codec Status</v>
      </c>
      <c r="E30" t="str">
        <f>'AVS COMM Registers TABLE'!E37</f>
        <v>discarded package</v>
      </c>
    </row>
    <row r="31" spans="2:5" x14ac:dyDescent="0.25">
      <c r="B31" t="str">
        <f>'Register VHDL Types'!C143</f>
        <v>t_comm_read_registers</v>
      </c>
      <c r="C31" t="str">
        <f>'Register VHDL Types'!C44</f>
        <v>t_comm_reg_RMAP Codec Status_read_only</v>
      </c>
      <c r="D31" t="str">
        <f>INDEX('Register VHDL Types'!$C$127:$C$153,MATCH('Register VHDL Types TABLE'!C31,'Register VHDL Types'!$E$127:$E$153,0))</f>
        <v>RMAP Codec Status</v>
      </c>
      <c r="E31" t="str">
        <f>'AVS COMM Registers TABLE'!E39</f>
        <v>error early eop</v>
      </c>
    </row>
    <row r="32" spans="2:5" x14ac:dyDescent="0.25">
      <c r="B32" t="str">
        <f>'Register VHDL Types'!C143</f>
        <v>t_comm_read_registers</v>
      </c>
      <c r="C32" t="str">
        <f>'Register VHDL Types'!C44</f>
        <v>t_comm_reg_RMAP Codec Status_read_only</v>
      </c>
      <c r="D32" t="str">
        <f>INDEX('Register VHDL Types'!$C$127:$C$153,MATCH('Register VHDL Types TABLE'!C32,'Register VHDL Types'!$E$127:$E$153,0))</f>
        <v>RMAP Codec Status</v>
      </c>
      <c r="E32" t="str">
        <f>'AVS COMM Registers TABLE'!E40</f>
        <v>error eep</v>
      </c>
    </row>
    <row r="33" spans="2:5" x14ac:dyDescent="0.25">
      <c r="B33" t="str">
        <f>'Register VHDL Types'!C143</f>
        <v>t_comm_read_registers</v>
      </c>
      <c r="C33" t="str">
        <f>'Register VHDL Types'!C44</f>
        <v>t_comm_reg_RMAP Codec Status_read_only</v>
      </c>
      <c r="D33" t="str">
        <f>INDEX('Register VHDL Types'!$C$127:$C$153,MATCH('Register VHDL Types TABLE'!C33,'Register VHDL Types'!$E$127:$E$153,0))</f>
        <v>RMAP Codec Status</v>
      </c>
      <c r="E33" t="str">
        <f>'AVS COMM Registers TABLE'!E41</f>
        <v>error header CRC</v>
      </c>
    </row>
    <row r="34" spans="2:5" x14ac:dyDescent="0.25">
      <c r="B34" t="str">
        <f>'Register VHDL Types'!C143</f>
        <v>t_comm_read_registers</v>
      </c>
      <c r="C34" t="str">
        <f>'Register VHDL Types'!C44</f>
        <v>t_comm_reg_RMAP Codec Status_read_only</v>
      </c>
      <c r="D34" t="str">
        <f>INDEX('Register VHDL Types'!$C$127:$C$153,MATCH('Register VHDL Types TABLE'!C34,'Register VHDL Types'!$E$127:$E$153,0))</f>
        <v>RMAP Codec Status</v>
      </c>
      <c r="E34" t="str">
        <f>'AVS COMM Registers TABLE'!E42</f>
        <v>error unused packet type</v>
      </c>
    </row>
    <row r="35" spans="2:5" x14ac:dyDescent="0.25">
      <c r="B35" t="str">
        <f>'Register VHDL Types'!C143</f>
        <v>t_comm_read_registers</v>
      </c>
      <c r="C35" t="str">
        <f>'Register VHDL Types'!C44</f>
        <v>t_comm_reg_RMAP Codec Status_read_only</v>
      </c>
      <c r="D35" t="str">
        <f>INDEX('Register VHDL Types'!$C$127:$C$153,MATCH('Register VHDL Types TABLE'!C35,'Register VHDL Types'!$E$127:$E$153,0))</f>
        <v>RMAP Codec Status</v>
      </c>
      <c r="E35" t="str">
        <f>'AVS COMM Registers TABLE'!E43</f>
        <v>error invalid command code</v>
      </c>
    </row>
    <row r="36" spans="2:5" x14ac:dyDescent="0.25">
      <c r="B36" t="str">
        <f>'Register VHDL Types'!C143</f>
        <v>t_comm_read_registers</v>
      </c>
      <c r="C36" t="str">
        <f>'Register VHDL Types'!C44</f>
        <v>t_comm_reg_RMAP Codec Status_read_only</v>
      </c>
      <c r="D36" t="str">
        <f>INDEX('Register VHDL Types'!$C$127:$C$153,MATCH('Register VHDL Types TABLE'!C36,'Register VHDL Types'!$E$127:$E$153,0))</f>
        <v>RMAP Codec Status</v>
      </c>
      <c r="E36" t="str">
        <f>'AVS COMM Registers TABLE'!E44</f>
        <v>error too much data</v>
      </c>
    </row>
    <row r="37" spans="2:5" x14ac:dyDescent="0.25">
      <c r="B37" t="str">
        <f>'Register VHDL Types'!C143</f>
        <v>t_comm_read_registers</v>
      </c>
      <c r="C37" t="str">
        <f>'Register VHDL Types'!C44</f>
        <v>t_comm_reg_RMAP Codec Status_read_only</v>
      </c>
      <c r="D37" t="str">
        <f>INDEX('Register VHDL Types'!$C$127:$C$153,MATCH('Register VHDL Types TABLE'!C37,'Register VHDL Types'!$E$127:$E$153,0))</f>
        <v>RMAP Codec Status</v>
      </c>
      <c r="E37" t="str">
        <f>'AVS COMM Registers TABLE'!E45</f>
        <v>error invalid data crc</v>
      </c>
    </row>
    <row r="38" spans="2:5" x14ac:dyDescent="0.25">
      <c r="B38" t="str">
        <f>'Register VHDL Types'!C143</f>
        <v>t_comm_read_registers</v>
      </c>
      <c r="C38" t="str">
        <f>'Register VHDL Types'!C61</f>
        <v>t_comm_reg_RMAP last write address_read_only</v>
      </c>
      <c r="D38" t="str">
        <f>INDEX('Register VHDL Types'!$C$127:$C$153,MATCH('Register VHDL Types TABLE'!C38,'Register VHDL Types'!$E$127:$E$153,0))</f>
        <v>RMAP last write address</v>
      </c>
      <c r="E38" t="str">
        <f>'AVS COMM Registers TABLE'!E47</f>
        <v>last write address</v>
      </c>
    </row>
    <row r="39" spans="2:5" x14ac:dyDescent="0.25">
      <c r="B39" t="str">
        <f>'Register VHDL Types'!C143</f>
        <v>t_comm_read_registers</v>
      </c>
      <c r="C39" t="str">
        <f>'Register VHDL Types'!C65</f>
        <v>t_comm_reg_RMAP last read address_read_only</v>
      </c>
      <c r="D39" t="str">
        <f>INDEX('Register VHDL Types'!$C$127:$C$153,MATCH('Register VHDL Types TABLE'!C39,'Register VHDL Types'!$E$127:$E$153,0))</f>
        <v>RMAP last read address</v>
      </c>
      <c r="E39" t="str">
        <f>'AVS COMM Registers TABLE'!E48</f>
        <v>last read address</v>
      </c>
    </row>
    <row r="40" spans="2:5" x14ac:dyDescent="0.25">
      <c r="B40" t="str">
        <f>'Register VHDL Types'!C127</f>
        <v>t_comm_write_registers</v>
      </c>
      <c r="C40" t="str">
        <f>'Register VHDL Types'!C69</f>
        <v>t_comm_reg_data packet config 1</v>
      </c>
      <c r="D40" t="str">
        <f>INDEX('Register VHDL Types'!$C$127:$C$153,MATCH('Register VHDL Types TABLE'!C40,'Register VHDL Types'!$E$127:$E$153,0))</f>
        <v>data packet config 1</v>
      </c>
      <c r="E40" t="str">
        <f>'AVS COMM Registers TABLE'!E49</f>
        <v>ccd x size</v>
      </c>
    </row>
    <row r="41" spans="2:5" x14ac:dyDescent="0.25">
      <c r="B41" t="str">
        <f>'Register VHDL Types'!C127</f>
        <v>t_comm_write_registers</v>
      </c>
      <c r="C41" t="str">
        <f>'Register VHDL Types'!C69</f>
        <v>t_comm_reg_data packet config 1</v>
      </c>
      <c r="D41" t="str">
        <f>INDEX('Register VHDL Types'!$C$127:$C$153,MATCH('Register VHDL Types TABLE'!C41,'Register VHDL Types'!$E$127:$E$153,0))</f>
        <v>data packet config 1</v>
      </c>
      <c r="E41" t="str">
        <f>'AVS COMM Registers TABLE'!E50</f>
        <v>ccd y size</v>
      </c>
    </row>
    <row r="42" spans="2:5" x14ac:dyDescent="0.25">
      <c r="B42" t="str">
        <f>'Register VHDL Types'!C127</f>
        <v>t_comm_write_registers</v>
      </c>
      <c r="C42" t="str">
        <f>'Register VHDL Types'!C74</f>
        <v>t_comm_reg_data packet config 2</v>
      </c>
      <c r="D42" t="str">
        <f>INDEX('Register VHDL Types'!$C$127:$C$153,MATCH('Register VHDL Types TABLE'!C42,'Register VHDL Types'!$E$127:$E$153,0))</f>
        <v>data packet config 2</v>
      </c>
      <c r="E42" t="str">
        <f>'AVS COMM Registers TABLE'!E51</f>
        <v>data y size</v>
      </c>
    </row>
    <row r="43" spans="2:5" x14ac:dyDescent="0.25">
      <c r="B43" t="str">
        <f>'Register VHDL Types'!C127</f>
        <v>t_comm_write_registers</v>
      </c>
      <c r="C43" t="str">
        <f>'Register VHDL Types'!C74</f>
        <v>t_comm_reg_data packet config 2</v>
      </c>
      <c r="D43" t="str">
        <f>INDEX('Register VHDL Types'!$C$127:$C$153,MATCH('Register VHDL Types TABLE'!C43,'Register VHDL Types'!$E$127:$E$153,0))</f>
        <v>data packet config 2</v>
      </c>
      <c r="E43" t="str">
        <f>'AVS COMM Registers TABLE'!E52</f>
        <v>overscan y size</v>
      </c>
    </row>
    <row r="44" spans="2:5" x14ac:dyDescent="0.25">
      <c r="B44" t="str">
        <f>'Register VHDL Types'!C127</f>
        <v>t_comm_write_registers</v>
      </c>
      <c r="C44" t="str">
        <f>'Register VHDL Types'!C79</f>
        <v>t_comm_reg_data packet config 3</v>
      </c>
      <c r="D44" t="str">
        <f>INDEX('Register VHDL Types'!$C$127:$C$153,MATCH('Register VHDL Types TABLE'!C44,'Register VHDL Types'!$E$127:$E$153,0))</f>
        <v>data packet config 3</v>
      </c>
      <c r="E44" t="str">
        <f>'AVS COMM Registers TABLE'!E53</f>
        <v>packet length</v>
      </c>
    </row>
    <row r="45" spans="2:5" x14ac:dyDescent="0.25">
      <c r="B45" t="str">
        <f>'Register VHDL Types'!C127</f>
        <v>t_comm_write_registers</v>
      </c>
      <c r="C45" t="str">
        <f>'Register VHDL Types'!C83</f>
        <v>t_comm_reg_data packet config 4</v>
      </c>
      <c r="D45" t="str">
        <f>INDEX('Register VHDL Types'!$C$127:$C$153,MATCH('Register VHDL Types TABLE'!C45,'Register VHDL Types'!$E$127:$E$153,0))</f>
        <v>data packet config 4</v>
      </c>
      <c r="E45" t="str">
        <f>'AVS COMM Registers TABLE'!E55</f>
        <v>fee mode</v>
      </c>
    </row>
    <row r="46" spans="2:5" x14ac:dyDescent="0.25">
      <c r="B46" t="str">
        <f>'Register VHDL Types'!C127</f>
        <v>t_comm_write_registers</v>
      </c>
      <c r="C46" t="str">
        <f>'Register VHDL Types'!C83</f>
        <v>t_comm_reg_data packet config 4</v>
      </c>
      <c r="D46" t="str">
        <f>INDEX('Register VHDL Types'!$C$127:$C$153,MATCH('Register VHDL Types TABLE'!C46,'Register VHDL Types'!$E$127:$E$153,0))</f>
        <v>data packet config 4</v>
      </c>
      <c r="E46" t="str">
        <f>'AVS COMM Registers TABLE'!E56</f>
        <v>ccd number</v>
      </c>
    </row>
    <row r="47" spans="2:5" x14ac:dyDescent="0.25">
      <c r="B47" t="str">
        <f>'Register VHDL Types'!C143</f>
        <v>t_comm_read_registers</v>
      </c>
      <c r="C47" t="str">
        <f>'Register VHDL Types'!C88</f>
        <v>t_comm_reg_data packet header 1_read_only</v>
      </c>
      <c r="D47" t="str">
        <f>INDEX('Register VHDL Types'!$C$127:$C$153,MATCH('Register VHDL Types TABLE'!C47,'Register VHDL Types'!$E$127:$E$153,0))</f>
        <v>data packet header 1</v>
      </c>
      <c r="E47" t="str">
        <f>'AVS COMM Registers TABLE'!E58</f>
        <v>length</v>
      </c>
    </row>
    <row r="48" spans="2:5" x14ac:dyDescent="0.25">
      <c r="B48" t="str">
        <f>'Register VHDL Types'!C143</f>
        <v>t_comm_read_registers</v>
      </c>
      <c r="C48" t="str">
        <f>'Register VHDL Types'!C88</f>
        <v>t_comm_reg_data packet header 1_read_only</v>
      </c>
      <c r="D48" t="str">
        <f>INDEX('Register VHDL Types'!$C$127:$C$153,MATCH('Register VHDL Types TABLE'!C48,'Register VHDL Types'!$E$127:$E$153,0))</f>
        <v>data packet header 1</v>
      </c>
      <c r="E48" t="str">
        <f>'AVS COMM Registers TABLE'!E59</f>
        <v>type</v>
      </c>
    </row>
    <row r="49" spans="2:5" x14ac:dyDescent="0.25">
      <c r="B49" t="str">
        <f>'Register VHDL Types'!C143</f>
        <v>t_comm_read_registers</v>
      </c>
      <c r="C49" t="str">
        <f>'Register VHDL Types'!C93</f>
        <v>t_comm_reg_data packet header 2_read_only</v>
      </c>
      <c r="D49" t="str">
        <f>INDEX('Register VHDL Types'!$C$127:$C$153,MATCH('Register VHDL Types TABLE'!C49,'Register VHDL Types'!$E$127:$E$153,0))</f>
        <v>data packet header 2</v>
      </c>
      <c r="E49" t="str">
        <f>'AVS COMM Registers TABLE'!E60</f>
        <v>frame counter</v>
      </c>
    </row>
    <row r="50" spans="2:5" x14ac:dyDescent="0.25">
      <c r="B50" t="str">
        <f>'Register VHDL Types'!C143</f>
        <v>t_comm_read_registers</v>
      </c>
      <c r="C50" t="str">
        <f>'Register VHDL Types'!C93</f>
        <v>t_comm_reg_data packet header 2_read_only</v>
      </c>
      <c r="D50" t="str">
        <f>INDEX('Register VHDL Types'!$C$127:$C$153,MATCH('Register VHDL Types TABLE'!C50,'Register VHDL Types'!$E$127:$E$153,0))</f>
        <v>data packet header 2</v>
      </c>
      <c r="E50" t="str">
        <f>'AVS COMM Registers TABLE'!E61</f>
        <v>sequence counter</v>
      </c>
    </row>
    <row r="51" spans="2:5" x14ac:dyDescent="0.25">
      <c r="B51" t="str">
        <f>'Register VHDL Types'!C127</f>
        <v>t_comm_write_registers</v>
      </c>
      <c r="C51" t="str">
        <f>'Register VHDL Types'!C98</f>
        <v>t_comm_reg_data packet pixel delay 1</v>
      </c>
      <c r="D51" t="str">
        <f>INDEX('Register VHDL Types'!$C$127:$C$153,MATCH('Register VHDL Types TABLE'!C51,'Register VHDL Types'!$E$127:$E$153,0))</f>
        <v>data packet pixel delay 1</v>
      </c>
      <c r="E51" t="str">
        <f>'AVS COMM Registers TABLE'!E62</f>
        <v>line delay</v>
      </c>
    </row>
    <row r="52" spans="2:5" x14ac:dyDescent="0.25">
      <c r="B52" t="str">
        <f>'Register VHDL Types'!C127</f>
        <v>t_comm_write_registers</v>
      </c>
      <c r="C52" t="str">
        <f>'Register VHDL Types'!C102</f>
        <v>t_comm_reg_data packet pixel delay 2</v>
      </c>
      <c r="D52" t="str">
        <f>INDEX('Register VHDL Types'!$C$127:$C$153,MATCH('Register VHDL Types TABLE'!C52,'Register VHDL Types'!$E$127:$E$153,0))</f>
        <v>data packet pixel delay 2</v>
      </c>
      <c r="E52" t="str">
        <f>'AVS COMM Registers TABLE'!E64</f>
        <v>col delay</v>
      </c>
    </row>
    <row r="53" spans="2:5" x14ac:dyDescent="0.25">
      <c r="B53" t="str">
        <f>'Register VHDL Types'!C127</f>
        <v>t_comm_write_registers</v>
      </c>
      <c r="C53" t="str">
        <f>'Register VHDL Types'!C106</f>
        <v>t_comm_reg_data packet pixel delay 3</v>
      </c>
      <c r="D53" t="str">
        <f>INDEX('Register VHDL Types'!$C$127:$C$153,MATCH('Register VHDL Types TABLE'!C53,'Register VHDL Types'!$E$127:$E$153,0))</f>
        <v>data packet pixel delay 3</v>
      </c>
      <c r="E53" t="str">
        <f>'AVS COMM Registers TABLE'!E66</f>
        <v>adc delay</v>
      </c>
    </row>
    <row r="54" spans="2:5" x14ac:dyDescent="0.25">
      <c r="B54" t="str">
        <f>'Register VHDL Types'!C127</f>
        <v>t_comm_write_registers</v>
      </c>
      <c r="C54" t="str">
        <f>'Register VHDL Types'!C110</f>
        <v>t_comm_reg_IRQ control</v>
      </c>
      <c r="D54" t="str">
        <f>INDEX('Register VHDL Types'!$C$127:$C$153,MATCH('Register VHDL Types TABLE'!C54,'Register VHDL Types'!$E$127:$E$153,0))</f>
        <v>IRQ control</v>
      </c>
      <c r="E54" t="str">
        <f>'AVS COMM Registers TABLE'!E68</f>
        <v>rmap write command enable</v>
      </c>
    </row>
    <row r="55" spans="2:5" x14ac:dyDescent="0.25">
      <c r="B55" t="str">
        <f>'Register VHDL Types'!C127</f>
        <v>t_comm_write_registers</v>
      </c>
      <c r="C55" t="str">
        <f>'Register VHDL Types'!C110</f>
        <v>t_comm_reg_IRQ control</v>
      </c>
      <c r="D55" t="str">
        <f>INDEX('Register VHDL Types'!$C$127:$C$153,MATCH('Register VHDL Types TABLE'!C55,'Register VHDL Types'!$E$127:$E$153,0))</f>
        <v>IRQ control</v>
      </c>
      <c r="E55" t="str">
        <f>'AVS COMM Registers TABLE'!E70</f>
        <v>right buffer empty enable</v>
      </c>
    </row>
    <row r="56" spans="2:5" x14ac:dyDescent="0.25">
      <c r="B56" t="str">
        <f>'Register VHDL Types'!C127</f>
        <v>t_comm_write_registers</v>
      </c>
      <c r="C56" t="str">
        <f>'Register VHDL Types'!C110</f>
        <v>t_comm_reg_IRQ control</v>
      </c>
      <c r="D56" t="str">
        <f>INDEX('Register VHDL Types'!$C$127:$C$153,MATCH('Register VHDL Types TABLE'!C56,'Register VHDL Types'!$E$127:$E$153,0))</f>
        <v>IRQ control</v>
      </c>
      <c r="E56" t="str">
        <f>'AVS COMM Registers TABLE'!E71</f>
        <v>left buffer empty enable</v>
      </c>
    </row>
    <row r="57" spans="2:5" x14ac:dyDescent="0.25">
      <c r="B57" t="str">
        <f>'Register VHDL Types'!C127</f>
        <v>t_comm_write_registers</v>
      </c>
      <c r="C57" t="str">
        <f>'Register VHDL Types'!C110</f>
        <v>t_comm_reg_IRQ control</v>
      </c>
      <c r="D57" t="str">
        <f>INDEX('Register VHDL Types'!$C$127:$C$153,MATCH('Register VHDL Types TABLE'!C57,'Register VHDL Types'!$E$127:$E$153,0))</f>
        <v>IRQ control</v>
      </c>
      <c r="E57" t="str">
        <f>'AVS COMM Registers TABLE'!E73</f>
        <v>comm irq enable</v>
      </c>
    </row>
    <row r="58" spans="2:5" x14ac:dyDescent="0.25">
      <c r="B58" t="str">
        <f>'Register VHDL Types'!C143</f>
        <v>t_comm_read_registers</v>
      </c>
      <c r="C58" t="str">
        <f>'Register VHDL Types'!C117</f>
        <v>t_comm_reg_IRQ flags_read_only</v>
      </c>
      <c r="D58" t="str">
        <f>INDEX('Register VHDL Types'!$C$127:$C$153,MATCH('Register VHDL Types TABLE'!C58,'Register VHDL Types'!$E$127:$E$153,0))</f>
        <v>IRQ flags</v>
      </c>
      <c r="E58" t="str">
        <f>'AVS COMM Registers TABLE'!E75</f>
        <v>rmap write command flag</v>
      </c>
    </row>
    <row r="59" spans="2:5" x14ac:dyDescent="0.25">
      <c r="B59" t="str">
        <f>'Register VHDL Types'!C143</f>
        <v>t_comm_read_registers</v>
      </c>
      <c r="C59" t="str">
        <f>'Register VHDL Types'!C117</f>
        <v>t_comm_reg_IRQ flags_read_only</v>
      </c>
      <c r="D59" t="str">
        <f>INDEX('Register VHDL Types'!$C$127:$C$153,MATCH('Register VHDL Types TABLE'!C59,'Register VHDL Types'!$E$127:$E$153,0))</f>
        <v>IRQ flags</v>
      </c>
      <c r="E59" t="str">
        <f>'AVS COMM Registers TABLE'!E77</f>
        <v>buffer empty flag</v>
      </c>
    </row>
    <row r="60" spans="2:5" x14ac:dyDescent="0.25">
      <c r="B60" t="str">
        <f>'Register VHDL Types'!C127</f>
        <v>t_comm_write_registers</v>
      </c>
      <c r="C60" t="str">
        <f>'Register VHDL Types'!C122</f>
        <v>t_comm_reg_IRQ flags clear</v>
      </c>
      <c r="D60" t="str">
        <f>INDEX('Register VHDL Types'!$C$127:$C$153,MATCH('Register VHDL Types TABLE'!C60,'Register VHDL Types'!$E$127:$E$153,0))</f>
        <v>IRQ flags clear</v>
      </c>
      <c r="E60" t="str">
        <f>'AVS COMM Registers TABLE'!E79</f>
        <v>rmap write command flag clear</v>
      </c>
    </row>
    <row r="61" spans="2:5" x14ac:dyDescent="0.25">
      <c r="B61" t="str">
        <f>'Register VHDL Types'!C127</f>
        <v>t_comm_write_registers</v>
      </c>
      <c r="C61" t="str">
        <f>'Register VHDL Types'!C122</f>
        <v>t_comm_reg_IRQ flags clear</v>
      </c>
      <c r="D61" t="str">
        <f>INDEX('Register VHDL Types'!$C$127:$C$153,MATCH('Register VHDL Types TABLE'!C61,'Register VHDL Types'!$E$127:$E$153,0))</f>
        <v>IRQ flags clear</v>
      </c>
      <c r="E61" t="str">
        <f>'AVS COMM Registers TABLE'!E81</f>
        <v>buffer empty flag clear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113"/>
  <sheetViews>
    <sheetView zoomScale="70" zoomScaleNormal="70" workbookViewId="0"/>
  </sheetViews>
  <sheetFormatPr defaultRowHeight="15" x14ac:dyDescent="0.25"/>
  <cols>
    <col min="1" max="1" width="11.140625" customWidth="1"/>
    <col min="2" max="2" width="23.85546875" bestFit="1" customWidth="1"/>
    <col min="3" max="3" width="22.28515625" customWidth="1"/>
    <col min="4" max="4" width="4.28515625" customWidth="1"/>
    <col min="5" max="5" width="25.7109375" customWidth="1"/>
    <col min="6" max="6" width="7.28515625" customWidth="1"/>
    <col min="7" max="8" width="3.42578125" customWidth="1"/>
    <col min="9" max="9" width="8.42578125" customWidth="1"/>
    <col min="10" max="11" width="3.42578125" customWidth="1"/>
    <col min="12" max="12" width="12.85546875" customWidth="1"/>
    <col min="13" max="13" width="21.28515625" customWidth="1"/>
    <col min="14" max="14" width="7.28515625" customWidth="1"/>
    <col min="15" max="15" width="2.5703125" bestFit="1" customWidth="1"/>
    <col min="16" max="16" width="16.85546875" bestFit="1" customWidth="1"/>
    <col min="17" max="17" width="2.5703125" bestFit="1" customWidth="1"/>
    <col min="18" max="18" width="12.28515625" bestFit="1" customWidth="1"/>
    <col min="19" max="19" width="2.5703125" bestFit="1" customWidth="1"/>
    <col min="20" max="20" width="5.7109375" bestFit="1" customWidth="1"/>
    <col min="21" max="21" width="24.140625" bestFit="1" customWidth="1"/>
    <col min="22" max="22" width="3.42578125" customWidth="1"/>
    <col min="23" max="23" width="40.7109375" bestFit="1" customWidth="1"/>
    <col min="24" max="24" width="3.42578125" customWidth="1"/>
    <col min="25" max="25" width="46.7109375" bestFit="1" customWidth="1"/>
    <col min="26" max="26" width="3.42578125" customWidth="1"/>
    <col min="28" max="28" width="126.28515625" bestFit="1" customWidth="1"/>
  </cols>
  <sheetData>
    <row r="1" spans="1:28" x14ac:dyDescent="0.25">
      <c r="A1" s="7" t="s">
        <v>53</v>
      </c>
    </row>
    <row r="2" spans="1:28" x14ac:dyDescent="0.25">
      <c r="B2" s="3" t="s">
        <v>195</v>
      </c>
      <c r="C2" s="2" t="s">
        <v>50</v>
      </c>
      <c r="D2" s="3" t="s">
        <v>51</v>
      </c>
      <c r="E2" s="3" t="str">
        <f>'Register VHDL Types'!C143</f>
        <v>t_comm_read_registers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41</v>
      </c>
      <c r="AB2" t="str">
        <f>CONCATENATE(B2,C2,D2,E2,F2,G2,H2,I2,J2,K2,L2,M2,N2,O2,P2,Q2,R2,S2,T2,U2,V2,W2,X2,Y2,Z2)</f>
        <v>comm_read_registers_i  : in t_comm_read_registers;</v>
      </c>
    </row>
    <row r="3" spans="1:28" x14ac:dyDescent="0.25">
      <c r="B3" s="3" t="s">
        <v>196</v>
      </c>
      <c r="C3" s="2" t="s">
        <v>50</v>
      </c>
      <c r="D3" s="3" t="s">
        <v>51</v>
      </c>
      <c r="E3" s="3" t="str">
        <f>'Register VHDL Types'!C127</f>
        <v>t_comm_write_registers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41</v>
      </c>
      <c r="AB3" t="str">
        <f>CONCATENATE(B3,C3,D3,E3,F3,G3,H3,I3,J3,K3,L3,M3,N3,O3,P3,Q3,R3,S3,T3,U3,V3,W3,X3,Y3,Z3)</f>
        <v>comm_write_registers_i  : in t_comm_write_registers;</v>
      </c>
    </row>
    <row r="4" spans="1:28" x14ac:dyDescent="0.25">
      <c r="B4" s="3" t="s">
        <v>79</v>
      </c>
      <c r="C4" s="2" t="s">
        <v>50</v>
      </c>
      <c r="D4" s="3" t="s">
        <v>59</v>
      </c>
      <c r="E4" s="2" t="s">
        <v>42</v>
      </c>
      <c r="F4" s="2" t="s">
        <v>70</v>
      </c>
      <c r="G4" s="2" t="s">
        <v>65</v>
      </c>
      <c r="H4" s="3">
        <v>31</v>
      </c>
      <c r="I4" s="2" t="s">
        <v>44</v>
      </c>
      <c r="J4" s="3">
        <v>0</v>
      </c>
      <c r="K4" s="2" t="s">
        <v>63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 t="s">
        <v>41</v>
      </c>
      <c r="AB4" t="str">
        <f>CONCATENATE(B4,C4,D4,E4,F4,G4,H4,I4,J4,K4,L4,M4,N4,O4,P4,Q4,R4,S4,T4,U4,V4,W4,X4,Y4,Z4)</f>
        <v>avs_readdata_o  : out std_logic_vector(31 downto 0);</v>
      </c>
    </row>
    <row r="6" spans="1:28" x14ac:dyDescent="0.25">
      <c r="A6" s="7" t="s">
        <v>54</v>
      </c>
    </row>
    <row r="7" spans="1:28" x14ac:dyDescent="0.25">
      <c r="B7" s="6" t="s">
        <v>55</v>
      </c>
      <c r="C7" s="5" t="s">
        <v>80</v>
      </c>
      <c r="D7" s="6" t="s">
        <v>50</v>
      </c>
      <c r="E7" s="6" t="s">
        <v>42</v>
      </c>
      <c r="F7" s="6" t="s">
        <v>70</v>
      </c>
      <c r="G7" s="6" t="s">
        <v>65</v>
      </c>
      <c r="H7" s="5">
        <v>7</v>
      </c>
      <c r="I7" s="6" t="s">
        <v>44</v>
      </c>
      <c r="J7" s="5">
        <v>0</v>
      </c>
      <c r="K7" s="6" t="s">
        <v>63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6" t="s">
        <v>41</v>
      </c>
      <c r="AB7" t="str">
        <f>CONCATENATE(B7,C7,D7,E7,F7,G7,H7,I7,J7,K7,L7,M7,N7,O7,P7,Q7,R7,S7,T7,U7,V7,W7,X7,Y7,Z7)</f>
        <v>signal s_avs_read_address  : std_logic_vector(7 downto 0);</v>
      </c>
    </row>
    <row r="9" spans="1:28" x14ac:dyDescent="0.25">
      <c r="A9" s="7" t="s">
        <v>52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2" t="s">
        <v>56</v>
      </c>
      <c r="M10" s="3" t="str">
        <f>$C$7</f>
        <v>s_avs_read_address</v>
      </c>
      <c r="N10" s="2" t="s">
        <v>57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B10" t="str">
        <f t="shared" ref="AB10:AB73" si="0">CONCATENATE(B10,C10,D10,E10,F10,G10,H10,I10,J10,K10,L10,M10,N10,O10,P10,Q10,R10,S10,T10,U10,V10,W10,X10,Y10,Z10)</f>
        <v>case (s_avs_read_address) is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2" t="s">
        <v>66</v>
      </c>
      <c r="N11" s="3" t="str">
        <f>'AVS COMM Registers TABLE'!C3</f>
        <v>x"00"</v>
      </c>
      <c r="O11" s="2" t="s">
        <v>63</v>
      </c>
      <c r="P11" s="4"/>
      <c r="Q11" s="4"/>
      <c r="R11" s="4"/>
      <c r="S11" s="4"/>
      <c r="T11" s="2" t="s">
        <v>61</v>
      </c>
      <c r="U11" s="4"/>
      <c r="V11" s="4"/>
      <c r="W11" s="4"/>
      <c r="X11" s="4"/>
      <c r="Y11" s="4"/>
      <c r="Z11" s="4"/>
      <c r="AB11" t="str">
        <f t="shared" si="0"/>
        <v xml:space="preserve">  when (x"00") =&gt;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 t="shared" ref="P12:P91" si="1">$B$4</f>
        <v>avs_readdata_o</v>
      </c>
      <c r="Q12" s="2" t="s">
        <v>65</v>
      </c>
      <c r="R12" s="3" t="str">
        <f>'AVS COMM Registers TABLE'!J3</f>
        <v>0</v>
      </c>
      <c r="S12" s="2" t="s">
        <v>63</v>
      </c>
      <c r="T12" s="6" t="s">
        <v>62</v>
      </c>
      <c r="U12" s="5" t="str">
        <f>INDEX($B$2:$B$3,MATCH(INDEX('Register VHDL Types TABLE'!$B$2:$B$61,MATCH(Y12,'Register VHDL Types TABLE'!$E$2:$E$61,0)),$E$2:$E$3,0))</f>
        <v>comm_write_registers_i</v>
      </c>
      <c r="V12" s="6" t="s">
        <v>64</v>
      </c>
      <c r="W12" s="5" t="str">
        <f>INDEX('Register VHDL Types TABLE'!$D$2:$D$61,MATCH(Y12,'Register VHDL Types TABLE'!$E$2:$E$61,0))</f>
        <v>SpaceWire Link Config / Status</v>
      </c>
      <c r="X12" s="6" t="s">
        <v>64</v>
      </c>
      <c r="Y12" s="5" t="str">
        <f>'AVS COMM Registers TABLE'!E3</f>
        <v>disconnect</v>
      </c>
      <c r="Z12" s="6" t="s">
        <v>41</v>
      </c>
      <c r="AB12" t="str">
        <f t="shared" si="0"/>
        <v xml:space="preserve">    avs_readdata_o(0) &lt;= comm_write_registers_i.SpaceWire Link Config / Status.disconnect;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 t="shared" si="1"/>
        <v>avs_readdata_o</v>
      </c>
      <c r="Q13" s="2" t="s">
        <v>65</v>
      </c>
      <c r="R13" s="3" t="str">
        <f>'AVS COMM Registers TABLE'!J4</f>
        <v>1</v>
      </c>
      <c r="S13" s="2" t="s">
        <v>63</v>
      </c>
      <c r="T13" s="6" t="s">
        <v>62</v>
      </c>
      <c r="U13" s="5" t="str">
        <f>INDEX($B$2:$B$3,MATCH(INDEX('Register VHDL Types TABLE'!$B$2:$B$61,MATCH(Y13,'Register VHDL Types TABLE'!$E$2:$E$61,0)),$E$2:$E$3,0))</f>
        <v>comm_write_registers_i</v>
      </c>
      <c r="V13" s="6" t="s">
        <v>64</v>
      </c>
      <c r="W13" s="5" t="str">
        <f>INDEX('Register VHDL Types TABLE'!$D$2:$D$61,MATCH(Y13,'Register VHDL Types TABLE'!$E$2:$E$61,0))</f>
        <v>SpaceWire Link Config / Status</v>
      </c>
      <c r="X13" s="6" t="s">
        <v>64</v>
      </c>
      <c r="Y13" s="5" t="str">
        <f>'AVS COMM Registers TABLE'!E4</f>
        <v>start</v>
      </c>
      <c r="Z13" s="6" t="s">
        <v>41</v>
      </c>
      <c r="AB13" t="str">
        <f t="shared" si="0"/>
        <v xml:space="preserve">    avs_readdata_o(1) &lt;= comm_write_registers_i.SpaceWire Link Config / Status.start;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 t="shared" si="1"/>
        <v>avs_readdata_o</v>
      </c>
      <c r="Q14" s="2" t="s">
        <v>65</v>
      </c>
      <c r="R14" s="3" t="str">
        <f>'AVS COMM Registers TABLE'!J5</f>
        <v>2</v>
      </c>
      <c r="S14" s="2" t="s">
        <v>63</v>
      </c>
      <c r="T14" s="6" t="s">
        <v>62</v>
      </c>
      <c r="U14" s="5" t="str">
        <f>INDEX($B$2:$B$3,MATCH(INDEX('Register VHDL Types TABLE'!$B$2:$B$61,MATCH(Y14,'Register VHDL Types TABLE'!$E$2:$E$61,0)),$E$2:$E$3,0))</f>
        <v>comm_write_registers_i</v>
      </c>
      <c r="V14" s="6" t="s">
        <v>64</v>
      </c>
      <c r="W14" s="5" t="str">
        <f>INDEX('Register VHDL Types TABLE'!$D$2:$D$61,MATCH(Y14,'Register VHDL Types TABLE'!$E$2:$E$61,0))</f>
        <v>SpaceWire Link Config / Status</v>
      </c>
      <c r="X14" s="6" t="s">
        <v>64</v>
      </c>
      <c r="Y14" s="5" t="str">
        <f>'AVS COMM Registers TABLE'!E5</f>
        <v>autostart</v>
      </c>
      <c r="Z14" s="6" t="s">
        <v>41</v>
      </c>
      <c r="AB14" t="str">
        <f t="shared" si="0"/>
        <v xml:space="preserve">    avs_readdata_o(2) &lt;= comm_write_registers_i.SpaceWire Link Config / Status.autostart;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 t="shared" si="1"/>
        <v>avs_readdata_o</v>
      </c>
      <c r="Q15" s="2" t="s">
        <v>65</v>
      </c>
      <c r="R15" s="3" t="str">
        <f>'AVS COMM Registers TABLE'!J6</f>
        <v>7 downto 3</v>
      </c>
      <c r="S15" s="2" t="s">
        <v>63</v>
      </c>
      <c r="T15" s="6" t="s">
        <v>62</v>
      </c>
      <c r="U15" s="5" t="str">
        <f>'AVS COMM Registers TABLE'!G6</f>
        <v>(others =&gt; '0')</v>
      </c>
      <c r="V15" s="4"/>
      <c r="W15" s="4"/>
      <c r="X15" s="4"/>
      <c r="Y15" s="4"/>
      <c r="Z15" s="6" t="s">
        <v>41</v>
      </c>
      <c r="AB15" t="str">
        <f t="shared" si="0"/>
        <v xml:space="preserve">    avs_readdata_o(7 downto 3) &lt;= (others =&gt; '0');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 t="shared" si="1"/>
        <v>avs_readdata_o</v>
      </c>
      <c r="Q16" s="2" t="s">
        <v>65</v>
      </c>
      <c r="R16" s="3" t="str">
        <f>'AVS COMM Registers TABLE'!J7</f>
        <v>8</v>
      </c>
      <c r="S16" s="2" t="s">
        <v>63</v>
      </c>
      <c r="T16" s="6" t="s">
        <v>62</v>
      </c>
      <c r="U16" s="5" t="str">
        <f>INDEX($B$2:$B$3,MATCH(INDEX('Register VHDL Types TABLE'!$B$2:$B$61,MATCH(Y16,'Register VHDL Types TABLE'!$E$2:$E$61,0)),$E$2:$E$3,0))</f>
        <v>comm_read_registers_i</v>
      </c>
      <c r="V16" s="6" t="s">
        <v>64</v>
      </c>
      <c r="W16" s="5" t="str">
        <f>INDEX('Register VHDL Types TABLE'!$D$2:$D$61,MATCH(Y16,'Register VHDL Types TABLE'!$E$2:$E$61,0))</f>
        <v>SpaceWire Link Config / Status_read_only</v>
      </c>
      <c r="X16" s="6" t="s">
        <v>64</v>
      </c>
      <c r="Y16" s="5" t="str">
        <f>'AVS COMM Registers TABLE'!E7</f>
        <v>running</v>
      </c>
      <c r="Z16" s="6" t="s">
        <v>41</v>
      </c>
      <c r="AB16" t="str">
        <f t="shared" si="0"/>
        <v xml:space="preserve">    avs_readdata_o(8) &lt;= comm_read_registers_i.SpaceWire Link Config / Status_read_only.running;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4" t="s">
        <v>49</v>
      </c>
      <c r="N17" s="4"/>
      <c r="O17" s="4"/>
      <c r="P17" s="5" t="str">
        <f t="shared" si="1"/>
        <v>avs_readdata_o</v>
      </c>
      <c r="Q17" s="2" t="s">
        <v>65</v>
      </c>
      <c r="R17" s="3" t="str">
        <f>'AVS COMM Registers TABLE'!J8</f>
        <v>9</v>
      </c>
      <c r="S17" s="2" t="s">
        <v>63</v>
      </c>
      <c r="T17" s="6" t="s">
        <v>62</v>
      </c>
      <c r="U17" s="5" t="str">
        <f>INDEX($B$2:$B$3,MATCH(INDEX('Register VHDL Types TABLE'!$B$2:$B$61,MATCH(Y17,'Register VHDL Types TABLE'!$E$2:$E$61,0)),$E$2:$E$3,0))</f>
        <v>comm_read_registers_i</v>
      </c>
      <c r="V17" s="6" t="s">
        <v>64</v>
      </c>
      <c r="W17" s="5" t="str">
        <f>INDEX('Register VHDL Types TABLE'!$D$2:$D$61,MATCH(Y17,'Register VHDL Types TABLE'!$E$2:$E$61,0))</f>
        <v>SpaceWire Link Config / Status_read_only</v>
      </c>
      <c r="X17" s="6" t="s">
        <v>64</v>
      </c>
      <c r="Y17" s="5" t="str">
        <f>'AVS COMM Registers TABLE'!E8</f>
        <v>connecting</v>
      </c>
      <c r="Z17" s="6" t="s">
        <v>41</v>
      </c>
      <c r="AB17" t="str">
        <f t="shared" si="0"/>
        <v xml:space="preserve">    avs_readdata_o(9) &lt;= comm_read_registers_i.SpaceWire Link Config / Status_read_only.connecting;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 t="shared" si="1"/>
        <v>avs_readdata_o</v>
      </c>
      <c r="Q18" s="2" t="s">
        <v>65</v>
      </c>
      <c r="R18" s="3" t="str">
        <f>'AVS COMM Registers TABLE'!J9</f>
        <v>0</v>
      </c>
      <c r="S18" s="2" t="s">
        <v>63</v>
      </c>
      <c r="T18" s="6" t="s">
        <v>62</v>
      </c>
      <c r="U18" s="5" t="str">
        <f>INDEX($B$2:$B$3,MATCH(INDEX('Register VHDL Types TABLE'!$B$2:$B$61,MATCH(Y18,'Register VHDL Types TABLE'!$E$2:$E$61,0)),$E$2:$E$3,0))</f>
        <v>comm_read_registers_i</v>
      </c>
      <c r="V18" s="6" t="s">
        <v>64</v>
      </c>
      <c r="W18" s="5" t="str">
        <f>INDEX('Register VHDL Types TABLE'!$D$2:$D$61,MATCH(Y18,'Register VHDL Types TABLE'!$E$2:$E$61,0))</f>
        <v>SpaceWire Link Config / Status_read_only</v>
      </c>
      <c r="X18" s="6" t="s">
        <v>64</v>
      </c>
      <c r="Y18" s="5" t="str">
        <f>'AVS COMM Registers TABLE'!E9</f>
        <v>started</v>
      </c>
      <c r="Z18" s="6" t="s">
        <v>41</v>
      </c>
      <c r="AB18" t="str">
        <f t="shared" si="0"/>
        <v xml:space="preserve">    avs_readdata_o(0) &lt;= comm_read_registers_i.SpaceWire Link Config / Status_read_only.started;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 t="shared" si="1"/>
        <v>avs_readdata_o</v>
      </c>
      <c r="Q19" s="2" t="s">
        <v>65</v>
      </c>
      <c r="R19" s="3" t="str">
        <f>'AVS COMM Registers TABLE'!J10</f>
        <v>15 downto 1</v>
      </c>
      <c r="S19" s="2" t="s">
        <v>63</v>
      </c>
      <c r="T19" s="6" t="s">
        <v>62</v>
      </c>
      <c r="U19" s="5" t="str">
        <f>'AVS COMM Registers TABLE'!G10</f>
        <v>(others =&gt; '0')</v>
      </c>
      <c r="V19" s="4"/>
      <c r="W19" s="4"/>
      <c r="X19" s="4"/>
      <c r="Y19" s="4"/>
      <c r="Z19" s="6" t="s">
        <v>41</v>
      </c>
      <c r="AB19" t="str">
        <f t="shared" si="0"/>
        <v xml:space="preserve">    avs_readdata_o(15 downto 1) &lt;= (others =&gt; '0');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 t="shared" si="1"/>
        <v>avs_readdata_o</v>
      </c>
      <c r="Q20" s="2" t="s">
        <v>65</v>
      </c>
      <c r="R20" s="3" t="str">
        <f>'AVS COMM Registers TABLE'!J11</f>
        <v>6</v>
      </c>
      <c r="S20" s="2" t="s">
        <v>63</v>
      </c>
      <c r="T20" s="6" t="s">
        <v>62</v>
      </c>
      <c r="U20" s="5" t="str">
        <f>INDEX($B$2:$B$3,MATCH(INDEX('Register VHDL Types TABLE'!$B$2:$B$61,MATCH(Y20,'Register VHDL Types TABLE'!$E$2:$E$61,0)),$E$2:$E$3,0))</f>
        <v>comm_read_registers_i</v>
      </c>
      <c r="V20" s="6" t="s">
        <v>64</v>
      </c>
      <c r="W20" s="5" t="str">
        <f>INDEX('Register VHDL Types TABLE'!$D$2:$D$61,MATCH(Y20,'Register VHDL Types TABLE'!$E$2:$E$61,0))</f>
        <v>SpaceWire Link Config / Status_read_only</v>
      </c>
      <c r="X20" s="6" t="s">
        <v>64</v>
      </c>
      <c r="Y20" s="5" t="str">
        <f>'AVS COMM Registers TABLE'!E11</f>
        <v>error disconnect</v>
      </c>
      <c r="Z20" s="6" t="s">
        <v>41</v>
      </c>
      <c r="AB20" t="str">
        <f t="shared" si="0"/>
        <v xml:space="preserve">    avs_readdata_o(6) &lt;= comm_read_registers_i.SpaceWire Link Config / Status_read_only.error disconnect;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 t="shared" si="1"/>
        <v>avs_readdata_o</v>
      </c>
      <c r="Q21" s="2" t="s">
        <v>65</v>
      </c>
      <c r="R21" s="3" t="str">
        <f>'AVS COMM Registers TABLE'!J12</f>
        <v>7</v>
      </c>
      <c r="S21" s="2" t="s">
        <v>63</v>
      </c>
      <c r="T21" s="6" t="s">
        <v>62</v>
      </c>
      <c r="U21" s="5" t="str">
        <f>INDEX($B$2:$B$3,MATCH(INDEX('Register VHDL Types TABLE'!$B$2:$B$61,MATCH(Y21,'Register VHDL Types TABLE'!$E$2:$E$61,0)),$E$2:$E$3,0))</f>
        <v>comm_read_registers_i</v>
      </c>
      <c r="V21" s="6" t="s">
        <v>64</v>
      </c>
      <c r="W21" s="5" t="str">
        <f>INDEX('Register VHDL Types TABLE'!$D$2:$D$61,MATCH(Y21,'Register VHDL Types TABLE'!$E$2:$E$61,0))</f>
        <v>SpaceWire Link Config / Status_read_only</v>
      </c>
      <c r="X21" s="6" t="s">
        <v>64</v>
      </c>
      <c r="Y21" s="5" t="str">
        <f>'AVS COMM Registers TABLE'!E12</f>
        <v>error parity</v>
      </c>
      <c r="Z21" s="6" t="s">
        <v>41</v>
      </c>
      <c r="AB21" t="str">
        <f t="shared" si="0"/>
        <v xml:space="preserve">    avs_readdata_o(7) &lt;= comm_read_registers_i.SpaceWire Link Config / Status_read_only.error parity;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4" t="s">
        <v>49</v>
      </c>
      <c r="N22" s="4"/>
      <c r="O22" s="4"/>
      <c r="P22" s="5" t="str">
        <f t="shared" si="1"/>
        <v>avs_readdata_o</v>
      </c>
      <c r="Q22" s="2" t="s">
        <v>65</v>
      </c>
      <c r="R22" s="3" t="str">
        <f>'AVS COMM Registers TABLE'!J13</f>
        <v>8</v>
      </c>
      <c r="S22" s="2" t="s">
        <v>63</v>
      </c>
      <c r="T22" s="6" t="s">
        <v>62</v>
      </c>
      <c r="U22" s="5" t="str">
        <f>INDEX($B$2:$B$3,MATCH(INDEX('Register VHDL Types TABLE'!$B$2:$B$61,MATCH(Y22,'Register VHDL Types TABLE'!$E$2:$E$61,0)),$E$2:$E$3,0))</f>
        <v>comm_read_registers_i</v>
      </c>
      <c r="V22" s="6" t="s">
        <v>64</v>
      </c>
      <c r="W22" s="5" t="str">
        <f>INDEX('Register VHDL Types TABLE'!$D$2:$D$61,MATCH(Y22,'Register VHDL Types TABLE'!$E$2:$E$61,0))</f>
        <v>SpaceWire Link Config / Status_read_only</v>
      </c>
      <c r="X22" s="6" t="s">
        <v>64</v>
      </c>
      <c r="Y22" s="5" t="str">
        <f>'AVS COMM Registers TABLE'!E13</f>
        <v>error escape</v>
      </c>
      <c r="Z22" s="6" t="s">
        <v>41</v>
      </c>
      <c r="AB22" t="str">
        <f t="shared" si="0"/>
        <v xml:space="preserve">    avs_readdata_o(8) &lt;= comm_read_registers_i.SpaceWire Link Config / Status_read_only.error escape;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5" t="str">
        <f t="shared" si="1"/>
        <v>avs_readdata_o</v>
      </c>
      <c r="Q23" s="2" t="s">
        <v>65</v>
      </c>
      <c r="R23" s="3" t="str">
        <f>'AVS COMM Registers TABLE'!J14</f>
        <v>9</v>
      </c>
      <c r="S23" s="2" t="s">
        <v>63</v>
      </c>
      <c r="T23" s="6" t="s">
        <v>62</v>
      </c>
      <c r="U23" s="5" t="str">
        <f>INDEX($B$2:$B$3,MATCH(INDEX('Register VHDL Types TABLE'!$B$2:$B$61,MATCH(Y23,'Register VHDL Types TABLE'!$E$2:$E$61,0)),$E$2:$E$3,0))</f>
        <v>comm_read_registers_i</v>
      </c>
      <c r="V23" s="6" t="s">
        <v>64</v>
      </c>
      <c r="W23" s="5" t="str">
        <f>INDEX('Register VHDL Types TABLE'!$D$2:$D$61,MATCH(Y23,'Register VHDL Types TABLE'!$E$2:$E$61,0))</f>
        <v>SpaceWire Link Config / Status_read_only</v>
      </c>
      <c r="X23" s="6" t="s">
        <v>64</v>
      </c>
      <c r="Y23" s="5" t="str">
        <f>'AVS COMM Registers TABLE'!E14</f>
        <v>error credit</v>
      </c>
      <c r="Z23" s="6" t="s">
        <v>41</v>
      </c>
      <c r="AB23" t="str">
        <f t="shared" si="0"/>
        <v xml:space="preserve">    avs_readdata_o(9) &lt;= comm_read_registers_i.SpaceWire Link Config / Status_read_only.error credit;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4" t="s">
        <v>49</v>
      </c>
      <c r="N24" s="4"/>
      <c r="O24" s="4"/>
      <c r="P24" s="5" t="str">
        <f t="shared" si="1"/>
        <v>avs_readdata_o</v>
      </c>
      <c r="Q24" s="2" t="s">
        <v>65</v>
      </c>
      <c r="R24" s="3" t="str">
        <f>'AVS COMM Registers TABLE'!J15</f>
        <v>31 downto 0</v>
      </c>
      <c r="S24" s="2" t="s">
        <v>63</v>
      </c>
      <c r="T24" s="6" t="s">
        <v>62</v>
      </c>
      <c r="U24" s="5" t="str">
        <f>'AVS COMM Registers TABLE'!G15</f>
        <v>(others =&gt; '0')</v>
      </c>
      <c r="V24" s="4"/>
      <c r="W24" s="4"/>
      <c r="X24" s="4"/>
      <c r="Y24" s="4"/>
      <c r="Z24" s="6" t="s">
        <v>41</v>
      </c>
      <c r="AB24" t="str">
        <f t="shared" si="0"/>
        <v xml:space="preserve">    avs_readdata_o(31 downto 0) &lt;= (others =&gt; '0');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2" t="s">
        <v>66</v>
      </c>
      <c r="N25" s="3" t="str">
        <f>'AVS COMM Registers TABLE'!C16</f>
        <v>x"01"</v>
      </c>
      <c r="O25" s="2" t="s">
        <v>63</v>
      </c>
      <c r="P25" s="4"/>
      <c r="Q25" s="4"/>
      <c r="R25" s="4"/>
      <c r="S25" s="4"/>
      <c r="T25" s="2" t="s">
        <v>61</v>
      </c>
      <c r="U25" s="4"/>
      <c r="V25" s="4"/>
      <c r="W25" s="4"/>
      <c r="X25" s="4"/>
      <c r="Y25" s="4"/>
      <c r="Z25" s="4"/>
      <c r="AB25" t="str">
        <f t="shared" si="0"/>
        <v xml:space="preserve">  when (x"01") =&gt;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4" t="s">
        <v>49</v>
      </c>
      <c r="N26" s="4"/>
      <c r="O26" s="4"/>
      <c r="P26" s="5" t="str">
        <f t="shared" si="1"/>
        <v>avs_readdata_o</v>
      </c>
      <c r="Q26" s="2" t="s">
        <v>65</v>
      </c>
      <c r="R26" s="3" t="str">
        <f>'AVS COMM Registers TABLE'!J16</f>
        <v>5 downto 0</v>
      </c>
      <c r="S26" s="2" t="s">
        <v>63</v>
      </c>
      <c r="T26" s="6" t="s">
        <v>62</v>
      </c>
      <c r="U26" s="5" t="str">
        <f>INDEX($B$2:$B$3,MATCH(INDEX('Register VHDL Types TABLE'!$B$2:$B$61,MATCH(Y26,'Register VHDL Types TABLE'!$E$2:$E$61,0)),$E$2:$E$3,0))</f>
        <v>comm_write_registers_i</v>
      </c>
      <c r="V26" s="6" t="s">
        <v>64</v>
      </c>
      <c r="W26" s="5" t="str">
        <f>INDEX('Register VHDL Types TABLE'!$D$2:$D$61,MATCH(Y26,'Register VHDL Types TABLE'!$E$2:$E$61,0))</f>
        <v>SpaceWire TimeCode</v>
      </c>
      <c r="X26" s="6" t="s">
        <v>64</v>
      </c>
      <c r="Y26" s="5" t="str">
        <f>'AVS COMM Registers TABLE'!E16</f>
        <v>TC time</v>
      </c>
      <c r="Z26" s="6" t="s">
        <v>41</v>
      </c>
      <c r="AB26" t="str">
        <f t="shared" si="0"/>
        <v xml:space="preserve">    avs_readdata_o(5 downto 0) &lt;= comm_write_registers_i.SpaceWire TimeCode.TC time;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5" t="str">
        <f t="shared" si="1"/>
        <v>avs_readdata_o</v>
      </c>
      <c r="Q27" s="2" t="s">
        <v>65</v>
      </c>
      <c r="R27" s="3" t="str">
        <f>'AVS COMM Registers TABLE'!J17</f>
        <v>7 downto 6</v>
      </c>
      <c r="S27" s="2" t="s">
        <v>63</v>
      </c>
      <c r="T27" s="6" t="s">
        <v>62</v>
      </c>
      <c r="U27" s="5" t="str">
        <f>INDEX($B$2:$B$3,MATCH(INDEX('Register VHDL Types TABLE'!$B$2:$B$61,MATCH(Y27,'Register VHDL Types TABLE'!$E$2:$E$61,0)),$E$2:$E$3,0))</f>
        <v>comm_read_registers_i</v>
      </c>
      <c r="V27" s="6" t="s">
        <v>64</v>
      </c>
      <c r="W27" s="5" t="str">
        <f>INDEX('Register VHDL Types TABLE'!$D$2:$D$61,MATCH(Y27,'Register VHDL Types TABLE'!$E$2:$E$61,0))</f>
        <v>SpaceWire TimeCode_read_only</v>
      </c>
      <c r="X27" s="6" t="s">
        <v>64</v>
      </c>
      <c r="Y27" s="5" t="str">
        <f>'AVS COMM Registers TABLE'!E17</f>
        <v>TC control</v>
      </c>
      <c r="Z27" s="6" t="s">
        <v>41</v>
      </c>
      <c r="AB27" t="str">
        <f t="shared" si="0"/>
        <v xml:space="preserve">    avs_readdata_o(7 downto 6) &lt;= comm_read_registers_i.SpaceWire TimeCode_read_only.TC control;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5" t="str">
        <f t="shared" si="1"/>
        <v>avs_readdata_o</v>
      </c>
      <c r="Q28" s="2" t="s">
        <v>65</v>
      </c>
      <c r="R28" s="3" t="str">
        <f>'AVS COMM Registers TABLE'!J18</f>
        <v>8</v>
      </c>
      <c r="S28" s="2" t="s">
        <v>63</v>
      </c>
      <c r="T28" s="6" t="s">
        <v>62</v>
      </c>
      <c r="U28" s="5" t="str">
        <f>INDEX($B$2:$B$3,MATCH(INDEX('Register VHDL Types TABLE'!$B$2:$B$61,MATCH(Y28,'Register VHDL Types TABLE'!$E$2:$E$61,0)),$E$2:$E$3,0))</f>
        <v>comm_read_registers_i</v>
      </c>
      <c r="V28" s="6" t="s">
        <v>64</v>
      </c>
      <c r="W28" s="5" t="str">
        <f>INDEX('Register VHDL Types TABLE'!$D$2:$D$61,MATCH(Y28,'Register VHDL Types TABLE'!$E$2:$E$61,0))</f>
        <v>SpaceWire TimeCode_read_only</v>
      </c>
      <c r="X28" s="6" t="s">
        <v>64</v>
      </c>
      <c r="Y28" s="5" t="str">
        <f>'AVS COMM Registers TABLE'!E18</f>
        <v>TC clear</v>
      </c>
      <c r="Z28" s="6" t="s">
        <v>41</v>
      </c>
      <c r="AB28" t="str">
        <f t="shared" si="0"/>
        <v xml:space="preserve">    avs_readdata_o(8) &lt;= comm_read_registers_i.SpaceWire TimeCode_read_only.TC clear;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5" t="str">
        <f t="shared" si="1"/>
        <v>avs_readdata_o</v>
      </c>
      <c r="Q29" s="2" t="s">
        <v>65</v>
      </c>
      <c r="R29" s="3" t="str">
        <f>'AVS COMM Registers TABLE'!J19</f>
        <v>31 downto 9</v>
      </c>
      <c r="S29" s="2" t="s">
        <v>63</v>
      </c>
      <c r="T29" s="6" t="s">
        <v>62</v>
      </c>
      <c r="U29" s="5" t="str">
        <f>'AVS COMM Registers TABLE'!G19</f>
        <v>(others =&gt; '0')</v>
      </c>
      <c r="V29" s="4"/>
      <c r="W29" s="4"/>
      <c r="X29" s="4"/>
      <c r="Y29" s="4"/>
      <c r="Z29" s="6" t="s">
        <v>41</v>
      </c>
      <c r="AB29" t="str">
        <f t="shared" si="0"/>
        <v xml:space="preserve">    avs_readdata_o(31 downto 9) &lt;= (others =&gt; '0');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2" t="s">
        <v>66</v>
      </c>
      <c r="N30" s="3" t="str">
        <f>'AVS COMM Registers TABLE'!C20</f>
        <v>x"02"</v>
      </c>
      <c r="O30" s="2" t="s">
        <v>63</v>
      </c>
      <c r="P30" s="4"/>
      <c r="Q30" s="4"/>
      <c r="R30" s="4"/>
      <c r="S30" s="4"/>
      <c r="T30" s="2" t="s">
        <v>61</v>
      </c>
      <c r="U30" s="4"/>
      <c r="V30" s="4"/>
      <c r="W30" s="4"/>
      <c r="X30" s="4"/>
      <c r="Y30" s="4"/>
      <c r="Z30" s="4"/>
      <c r="AB30" t="str">
        <f t="shared" si="0"/>
        <v xml:space="preserve">  when (x"02") =&gt;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4" t="s">
        <v>49</v>
      </c>
      <c r="N31" s="4"/>
      <c r="O31" s="4"/>
      <c r="P31" s="5" t="str">
        <f t="shared" si="1"/>
        <v>avs_readdata_o</v>
      </c>
      <c r="Q31" s="2" t="s">
        <v>65</v>
      </c>
      <c r="R31" s="3" t="str">
        <f>'AVS COMM Registers TABLE'!J20</f>
        <v>0</v>
      </c>
      <c r="S31" s="2" t="s">
        <v>63</v>
      </c>
      <c r="T31" s="6" t="s">
        <v>62</v>
      </c>
      <c r="U31" s="5" t="str">
        <f>INDEX($B$2:$B$3,MATCH(INDEX('Register VHDL Types TABLE'!$B$2:$B$61,MATCH(Y31,'Register VHDL Types TABLE'!$E$2:$E$61,0)),$E$2:$E$3,0))</f>
        <v>comm_write_registers_i</v>
      </c>
      <c r="V31" s="6" t="s">
        <v>64</v>
      </c>
      <c r="W31" s="5" t="str">
        <f>INDEX('Register VHDL Types TABLE'!$D$2:$D$61,MATCH(Y31,'Register VHDL Types TABLE'!$E$2:$E$61,0))</f>
        <v>FEE Buffers Windowing Config</v>
      </c>
      <c r="X31" s="6" t="s">
        <v>64</v>
      </c>
      <c r="Y31" s="5" t="str">
        <f>'AVS COMM Registers TABLE'!E20</f>
        <v>clear</v>
      </c>
      <c r="Z31" s="6" t="s">
        <v>41</v>
      </c>
      <c r="AB31" t="str">
        <f t="shared" si="0"/>
        <v xml:space="preserve">    avs_readdata_o(0) &lt;= comm_write_registers_i.FEE Buffers Windowing Config.clear;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5" t="str">
        <f t="shared" si="1"/>
        <v>avs_readdata_o</v>
      </c>
      <c r="Q32" s="2" t="s">
        <v>65</v>
      </c>
      <c r="R32" s="3" t="str">
        <f>'AVS COMM Registers TABLE'!J21</f>
        <v>1</v>
      </c>
      <c r="S32" s="2" t="s">
        <v>63</v>
      </c>
      <c r="T32" s="6" t="s">
        <v>62</v>
      </c>
      <c r="U32" s="5" t="str">
        <f>INDEX($B$2:$B$3,MATCH(INDEX('Register VHDL Types TABLE'!$B$2:$B$61,MATCH(Y32,'Register VHDL Types TABLE'!$E$2:$E$61,0)),$E$2:$E$3,0))</f>
        <v>comm_write_registers_i</v>
      </c>
      <c r="V32" s="6" t="s">
        <v>64</v>
      </c>
      <c r="W32" s="5" t="str">
        <f>INDEX('Register VHDL Types TABLE'!$D$2:$D$61,MATCH(Y32,'Register VHDL Types TABLE'!$E$2:$E$61,0))</f>
        <v>FEE Buffers Windowing Config</v>
      </c>
      <c r="X32" s="6" t="s">
        <v>64</v>
      </c>
      <c r="Y32" s="5" t="str">
        <f>'AVS COMM Registers TABLE'!E21</f>
        <v>stop</v>
      </c>
      <c r="Z32" s="6" t="s">
        <v>41</v>
      </c>
      <c r="AB32" t="str">
        <f t="shared" si="0"/>
        <v xml:space="preserve">    avs_readdata_o(1) &lt;= comm_write_registers_i.FEE Buffers Windowing Config.stop;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 t="shared" si="1"/>
        <v>avs_readdata_o</v>
      </c>
      <c r="Q33" s="2" t="s">
        <v>65</v>
      </c>
      <c r="R33" s="3" t="str">
        <f>'AVS COMM Registers TABLE'!J22</f>
        <v>2</v>
      </c>
      <c r="S33" s="2" t="s">
        <v>63</v>
      </c>
      <c r="T33" s="6" t="s">
        <v>62</v>
      </c>
      <c r="U33" s="5" t="str">
        <f>INDEX($B$2:$B$3,MATCH(INDEX('Register VHDL Types TABLE'!$B$2:$B$61,MATCH(Y33,'Register VHDL Types TABLE'!$E$2:$E$61,0)),$E$2:$E$3,0))</f>
        <v>comm_write_registers_i</v>
      </c>
      <c r="V33" s="6" t="s">
        <v>64</v>
      </c>
      <c r="W33" s="5" t="str">
        <f>INDEX('Register VHDL Types TABLE'!$D$2:$D$61,MATCH(Y33,'Register VHDL Types TABLE'!$E$2:$E$61,0))</f>
        <v>SpaceWire Link Config / Status</v>
      </c>
      <c r="X33" s="6" t="s">
        <v>64</v>
      </c>
      <c r="Y33" s="5" t="str">
        <f>'AVS COMM Registers TABLE'!E22</f>
        <v>start</v>
      </c>
      <c r="Z33" s="6" t="s">
        <v>41</v>
      </c>
      <c r="AB33" t="str">
        <f t="shared" si="0"/>
        <v xml:space="preserve">    avs_readdata_o(2) &lt;= comm_write_registers_i.SpaceWire Link Config / Status.start;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 t="shared" si="1"/>
        <v>avs_readdata_o</v>
      </c>
      <c r="Q34" s="2" t="s">
        <v>65</v>
      </c>
      <c r="R34" s="3" t="str">
        <f>'AVS COMM Registers TABLE'!J23</f>
        <v>3</v>
      </c>
      <c r="S34" s="2" t="s">
        <v>63</v>
      </c>
      <c r="T34" s="6" t="s">
        <v>62</v>
      </c>
      <c r="U34" s="5" t="str">
        <f>INDEX($B$2:$B$3,MATCH(INDEX('Register VHDL Types TABLE'!$B$2:$B$61,MATCH(Y34,'Register VHDL Types TABLE'!$E$2:$E$61,0)),$E$2:$E$3,0))</f>
        <v>comm_write_registers_i</v>
      </c>
      <c r="V34" s="6" t="s">
        <v>64</v>
      </c>
      <c r="W34" s="5" t="str">
        <f>INDEX('Register VHDL Types TABLE'!$D$2:$D$61,MATCH(Y34,'Register VHDL Types TABLE'!$E$2:$E$61,0))</f>
        <v>FEE Buffers Windowing Config</v>
      </c>
      <c r="X34" s="6" t="s">
        <v>64</v>
      </c>
      <c r="Y34" s="5" t="str">
        <f>'AVS COMM Registers TABLE'!E23</f>
        <v>masking</v>
      </c>
      <c r="Z34" s="6" t="s">
        <v>41</v>
      </c>
      <c r="AB34" t="str">
        <f t="shared" si="0"/>
        <v xml:space="preserve">    avs_readdata_o(3) &lt;= comm_write_registers_i.FEE Buffers Windowing Config.masking;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 t="shared" si="1"/>
        <v>avs_readdata_o</v>
      </c>
      <c r="Q35" s="2" t="s">
        <v>65</v>
      </c>
      <c r="R35" s="3" t="str">
        <f>'AVS COMM Registers TABLE'!J24</f>
        <v>31 downto 4</v>
      </c>
      <c r="S35" s="2" t="s">
        <v>63</v>
      </c>
      <c r="T35" s="6" t="s">
        <v>62</v>
      </c>
      <c r="U35" s="5" t="str">
        <f>'AVS COMM Registers TABLE'!G24</f>
        <v>(others =&gt; '0')</v>
      </c>
      <c r="V35" s="4"/>
      <c r="W35" s="4"/>
      <c r="X35" s="4"/>
      <c r="Y35" s="4"/>
      <c r="Z35" s="6" t="s">
        <v>41</v>
      </c>
      <c r="AB35" t="str">
        <f t="shared" si="0"/>
        <v xml:space="preserve">    avs_readdata_o(31 downto 4) &lt;= (others =&gt; '0');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2" t="s">
        <v>66</v>
      </c>
      <c r="N36" s="3" t="str">
        <f>'AVS COMM Registers TABLE'!C25</f>
        <v>x"03"</v>
      </c>
      <c r="O36" s="2" t="s">
        <v>63</v>
      </c>
      <c r="P36" s="4"/>
      <c r="Q36" s="4"/>
      <c r="R36" s="4"/>
      <c r="S36" s="4"/>
      <c r="T36" s="2" t="s">
        <v>61</v>
      </c>
      <c r="U36" s="4"/>
      <c r="V36" s="4"/>
      <c r="W36" s="4"/>
      <c r="X36" s="4"/>
      <c r="Y36" s="4"/>
      <c r="Z36" s="4"/>
      <c r="AB36" t="str">
        <f t="shared" si="0"/>
        <v xml:space="preserve">  when (x"03") =&gt;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4" t="s">
        <v>49</v>
      </c>
      <c r="N37" s="4"/>
      <c r="O37" s="4"/>
      <c r="P37" s="5" t="str">
        <f t="shared" si="1"/>
        <v>avs_readdata_o</v>
      </c>
      <c r="Q37" s="2" t="s">
        <v>65</v>
      </c>
      <c r="R37" s="3" t="str">
        <f>'AVS COMM Registers TABLE'!J25</f>
        <v>0</v>
      </c>
      <c r="S37" s="2" t="s">
        <v>63</v>
      </c>
      <c r="T37" s="6" t="s">
        <v>62</v>
      </c>
      <c r="U37" s="5" t="str">
        <f>INDEX($B$2:$B$3,MATCH(INDEX('Register VHDL Types TABLE'!$B$2:$B$61,MATCH(Y37,'Register VHDL Types TABLE'!$E$2:$E$61,0)),$E$2:$E$3,0))</f>
        <v>comm_read_registers_i</v>
      </c>
      <c r="V37" s="6" t="s">
        <v>64</v>
      </c>
      <c r="W37" s="5" t="str">
        <f>INDEX('Register VHDL Types TABLE'!$D$2:$D$61,MATCH(Y37,'Register VHDL Types TABLE'!$E$2:$E$61,0))</f>
        <v>Buffer Status</v>
      </c>
      <c r="X37" s="6" t="s">
        <v>64</v>
      </c>
      <c r="Y37" s="5" t="str">
        <f>'AVS COMM Registers TABLE'!E25</f>
        <v>right buffer empty</v>
      </c>
      <c r="Z37" s="6" t="s">
        <v>41</v>
      </c>
      <c r="AB37" t="str">
        <f t="shared" si="0"/>
        <v xml:space="preserve">    avs_readdata_o(0) &lt;= comm_read_registers_i.Buffer Status.right buffer empty;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 t="shared" si="1"/>
        <v>avs_readdata_o</v>
      </c>
      <c r="Q38" s="2" t="s">
        <v>65</v>
      </c>
      <c r="R38" s="3" t="str">
        <f>'AVS COMM Registers TABLE'!J26</f>
        <v>1</v>
      </c>
      <c r="S38" s="2" t="s">
        <v>63</v>
      </c>
      <c r="T38" s="6" t="s">
        <v>62</v>
      </c>
      <c r="U38" s="5" t="str">
        <f>INDEX($B$2:$B$3,MATCH(INDEX('Register VHDL Types TABLE'!$B$2:$B$61,MATCH(Y38,'Register VHDL Types TABLE'!$E$2:$E$61,0)),$E$2:$E$3,0))</f>
        <v>comm_read_registers_i</v>
      </c>
      <c r="V38" s="6" t="s">
        <v>64</v>
      </c>
      <c r="W38" s="5" t="str">
        <f>INDEX('Register VHDL Types TABLE'!$D$2:$D$61,MATCH(Y38,'Register VHDL Types TABLE'!$E$2:$E$61,0))</f>
        <v>Buffer Status</v>
      </c>
      <c r="X38" s="6" t="s">
        <v>64</v>
      </c>
      <c r="Y38" s="5" t="str">
        <f>'AVS COMM Registers TABLE'!E26</f>
        <v>left buffer empty</v>
      </c>
      <c r="Z38" s="6" t="s">
        <v>41</v>
      </c>
      <c r="AB38" t="str">
        <f t="shared" si="0"/>
        <v xml:space="preserve">    avs_readdata_o(1) &lt;= comm_read_registers_i.Buffer Status.left buffer empty;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 t="shared" si="1"/>
        <v>avs_readdata_o</v>
      </c>
      <c r="Q39" s="2" t="s">
        <v>65</v>
      </c>
      <c r="R39" s="3" t="str">
        <f>'AVS COMM Registers TABLE'!J27</f>
        <v>31 downto 3</v>
      </c>
      <c r="S39" s="2" t="s">
        <v>63</v>
      </c>
      <c r="T39" s="6" t="s">
        <v>62</v>
      </c>
      <c r="U39" s="5" t="str">
        <f>'AVS COMM Registers TABLE'!G27</f>
        <v>(others =&gt; '0')</v>
      </c>
      <c r="V39" s="4"/>
      <c r="W39" s="4"/>
      <c r="X39" s="4"/>
      <c r="Y39" s="4"/>
      <c r="Z39" s="6" t="s">
        <v>41</v>
      </c>
      <c r="AB39" t="str">
        <f t="shared" si="0"/>
        <v xml:space="preserve">    avs_readdata_o(31 downto 3) &lt;= (others =&gt; '0');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2" t="s">
        <v>66</v>
      </c>
      <c r="N40" s="3" t="str">
        <f>'AVS COMM Registers TABLE'!C28</f>
        <v>x"04"</v>
      </c>
      <c r="O40" s="2" t="s">
        <v>63</v>
      </c>
      <c r="P40" s="4"/>
      <c r="Q40" s="4"/>
      <c r="R40" s="4"/>
      <c r="S40" s="4"/>
      <c r="T40" s="2" t="s">
        <v>61</v>
      </c>
      <c r="U40" s="4"/>
      <c r="V40" s="4"/>
      <c r="W40" s="4"/>
      <c r="X40" s="4"/>
      <c r="Y40" s="4"/>
      <c r="Z40" s="4"/>
      <c r="AB40" t="str">
        <f t="shared" si="0"/>
        <v xml:space="preserve">  when (x"04") =&gt;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4" t="s">
        <v>49</v>
      </c>
      <c r="N41" s="4"/>
      <c r="O41" s="4"/>
      <c r="P41" s="5" t="str">
        <f t="shared" si="1"/>
        <v>avs_readdata_o</v>
      </c>
      <c r="Q41" s="2" t="s">
        <v>65</v>
      </c>
      <c r="R41" s="3" t="str">
        <f>'AVS COMM Registers TABLE'!J28</f>
        <v>7 downto 0</v>
      </c>
      <c r="S41" s="2" t="s">
        <v>63</v>
      </c>
      <c r="T41" s="6" t="s">
        <v>62</v>
      </c>
      <c r="U41" s="5" t="str">
        <f>INDEX($B$2:$B$3,MATCH(INDEX('Register VHDL Types TABLE'!$B$2:$B$61,MATCH(Y41,'Register VHDL Types TABLE'!$E$2:$E$61,0)),$E$2:$E$3,0))</f>
        <v>comm_write_registers_i</v>
      </c>
      <c r="V41" s="6" t="s">
        <v>64</v>
      </c>
      <c r="W41" s="5" t="str">
        <f>INDEX('Register VHDL Types TABLE'!$D$2:$D$61,MATCH(Y41,'Register VHDL Types TABLE'!$E$2:$E$61,0))</f>
        <v>RMAP Codec Config</v>
      </c>
      <c r="X41" s="6" t="s">
        <v>64</v>
      </c>
      <c r="Y41" s="5" t="str">
        <f>'AVS COMM Registers TABLE'!E28</f>
        <v>logical address</v>
      </c>
      <c r="Z41" s="6" t="s">
        <v>41</v>
      </c>
      <c r="AB41" t="str">
        <f t="shared" si="0"/>
        <v xml:space="preserve">    avs_readdata_o(7 downto 0) &lt;= comm_write_registers_i.RMAP Codec Config.logical address;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 t="shared" si="1"/>
        <v>avs_readdata_o</v>
      </c>
      <c r="Q42" s="2" t="s">
        <v>65</v>
      </c>
      <c r="R42" s="3" t="str">
        <f>'AVS COMM Registers TABLE'!J29</f>
        <v>15 downto 8</v>
      </c>
      <c r="S42" s="2" t="s">
        <v>63</v>
      </c>
      <c r="T42" s="6" t="s">
        <v>62</v>
      </c>
      <c r="U42" s="5" t="str">
        <f>INDEX($B$2:$B$3,MATCH(INDEX('Register VHDL Types TABLE'!$B$2:$B$61,MATCH(Y42,'Register VHDL Types TABLE'!$E$2:$E$61,0)),$E$2:$E$3,0))</f>
        <v>comm_write_registers_i</v>
      </c>
      <c r="V42" s="6" t="s">
        <v>64</v>
      </c>
      <c r="W42" s="5" t="str">
        <f>INDEX('Register VHDL Types TABLE'!$D$2:$D$61,MATCH(Y42,'Register VHDL Types TABLE'!$E$2:$E$61,0))</f>
        <v>RMAP Codec Config</v>
      </c>
      <c r="X42" s="6" t="s">
        <v>64</v>
      </c>
      <c r="Y42" s="5" t="str">
        <f>'AVS COMM Registers TABLE'!E29</f>
        <v>Key</v>
      </c>
      <c r="Z42" s="6" t="s">
        <v>41</v>
      </c>
      <c r="AB42" t="str">
        <f t="shared" si="0"/>
        <v xml:space="preserve">    avs_readdata_o(15 downto 8) &lt;= comm_write_registers_i.RMAP Codec Config.Key;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 t="shared" si="1"/>
        <v>avs_readdata_o</v>
      </c>
      <c r="Q43" s="2" t="s">
        <v>65</v>
      </c>
      <c r="R43" s="3" t="str">
        <f>'AVS COMM Registers TABLE'!J30</f>
        <v>31 downto 6</v>
      </c>
      <c r="S43" s="2" t="s">
        <v>63</v>
      </c>
      <c r="T43" s="6" t="s">
        <v>62</v>
      </c>
      <c r="U43" s="5" t="str">
        <f>'AVS COMM Registers TABLE'!G30</f>
        <v>(others =&gt; '0')</v>
      </c>
      <c r="V43" s="4"/>
      <c r="W43" s="4"/>
      <c r="X43" s="4"/>
      <c r="Y43" s="4"/>
      <c r="Z43" s="6" t="s">
        <v>41</v>
      </c>
      <c r="AB43" t="str">
        <f t="shared" si="0"/>
        <v xml:space="preserve">    avs_readdata_o(31 downto 6) &lt;= (others =&gt; '0');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2" t="s">
        <v>66</v>
      </c>
      <c r="N44" s="3" t="str">
        <f>'AVS COMM Registers TABLE'!C31</f>
        <v>x"05"</v>
      </c>
      <c r="O44" s="2" t="s">
        <v>63</v>
      </c>
      <c r="P44" s="4"/>
      <c r="Q44" s="4"/>
      <c r="R44" s="4"/>
      <c r="S44" s="4"/>
      <c r="T44" s="2" t="s">
        <v>61</v>
      </c>
      <c r="U44" s="4"/>
      <c r="V44" s="4"/>
      <c r="W44" s="4"/>
      <c r="X44" s="4"/>
      <c r="Y44" s="4"/>
      <c r="Z44" s="4"/>
      <c r="AB44" t="str">
        <f t="shared" si="0"/>
        <v xml:space="preserve">  when (x"05") =&gt;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4" t="s">
        <v>49</v>
      </c>
      <c r="N45" s="4"/>
      <c r="O45" s="4"/>
      <c r="P45" s="5" t="str">
        <f t="shared" si="1"/>
        <v>avs_readdata_o</v>
      </c>
      <c r="Q45" s="2" t="s">
        <v>65</v>
      </c>
      <c r="R45" s="3" t="str">
        <f>'AVS COMM Registers TABLE'!J31</f>
        <v>0</v>
      </c>
      <c r="S45" s="2" t="s">
        <v>63</v>
      </c>
      <c r="T45" s="6" t="s">
        <v>62</v>
      </c>
      <c r="U45" s="5" t="str">
        <f>INDEX($B$2:$B$3,MATCH(INDEX('Register VHDL Types TABLE'!$B$2:$B$61,MATCH(Y45,'Register VHDL Types TABLE'!$E$2:$E$61,0)),$E$2:$E$3,0))</f>
        <v>comm_read_registers_i</v>
      </c>
      <c r="V45" s="6" t="s">
        <v>64</v>
      </c>
      <c r="W45" s="5" t="str">
        <f>INDEX('Register VHDL Types TABLE'!$D$2:$D$61,MATCH(Y45,'Register VHDL Types TABLE'!$E$2:$E$61,0))</f>
        <v>RMAP Codec Status</v>
      </c>
      <c r="X45" s="6" t="s">
        <v>64</v>
      </c>
      <c r="Y45" s="5" t="str">
        <f>'AVS COMM Registers TABLE'!E31</f>
        <v>command received</v>
      </c>
      <c r="Z45" s="6" t="s">
        <v>41</v>
      </c>
      <c r="AB45" t="str">
        <f t="shared" si="0"/>
        <v xml:space="preserve">    avs_readdata_o(0) &lt;= comm_read_registers_i.RMAP Codec Status.command received;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5" t="str">
        <f t="shared" si="1"/>
        <v>avs_readdata_o</v>
      </c>
      <c r="Q46" s="2" t="s">
        <v>65</v>
      </c>
      <c r="R46" s="3" t="str">
        <f>'AVS COMM Registers TABLE'!J32</f>
        <v>1</v>
      </c>
      <c r="S46" s="2" t="s">
        <v>63</v>
      </c>
      <c r="T46" s="6" t="s">
        <v>62</v>
      </c>
      <c r="U46" s="5" t="str">
        <f>INDEX($B$2:$B$3,MATCH(INDEX('Register VHDL Types TABLE'!$B$2:$B$61,MATCH(Y46,'Register VHDL Types TABLE'!$E$2:$E$61,0)),$E$2:$E$3,0))</f>
        <v>comm_read_registers_i</v>
      </c>
      <c r="V46" s="6" t="s">
        <v>64</v>
      </c>
      <c r="W46" s="5" t="str">
        <f>INDEX('Register VHDL Types TABLE'!$D$2:$D$61,MATCH(Y46,'Register VHDL Types TABLE'!$E$2:$E$61,0))</f>
        <v>RMAP Codec Status</v>
      </c>
      <c r="X46" s="6" t="s">
        <v>64</v>
      </c>
      <c r="Y46" s="5" t="str">
        <f>'AVS COMM Registers TABLE'!E32</f>
        <v>write requested</v>
      </c>
      <c r="Z46" s="6" t="s">
        <v>41</v>
      </c>
      <c r="AB46" t="str">
        <f t="shared" si="0"/>
        <v xml:space="preserve">    avs_readdata_o(1) &lt;= comm_read_registers_i.RMAP Codec Status.write requested;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5" t="str">
        <f t="shared" si="1"/>
        <v>avs_readdata_o</v>
      </c>
      <c r="Q47" s="2" t="s">
        <v>65</v>
      </c>
      <c r="R47" s="3" t="str">
        <f>'AVS COMM Registers TABLE'!J33</f>
        <v>2</v>
      </c>
      <c r="S47" s="2" t="s">
        <v>63</v>
      </c>
      <c r="T47" s="6" t="s">
        <v>62</v>
      </c>
      <c r="U47" s="5" t="str">
        <f>INDEX($B$2:$B$3,MATCH(INDEX('Register VHDL Types TABLE'!$B$2:$B$61,MATCH(Y47,'Register VHDL Types TABLE'!$E$2:$E$61,0)),$E$2:$E$3,0))</f>
        <v>comm_read_registers_i</v>
      </c>
      <c r="V47" s="6" t="s">
        <v>64</v>
      </c>
      <c r="W47" s="5" t="str">
        <f>INDEX('Register VHDL Types TABLE'!$D$2:$D$61,MATCH(Y47,'Register VHDL Types TABLE'!$E$2:$E$61,0))</f>
        <v>RMAP Codec Status</v>
      </c>
      <c r="X47" s="6" t="s">
        <v>64</v>
      </c>
      <c r="Y47" s="5" t="str">
        <f>'AVS COMM Registers TABLE'!E33</f>
        <v>write authorized</v>
      </c>
      <c r="Z47" s="6" t="s">
        <v>41</v>
      </c>
      <c r="AB47" t="str">
        <f t="shared" si="0"/>
        <v xml:space="preserve">    avs_readdata_o(2) &lt;= comm_read_registers_i.RMAP Codec Status.write authorized;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4" t="s">
        <v>49</v>
      </c>
      <c r="N48" s="4"/>
      <c r="O48" s="4"/>
      <c r="P48" s="5" t="str">
        <f t="shared" si="1"/>
        <v>avs_readdata_o</v>
      </c>
      <c r="Q48" s="2" t="s">
        <v>65</v>
      </c>
      <c r="R48" s="3" t="str">
        <f>'AVS COMM Registers TABLE'!J34</f>
        <v>3</v>
      </c>
      <c r="S48" s="2" t="s">
        <v>63</v>
      </c>
      <c r="T48" s="6" t="s">
        <v>62</v>
      </c>
      <c r="U48" s="5" t="str">
        <f>INDEX($B$2:$B$3,MATCH(INDEX('Register VHDL Types TABLE'!$B$2:$B$61,MATCH(Y48,'Register VHDL Types TABLE'!$E$2:$E$61,0)),$E$2:$E$3,0))</f>
        <v>comm_read_registers_i</v>
      </c>
      <c r="V48" s="6" t="s">
        <v>64</v>
      </c>
      <c r="W48" s="5" t="str">
        <f>INDEX('Register VHDL Types TABLE'!$D$2:$D$61,MATCH(Y48,'Register VHDL Types TABLE'!$E$2:$E$61,0))</f>
        <v>RMAP Codec Status</v>
      </c>
      <c r="X48" s="6" t="s">
        <v>64</v>
      </c>
      <c r="Y48" s="5" t="str">
        <f>'AVS COMM Registers TABLE'!E34</f>
        <v>read requested</v>
      </c>
      <c r="Z48" s="6" t="s">
        <v>41</v>
      </c>
      <c r="AB48" t="str">
        <f t="shared" si="0"/>
        <v xml:space="preserve">    avs_readdata_o(3) &lt;= comm_read_registers_i.RMAP Codec Status.read requested;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 t="shared" si="1"/>
        <v>avs_readdata_o</v>
      </c>
      <c r="Q49" s="2" t="s">
        <v>65</v>
      </c>
      <c r="R49" s="3" t="str">
        <f>'AVS COMM Registers TABLE'!J35</f>
        <v>4</v>
      </c>
      <c r="S49" s="2" t="s">
        <v>63</v>
      </c>
      <c r="T49" s="6" t="s">
        <v>62</v>
      </c>
      <c r="U49" s="5" t="str">
        <f>INDEX($B$2:$B$3,MATCH(INDEX('Register VHDL Types TABLE'!$B$2:$B$61,MATCH(Y49,'Register VHDL Types TABLE'!$E$2:$E$61,0)),$E$2:$E$3,0))</f>
        <v>comm_read_registers_i</v>
      </c>
      <c r="V49" s="6" t="s">
        <v>64</v>
      </c>
      <c r="W49" s="5" t="str">
        <f>INDEX('Register VHDL Types TABLE'!$D$2:$D$61,MATCH(Y49,'Register VHDL Types TABLE'!$E$2:$E$61,0))</f>
        <v>RMAP Codec Status</v>
      </c>
      <c r="X49" s="6" t="s">
        <v>64</v>
      </c>
      <c r="Y49" s="5" t="str">
        <f>'AVS COMM Registers TABLE'!E35</f>
        <v>read authorized</v>
      </c>
      <c r="Z49" s="6" t="s">
        <v>41</v>
      </c>
      <c r="AB49" t="str">
        <f t="shared" si="0"/>
        <v xml:space="preserve">    avs_readdata_o(4) &lt;= comm_read_registers_i.RMAP Codec Status.read authorized;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4" t="s">
        <v>49</v>
      </c>
      <c r="N50" s="4"/>
      <c r="O50" s="4"/>
      <c r="P50" s="5" t="str">
        <f t="shared" si="1"/>
        <v>avs_readdata_o</v>
      </c>
      <c r="Q50" s="2" t="s">
        <v>65</v>
      </c>
      <c r="R50" s="3" t="str">
        <f>'AVS COMM Registers TABLE'!J36</f>
        <v>5</v>
      </c>
      <c r="S50" s="2" t="s">
        <v>63</v>
      </c>
      <c r="T50" s="6" t="s">
        <v>62</v>
      </c>
      <c r="U50" s="5" t="str">
        <f>INDEX($B$2:$B$3,MATCH(INDEX('Register VHDL Types TABLE'!$B$2:$B$61,MATCH(Y50,'Register VHDL Types TABLE'!$E$2:$E$61,0)),$E$2:$E$3,0))</f>
        <v>comm_read_registers_i</v>
      </c>
      <c r="V50" s="6" t="s">
        <v>64</v>
      </c>
      <c r="W50" s="5" t="str">
        <f>INDEX('Register VHDL Types TABLE'!$D$2:$D$61,MATCH(Y50,'Register VHDL Types TABLE'!$E$2:$E$61,0))</f>
        <v>RMAP Codec Status</v>
      </c>
      <c r="X50" s="6" t="s">
        <v>64</v>
      </c>
      <c r="Y50" s="5" t="str">
        <f>'AVS COMM Registers TABLE'!E36</f>
        <v>reply sended</v>
      </c>
      <c r="Z50" s="6" t="s">
        <v>41</v>
      </c>
      <c r="AB50" t="str">
        <f t="shared" si="0"/>
        <v xml:space="preserve">    avs_readdata_o(5) &lt;= comm_read_registers_i.RMAP Codec Status.reply sended;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 t="shared" si="1"/>
        <v>avs_readdata_o</v>
      </c>
      <c r="Q51" s="2" t="s">
        <v>65</v>
      </c>
      <c r="R51" s="3" t="str">
        <f>'AVS COMM Registers TABLE'!J37</f>
        <v>6</v>
      </c>
      <c r="S51" s="2" t="s">
        <v>63</v>
      </c>
      <c r="T51" s="6" t="s">
        <v>62</v>
      </c>
      <c r="U51" s="5" t="str">
        <f>INDEX($B$2:$B$3,MATCH(INDEX('Register VHDL Types TABLE'!$B$2:$B$61,MATCH(Y51,'Register VHDL Types TABLE'!$E$2:$E$61,0)),$E$2:$E$3,0))</f>
        <v>comm_read_registers_i</v>
      </c>
      <c r="V51" s="6" t="s">
        <v>64</v>
      </c>
      <c r="W51" s="5" t="str">
        <f>INDEX('Register VHDL Types TABLE'!$D$2:$D$61,MATCH(Y51,'Register VHDL Types TABLE'!$E$2:$E$61,0))</f>
        <v>RMAP Codec Status</v>
      </c>
      <c r="X51" s="6" t="s">
        <v>64</v>
      </c>
      <c r="Y51" s="5" t="str">
        <f>'AVS COMM Registers TABLE'!E37</f>
        <v>discarded package</v>
      </c>
      <c r="Z51" s="6" t="s">
        <v>41</v>
      </c>
      <c r="AB51" t="str">
        <f t="shared" si="0"/>
        <v xml:space="preserve">    avs_readdata_o(6) &lt;= comm_read_registers_i.RMAP Codec Status.discarded package;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 t="shared" si="1"/>
        <v>avs_readdata_o</v>
      </c>
      <c r="Q52" s="2" t="s">
        <v>65</v>
      </c>
      <c r="R52" s="3" t="str">
        <f>'AVS COMM Registers TABLE'!J38</f>
        <v>15 downto 7</v>
      </c>
      <c r="S52" s="2" t="s">
        <v>63</v>
      </c>
      <c r="T52" s="6" t="s">
        <v>62</v>
      </c>
      <c r="U52" s="5" t="str">
        <f>'AVS COMM Registers TABLE'!G38</f>
        <v>(others =&gt; '0')</v>
      </c>
      <c r="V52" s="4"/>
      <c r="W52" s="4"/>
      <c r="X52" s="4"/>
      <c r="Y52" s="4"/>
      <c r="Z52" s="6" t="s">
        <v>41</v>
      </c>
      <c r="AB52" t="str">
        <f t="shared" si="0"/>
        <v xml:space="preserve">    avs_readdata_o(15 downto 7) &lt;= (others =&gt; '0');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 t="shared" si="1"/>
        <v>avs_readdata_o</v>
      </c>
      <c r="Q53" s="2" t="s">
        <v>65</v>
      </c>
      <c r="R53" s="3" t="str">
        <f>'AVS COMM Registers TABLE'!J39</f>
        <v>6</v>
      </c>
      <c r="S53" s="2" t="s">
        <v>63</v>
      </c>
      <c r="T53" s="6" t="s">
        <v>62</v>
      </c>
      <c r="U53" s="5" t="str">
        <f>INDEX($B$2:$B$3,MATCH(INDEX('Register VHDL Types TABLE'!$B$2:$B$61,MATCH(Y53,'Register VHDL Types TABLE'!$E$2:$E$61,0)),$E$2:$E$3,0))</f>
        <v>comm_read_registers_i</v>
      </c>
      <c r="V53" s="6" t="s">
        <v>64</v>
      </c>
      <c r="W53" s="5" t="str">
        <f>INDEX('Register VHDL Types TABLE'!$D$2:$D$61,MATCH(Y53,'Register VHDL Types TABLE'!$E$2:$E$61,0))</f>
        <v>RMAP Codec Status</v>
      </c>
      <c r="X53" s="6" t="s">
        <v>64</v>
      </c>
      <c r="Y53" s="5" t="str">
        <f>'AVS COMM Registers TABLE'!E39</f>
        <v>error early eop</v>
      </c>
      <c r="Z53" s="6" t="s">
        <v>41</v>
      </c>
      <c r="AB53" t="str">
        <f t="shared" si="0"/>
        <v xml:space="preserve">    avs_readdata_o(6) &lt;= comm_read_registers_i.RMAP Codec Status.error early eop;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5" t="str">
        <f t="shared" si="1"/>
        <v>avs_readdata_o</v>
      </c>
      <c r="Q54" s="2" t="s">
        <v>65</v>
      </c>
      <c r="R54" s="3" t="str">
        <f>'AVS COMM Registers TABLE'!J40</f>
        <v>7</v>
      </c>
      <c r="S54" s="2" t="s">
        <v>63</v>
      </c>
      <c r="T54" s="6" t="s">
        <v>62</v>
      </c>
      <c r="U54" s="5" t="str">
        <f>INDEX($B$2:$B$3,MATCH(INDEX('Register VHDL Types TABLE'!$B$2:$B$61,MATCH(Y54,'Register VHDL Types TABLE'!$E$2:$E$61,0)),$E$2:$E$3,0))</f>
        <v>comm_read_registers_i</v>
      </c>
      <c r="V54" s="6" t="s">
        <v>64</v>
      </c>
      <c r="W54" s="5" t="str">
        <f>INDEX('Register VHDL Types TABLE'!$D$2:$D$61,MATCH(Y54,'Register VHDL Types TABLE'!$E$2:$E$61,0))</f>
        <v>RMAP Codec Status</v>
      </c>
      <c r="X54" s="6" t="s">
        <v>64</v>
      </c>
      <c r="Y54" s="5" t="str">
        <f>'AVS COMM Registers TABLE'!E40</f>
        <v>error eep</v>
      </c>
      <c r="Z54" s="6" t="s">
        <v>41</v>
      </c>
      <c r="AB54" t="str">
        <f t="shared" si="0"/>
        <v xml:space="preserve">    avs_readdata_o(7) &lt;= comm_read_registers_i.RMAP Codec Status.error eep;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 t="shared" si="1"/>
        <v>avs_readdata_o</v>
      </c>
      <c r="Q55" s="2" t="s">
        <v>65</v>
      </c>
      <c r="R55" s="3" t="str">
        <f>'AVS COMM Registers TABLE'!J41</f>
        <v>8</v>
      </c>
      <c r="S55" s="2" t="s">
        <v>63</v>
      </c>
      <c r="T55" s="6" t="s">
        <v>62</v>
      </c>
      <c r="U55" s="5" t="str">
        <f>INDEX($B$2:$B$3,MATCH(INDEX('Register VHDL Types TABLE'!$B$2:$B$61,MATCH(Y55,'Register VHDL Types TABLE'!$E$2:$E$61,0)),$E$2:$E$3,0))</f>
        <v>comm_read_registers_i</v>
      </c>
      <c r="V55" s="6" t="s">
        <v>64</v>
      </c>
      <c r="W55" s="5" t="str">
        <f>INDEX('Register VHDL Types TABLE'!$D$2:$D$61,MATCH(Y55,'Register VHDL Types TABLE'!$E$2:$E$61,0))</f>
        <v>RMAP Codec Status</v>
      </c>
      <c r="X55" s="6" t="s">
        <v>64</v>
      </c>
      <c r="Y55" s="5" t="str">
        <f>'AVS COMM Registers TABLE'!E41</f>
        <v>error header CRC</v>
      </c>
      <c r="Z55" s="6" t="s">
        <v>41</v>
      </c>
      <c r="AB55" t="str">
        <f t="shared" si="0"/>
        <v xml:space="preserve">    avs_readdata_o(8) &lt;= comm_read_registers_i.RMAP Codec Status.error header CRC;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 t="shared" si="1"/>
        <v>avs_readdata_o</v>
      </c>
      <c r="Q56" s="2" t="s">
        <v>65</v>
      </c>
      <c r="R56" s="3" t="str">
        <f>'AVS COMM Registers TABLE'!J42</f>
        <v>9</v>
      </c>
      <c r="S56" s="2" t="s">
        <v>63</v>
      </c>
      <c r="T56" s="6" t="s">
        <v>62</v>
      </c>
      <c r="U56" s="5" t="str">
        <f>INDEX($B$2:$B$3,MATCH(INDEX('Register VHDL Types TABLE'!$B$2:$B$61,MATCH(Y56,'Register VHDL Types TABLE'!$E$2:$E$61,0)),$E$2:$E$3,0))</f>
        <v>comm_read_registers_i</v>
      </c>
      <c r="V56" s="6" t="s">
        <v>64</v>
      </c>
      <c r="W56" s="5" t="str">
        <f>INDEX('Register VHDL Types TABLE'!$D$2:$D$61,MATCH(Y56,'Register VHDL Types TABLE'!$E$2:$E$61,0))</f>
        <v>RMAP Codec Status</v>
      </c>
      <c r="X56" s="6" t="s">
        <v>64</v>
      </c>
      <c r="Y56" s="5" t="str">
        <f>'AVS COMM Registers TABLE'!E42</f>
        <v>error unused packet type</v>
      </c>
      <c r="Z56" s="6" t="s">
        <v>41</v>
      </c>
      <c r="AB56" t="str">
        <f t="shared" si="0"/>
        <v xml:space="preserve">    avs_readdata_o(9) &lt;= comm_read_registers_i.RMAP Codec Status.error unused packet type;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 t="shared" si="1"/>
        <v>avs_readdata_o</v>
      </c>
      <c r="Q57" s="2" t="s">
        <v>65</v>
      </c>
      <c r="R57" s="3" t="str">
        <f>'AVS COMM Registers TABLE'!J43</f>
        <v>0</v>
      </c>
      <c r="S57" s="2" t="s">
        <v>63</v>
      </c>
      <c r="T57" s="6" t="s">
        <v>62</v>
      </c>
      <c r="U57" s="5" t="str">
        <f>INDEX($B$2:$B$3,MATCH(INDEX('Register VHDL Types TABLE'!$B$2:$B$61,MATCH(Y57,'Register VHDL Types TABLE'!$E$2:$E$61,0)),$E$2:$E$3,0))</f>
        <v>comm_read_registers_i</v>
      </c>
      <c r="V57" s="6" t="s">
        <v>64</v>
      </c>
      <c r="W57" s="5" t="str">
        <f>INDEX('Register VHDL Types TABLE'!$D$2:$D$61,MATCH(Y57,'Register VHDL Types TABLE'!$E$2:$E$61,0))</f>
        <v>RMAP Codec Status</v>
      </c>
      <c r="X57" s="6" t="s">
        <v>64</v>
      </c>
      <c r="Y57" s="5" t="str">
        <f>'AVS COMM Registers TABLE'!E43</f>
        <v>error invalid command code</v>
      </c>
      <c r="Z57" s="6" t="s">
        <v>41</v>
      </c>
      <c r="AB57" t="str">
        <f t="shared" si="0"/>
        <v xml:space="preserve">    avs_readdata_o(0) &lt;= comm_read_registers_i.RMAP Codec Status.error invalid command code;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 t="shared" si="1"/>
        <v>avs_readdata_o</v>
      </c>
      <c r="Q58" s="2" t="s">
        <v>65</v>
      </c>
      <c r="R58" s="3" t="str">
        <f>'AVS COMM Registers TABLE'!J44</f>
        <v>1</v>
      </c>
      <c r="S58" s="2" t="s">
        <v>63</v>
      </c>
      <c r="T58" s="6" t="s">
        <v>62</v>
      </c>
      <c r="U58" s="5" t="str">
        <f>INDEX($B$2:$B$3,MATCH(INDEX('Register VHDL Types TABLE'!$B$2:$B$61,MATCH(Y58,'Register VHDL Types TABLE'!$E$2:$E$61,0)),$E$2:$E$3,0))</f>
        <v>comm_read_registers_i</v>
      </c>
      <c r="V58" s="6" t="s">
        <v>64</v>
      </c>
      <c r="W58" s="5" t="str">
        <f>INDEX('Register VHDL Types TABLE'!$D$2:$D$61,MATCH(Y58,'Register VHDL Types TABLE'!$E$2:$E$61,0))</f>
        <v>RMAP Codec Status</v>
      </c>
      <c r="X58" s="6" t="s">
        <v>64</v>
      </c>
      <c r="Y58" s="5" t="str">
        <f>'AVS COMM Registers TABLE'!E44</f>
        <v>error too much data</v>
      </c>
      <c r="Z58" s="6" t="s">
        <v>41</v>
      </c>
      <c r="AB58" t="str">
        <f t="shared" si="0"/>
        <v xml:space="preserve">    avs_readdata_o(1) &lt;= comm_read_registers_i.RMAP Codec Status.error too much data;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4" t="s">
        <v>49</v>
      </c>
      <c r="N59" s="4"/>
      <c r="O59" s="4"/>
      <c r="P59" s="5" t="str">
        <f t="shared" si="1"/>
        <v>avs_readdata_o</v>
      </c>
      <c r="Q59" s="2" t="s">
        <v>65</v>
      </c>
      <c r="R59" s="3" t="str">
        <f>'AVS COMM Registers TABLE'!J45</f>
        <v>2</v>
      </c>
      <c r="S59" s="2" t="s">
        <v>63</v>
      </c>
      <c r="T59" s="6" t="s">
        <v>62</v>
      </c>
      <c r="U59" s="5" t="str">
        <f>INDEX($B$2:$B$3,MATCH(INDEX('Register VHDL Types TABLE'!$B$2:$B$61,MATCH(Y59,'Register VHDL Types TABLE'!$E$2:$E$61,0)),$E$2:$E$3,0))</f>
        <v>comm_read_registers_i</v>
      </c>
      <c r="V59" s="6" t="s">
        <v>64</v>
      </c>
      <c r="W59" s="5" t="str">
        <f>INDEX('Register VHDL Types TABLE'!$D$2:$D$61,MATCH(Y59,'Register VHDL Types TABLE'!$E$2:$E$61,0))</f>
        <v>RMAP Codec Status</v>
      </c>
      <c r="X59" s="6" t="s">
        <v>64</v>
      </c>
      <c r="Y59" s="5" t="str">
        <f>'AVS COMM Registers TABLE'!E45</f>
        <v>error invalid data crc</v>
      </c>
      <c r="Z59" s="6" t="s">
        <v>41</v>
      </c>
      <c r="AB59" t="str">
        <f t="shared" si="0"/>
        <v xml:space="preserve">    avs_readdata_o(2) &lt;= comm_read_registers_i.RMAP Codec Status.error invalid data crc;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5" t="str">
        <f t="shared" si="1"/>
        <v>avs_readdata_o</v>
      </c>
      <c r="Q60" s="2" t="s">
        <v>65</v>
      </c>
      <c r="R60" s="3" t="str">
        <f>'AVS COMM Registers TABLE'!J46</f>
        <v>31 downto 3</v>
      </c>
      <c r="S60" s="2" t="s">
        <v>63</v>
      </c>
      <c r="T60" s="6" t="s">
        <v>62</v>
      </c>
      <c r="U60" s="5" t="str">
        <f>'AVS COMM Registers TABLE'!G46</f>
        <v>(others =&gt; '0')</v>
      </c>
      <c r="V60" s="4"/>
      <c r="W60" s="4"/>
      <c r="X60" s="4"/>
      <c r="Y60" s="4"/>
      <c r="Z60" s="6" t="s">
        <v>41</v>
      </c>
      <c r="AB60" t="str">
        <f t="shared" si="0"/>
        <v xml:space="preserve">    avs_readdata_o(31 downto 3) &lt;= (others =&gt; '0');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2" t="s">
        <v>66</v>
      </c>
      <c r="N61" s="3" t="str">
        <f>'AVS COMM Registers TABLE'!C47</f>
        <v>x"06"</v>
      </c>
      <c r="O61" s="2" t="s">
        <v>63</v>
      </c>
      <c r="P61" s="4"/>
      <c r="Q61" s="4"/>
      <c r="R61" s="4"/>
      <c r="S61" s="4"/>
      <c r="T61" s="2" t="s">
        <v>61</v>
      </c>
      <c r="U61" s="4"/>
      <c r="V61" s="4"/>
      <c r="W61" s="4"/>
      <c r="X61" s="4"/>
      <c r="Y61" s="4"/>
      <c r="Z61" s="4"/>
      <c r="AB61" t="str">
        <f t="shared" si="0"/>
        <v xml:space="preserve">  when (x"06") =&gt;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5" t="str">
        <f t="shared" si="1"/>
        <v>avs_readdata_o</v>
      </c>
      <c r="Q62" s="2" t="s">
        <v>65</v>
      </c>
      <c r="R62" s="3" t="str">
        <f>'AVS COMM Registers TABLE'!J47</f>
        <v>31 downto 0</v>
      </c>
      <c r="S62" s="2" t="s">
        <v>63</v>
      </c>
      <c r="T62" s="6" t="s">
        <v>62</v>
      </c>
      <c r="U62" s="5" t="str">
        <f>INDEX($B$2:$B$3,MATCH(INDEX('Register VHDL Types TABLE'!$B$2:$B$61,MATCH(Y62,'Register VHDL Types TABLE'!$E$2:$E$61,0)),$E$2:$E$3,0))</f>
        <v>comm_read_registers_i</v>
      </c>
      <c r="V62" s="6" t="s">
        <v>64</v>
      </c>
      <c r="W62" s="5" t="str">
        <f>INDEX('Register VHDL Types TABLE'!$D$2:$D$61,MATCH(Y62,'Register VHDL Types TABLE'!$E$2:$E$61,0))</f>
        <v>RMAP last write address</v>
      </c>
      <c r="X62" s="6" t="s">
        <v>64</v>
      </c>
      <c r="Y62" s="5" t="str">
        <f>'AVS COMM Registers TABLE'!E47</f>
        <v>last write address</v>
      </c>
      <c r="Z62" s="6" t="s">
        <v>41</v>
      </c>
      <c r="AB62" t="str">
        <f t="shared" si="0"/>
        <v xml:space="preserve">    avs_readdata_o(31 downto 0) &lt;= comm_read_registers_i.RMAP last write address.last write address;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2" t="s">
        <v>66</v>
      </c>
      <c r="N63" s="3" t="str">
        <f>'AVS COMM Registers TABLE'!C48</f>
        <v>x"07"</v>
      </c>
      <c r="O63" s="2" t="s">
        <v>63</v>
      </c>
      <c r="P63" s="4"/>
      <c r="Q63" s="4"/>
      <c r="R63" s="4"/>
      <c r="S63" s="4"/>
      <c r="T63" s="2" t="s">
        <v>61</v>
      </c>
      <c r="U63" s="4"/>
      <c r="V63" s="4"/>
      <c r="W63" s="4"/>
      <c r="X63" s="4"/>
      <c r="Y63" s="4"/>
      <c r="Z63" s="4"/>
      <c r="AB63" t="str">
        <f t="shared" si="0"/>
        <v xml:space="preserve">  when (x"07") =&gt;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4" t="s">
        <v>49</v>
      </c>
      <c r="N64" s="4"/>
      <c r="O64" s="4"/>
      <c r="P64" s="5" t="str">
        <f t="shared" si="1"/>
        <v>avs_readdata_o</v>
      </c>
      <c r="Q64" s="2" t="s">
        <v>65</v>
      </c>
      <c r="R64" s="3" t="str">
        <f>'AVS COMM Registers TABLE'!J48</f>
        <v>31 downto 0</v>
      </c>
      <c r="S64" s="2" t="s">
        <v>63</v>
      </c>
      <c r="T64" s="6" t="s">
        <v>62</v>
      </c>
      <c r="U64" s="5" t="str">
        <f>INDEX($B$2:$B$3,MATCH(INDEX('Register VHDL Types TABLE'!$B$2:$B$61,MATCH(Y64,'Register VHDL Types TABLE'!$E$2:$E$61,0)),$E$2:$E$3,0))</f>
        <v>comm_read_registers_i</v>
      </c>
      <c r="V64" s="6" t="s">
        <v>64</v>
      </c>
      <c r="W64" s="5" t="str">
        <f>INDEX('Register VHDL Types TABLE'!$D$2:$D$61,MATCH(Y64,'Register VHDL Types TABLE'!$E$2:$E$61,0))</f>
        <v>RMAP last read address</v>
      </c>
      <c r="X64" s="6" t="s">
        <v>64</v>
      </c>
      <c r="Y64" s="5" t="str">
        <f>'AVS COMM Registers TABLE'!E48</f>
        <v>last read address</v>
      </c>
      <c r="Z64" s="6" t="s">
        <v>41</v>
      </c>
      <c r="AB64" t="str">
        <f t="shared" si="0"/>
        <v xml:space="preserve">    avs_readdata_o(31 downto 0) &lt;= comm_read_registers_i.RMAP last read address.last read address;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2" t="s">
        <v>66</v>
      </c>
      <c r="N65" s="3" t="str">
        <f>'AVS COMM Registers TABLE'!C49</f>
        <v>x"08"</v>
      </c>
      <c r="O65" s="2" t="s">
        <v>63</v>
      </c>
      <c r="P65" s="4"/>
      <c r="Q65" s="4"/>
      <c r="R65" s="4"/>
      <c r="S65" s="4"/>
      <c r="T65" s="2" t="s">
        <v>61</v>
      </c>
      <c r="U65" s="4"/>
      <c r="V65" s="4"/>
      <c r="W65" s="4"/>
      <c r="X65" s="4"/>
      <c r="Y65" s="4"/>
      <c r="Z65" s="4"/>
      <c r="AB65" t="str">
        <f t="shared" si="0"/>
        <v xml:space="preserve">  when (x"08") =&gt;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49</v>
      </c>
      <c r="M66" s="4" t="s">
        <v>49</v>
      </c>
      <c r="N66" s="4"/>
      <c r="O66" s="4"/>
      <c r="P66" s="5" t="str">
        <f t="shared" si="1"/>
        <v>avs_readdata_o</v>
      </c>
      <c r="Q66" s="2" t="s">
        <v>65</v>
      </c>
      <c r="R66" s="3" t="str">
        <f>'AVS COMM Registers TABLE'!J49</f>
        <v>15 downto 0</v>
      </c>
      <c r="S66" s="2" t="s">
        <v>63</v>
      </c>
      <c r="T66" s="6" t="s">
        <v>62</v>
      </c>
      <c r="U66" s="5" t="str">
        <f>INDEX($B$2:$B$3,MATCH(INDEX('Register VHDL Types TABLE'!$B$2:$B$61,MATCH(Y66,'Register VHDL Types TABLE'!$E$2:$E$61,0)),$E$2:$E$3,0))</f>
        <v>comm_write_registers_i</v>
      </c>
      <c r="V66" s="6" t="s">
        <v>64</v>
      </c>
      <c r="W66" s="5" t="str">
        <f>INDEX('Register VHDL Types TABLE'!$D$2:$D$61,MATCH(Y66,'Register VHDL Types TABLE'!$E$2:$E$61,0))</f>
        <v>data packet config 1</v>
      </c>
      <c r="X66" s="6" t="s">
        <v>64</v>
      </c>
      <c r="Y66" s="5" t="str">
        <f>'AVS COMM Registers TABLE'!E49</f>
        <v>ccd x size</v>
      </c>
      <c r="Z66" s="6" t="s">
        <v>41</v>
      </c>
      <c r="AB66" t="str">
        <f t="shared" si="0"/>
        <v xml:space="preserve">    avs_readdata_o(15 downto 0) &lt;= comm_write_registers_i.data packet config 1.ccd x size;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49</v>
      </c>
      <c r="M67" s="4" t="s">
        <v>49</v>
      </c>
      <c r="N67" s="4"/>
      <c r="O67" s="4"/>
      <c r="P67" s="5" t="str">
        <f t="shared" si="1"/>
        <v>avs_readdata_o</v>
      </c>
      <c r="Q67" s="2" t="s">
        <v>65</v>
      </c>
      <c r="R67" s="3" t="str">
        <f>'AVS COMM Registers TABLE'!J50</f>
        <v>31 downto 6</v>
      </c>
      <c r="S67" s="2" t="s">
        <v>63</v>
      </c>
      <c r="T67" s="6" t="s">
        <v>62</v>
      </c>
      <c r="U67" s="5" t="str">
        <f>INDEX($B$2:$B$3,MATCH(INDEX('Register VHDL Types TABLE'!$B$2:$B$61,MATCH(Y67,'Register VHDL Types TABLE'!$E$2:$E$61,0)),$E$2:$E$3,0))</f>
        <v>comm_write_registers_i</v>
      </c>
      <c r="V67" s="6" t="s">
        <v>64</v>
      </c>
      <c r="W67" s="5" t="str">
        <f>INDEX('Register VHDL Types TABLE'!$D$2:$D$61,MATCH(Y67,'Register VHDL Types TABLE'!$E$2:$E$61,0))</f>
        <v>data packet config 1</v>
      </c>
      <c r="X67" s="6" t="s">
        <v>64</v>
      </c>
      <c r="Y67" s="5" t="str">
        <f>'AVS COMM Registers TABLE'!E50</f>
        <v>ccd y size</v>
      </c>
      <c r="Z67" s="6" t="s">
        <v>41</v>
      </c>
      <c r="AB67" t="str">
        <f t="shared" si="0"/>
        <v xml:space="preserve">    avs_readdata_o(31 downto 6) &lt;= comm_write_registers_i.data packet config 1.ccd y size;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2" t="s">
        <v>66</v>
      </c>
      <c r="N68" s="3" t="str">
        <f>'AVS COMM Registers TABLE'!C51</f>
        <v>x"09"</v>
      </c>
      <c r="O68" s="2" t="s">
        <v>63</v>
      </c>
      <c r="P68" s="4"/>
      <c r="Q68" s="4"/>
      <c r="R68" s="4"/>
      <c r="S68" s="4"/>
      <c r="T68" s="2" t="s">
        <v>61</v>
      </c>
      <c r="U68" s="4"/>
      <c r="V68" s="4"/>
      <c r="W68" s="4"/>
      <c r="X68" s="4"/>
      <c r="Y68" s="4"/>
      <c r="Z68" s="4"/>
      <c r="AB68" t="str">
        <f t="shared" si="0"/>
        <v xml:space="preserve">  when (x"09") =&gt;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 t="shared" si="1"/>
        <v>avs_readdata_o</v>
      </c>
      <c r="Q69" s="2" t="s">
        <v>65</v>
      </c>
      <c r="R69" s="3" t="str">
        <f>'AVS COMM Registers TABLE'!J51</f>
        <v>15 downto 0</v>
      </c>
      <c r="S69" s="2" t="s">
        <v>63</v>
      </c>
      <c r="T69" s="6" t="s">
        <v>62</v>
      </c>
      <c r="U69" s="5" t="str">
        <f>INDEX($B$2:$B$3,MATCH(INDEX('Register VHDL Types TABLE'!$B$2:$B$61,MATCH(Y69,'Register VHDL Types TABLE'!$E$2:$E$61,0)),$E$2:$E$3,0))</f>
        <v>comm_write_registers_i</v>
      </c>
      <c r="V69" s="6" t="s">
        <v>64</v>
      </c>
      <c r="W69" s="5" t="str">
        <f>INDEX('Register VHDL Types TABLE'!$D$2:$D$61,MATCH(Y69,'Register VHDL Types TABLE'!$E$2:$E$61,0))</f>
        <v>data packet config 2</v>
      </c>
      <c r="X69" s="6" t="s">
        <v>64</v>
      </c>
      <c r="Y69" s="5" t="str">
        <f>'AVS COMM Registers TABLE'!E51</f>
        <v>data y size</v>
      </c>
      <c r="Z69" s="6" t="s">
        <v>41</v>
      </c>
      <c r="AB69" t="str">
        <f t="shared" si="0"/>
        <v xml:space="preserve">    avs_readdata_o(15 downto 0) &lt;= comm_write_registers_i.data packet config 2.data y size;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 t="shared" si="1"/>
        <v>avs_readdata_o</v>
      </c>
      <c r="Q70" s="2" t="s">
        <v>65</v>
      </c>
      <c r="R70" s="3" t="str">
        <f>'AVS COMM Registers TABLE'!J52</f>
        <v>31 downto 6</v>
      </c>
      <c r="S70" s="2" t="s">
        <v>63</v>
      </c>
      <c r="T70" s="6" t="s">
        <v>62</v>
      </c>
      <c r="U70" s="5" t="str">
        <f>INDEX($B$2:$B$3,MATCH(INDEX('Register VHDL Types TABLE'!$B$2:$B$61,MATCH(Y70,'Register VHDL Types TABLE'!$E$2:$E$61,0)),$E$2:$E$3,0))</f>
        <v>comm_write_registers_i</v>
      </c>
      <c r="V70" s="6" t="s">
        <v>64</v>
      </c>
      <c r="W70" s="5" t="str">
        <f>INDEX('Register VHDL Types TABLE'!$D$2:$D$61,MATCH(Y70,'Register VHDL Types TABLE'!$E$2:$E$61,0))</f>
        <v>data packet config 2</v>
      </c>
      <c r="X70" s="6" t="s">
        <v>64</v>
      </c>
      <c r="Y70" s="5" t="str">
        <f>'AVS COMM Registers TABLE'!E52</f>
        <v>overscan y size</v>
      </c>
      <c r="Z70" s="6" t="s">
        <v>41</v>
      </c>
      <c r="AB70" t="str">
        <f t="shared" si="0"/>
        <v xml:space="preserve">    avs_readdata_o(31 downto 6) &lt;= comm_write_registers_i.data packet config 2.overscan y size;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2" t="s">
        <v>66</v>
      </c>
      <c r="N71" s="3" t="str">
        <f>'AVS COMM Registers TABLE'!C53</f>
        <v>x"0A"</v>
      </c>
      <c r="O71" s="2" t="s">
        <v>63</v>
      </c>
      <c r="P71" s="4"/>
      <c r="Q71" s="4"/>
      <c r="R71" s="4"/>
      <c r="S71" s="4"/>
      <c r="T71" s="2" t="s">
        <v>61</v>
      </c>
      <c r="U71" s="4"/>
      <c r="V71" s="4"/>
      <c r="W71" s="4"/>
      <c r="X71" s="4"/>
      <c r="Y71" s="4"/>
      <c r="Z71" s="4"/>
      <c r="AB71" t="str">
        <f t="shared" si="0"/>
        <v xml:space="preserve">  when (x"0A") =&gt;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 t="shared" si="1"/>
        <v>avs_readdata_o</v>
      </c>
      <c r="Q72" s="2" t="s">
        <v>65</v>
      </c>
      <c r="R72" s="3" t="str">
        <f>'AVS COMM Registers TABLE'!J53</f>
        <v>15 downto 0</v>
      </c>
      <c r="S72" s="2" t="s">
        <v>63</v>
      </c>
      <c r="T72" s="6" t="s">
        <v>62</v>
      </c>
      <c r="U72" s="5" t="str">
        <f>INDEX($B$2:$B$3,MATCH(INDEX('Register VHDL Types TABLE'!$B$2:$B$61,MATCH(Y72,'Register VHDL Types TABLE'!$E$2:$E$61,0)),$E$2:$E$3,0))</f>
        <v>comm_write_registers_i</v>
      </c>
      <c r="V72" s="6" t="s">
        <v>64</v>
      </c>
      <c r="W72" s="5" t="str">
        <f>INDEX('Register VHDL Types TABLE'!$D$2:$D$61,MATCH(Y72,'Register VHDL Types TABLE'!$E$2:$E$61,0))</f>
        <v>data packet config 3</v>
      </c>
      <c r="X72" s="6" t="s">
        <v>64</v>
      </c>
      <c r="Y72" s="5" t="str">
        <f>'AVS COMM Registers TABLE'!E53</f>
        <v>packet length</v>
      </c>
      <c r="Z72" s="6" t="s">
        <v>41</v>
      </c>
      <c r="AB72" t="str">
        <f t="shared" si="0"/>
        <v xml:space="preserve">    avs_readdata_o(15 downto 0) &lt;= comm_write_registers_i.data packet config 3.packet length;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 t="shared" si="1"/>
        <v>avs_readdata_o</v>
      </c>
      <c r="Q73" s="2" t="s">
        <v>65</v>
      </c>
      <c r="R73" s="3" t="str">
        <f>'AVS COMM Registers TABLE'!J54</f>
        <v>31 downto 6</v>
      </c>
      <c r="S73" s="2" t="s">
        <v>63</v>
      </c>
      <c r="T73" s="6" t="s">
        <v>62</v>
      </c>
      <c r="U73" s="5" t="str">
        <f>'AVS COMM Registers TABLE'!G54</f>
        <v>(others =&gt; '0')</v>
      </c>
      <c r="V73" s="4"/>
      <c r="W73" s="4"/>
      <c r="X73" s="4"/>
      <c r="Y73" s="4"/>
      <c r="Z73" s="6" t="s">
        <v>41</v>
      </c>
      <c r="AB73" t="str">
        <f t="shared" si="0"/>
        <v xml:space="preserve">    avs_readdata_o(31 downto 6) &lt;= (others =&gt; '0');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2" t="s">
        <v>66</v>
      </c>
      <c r="N74" s="3" t="str">
        <f>'AVS COMM Registers TABLE'!C55</f>
        <v>x"0B"</v>
      </c>
      <c r="O74" s="2" t="s">
        <v>63</v>
      </c>
      <c r="P74" s="4"/>
      <c r="Q74" s="4"/>
      <c r="R74" s="4"/>
      <c r="S74" s="4"/>
      <c r="T74" s="2" t="s">
        <v>61</v>
      </c>
      <c r="U74" s="4"/>
      <c r="V74" s="4"/>
      <c r="W74" s="4"/>
      <c r="X74" s="4"/>
      <c r="Y74" s="4"/>
      <c r="Z74" s="4"/>
      <c r="AB74" t="str">
        <f t="shared" ref="AB74:AB113" si="2">CONCATENATE(B74,C74,D74,E74,F74,G74,H74,I74,J74,K74,L74,M74,N74,O74,P74,Q74,R74,S74,T74,U74,V74,W74,X74,Y74,Z74)</f>
        <v xml:space="preserve">  when (x"0B") =&gt;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str">
        <f t="shared" si="1"/>
        <v>avs_readdata_o</v>
      </c>
      <c r="Q75" s="2" t="s">
        <v>65</v>
      </c>
      <c r="R75" s="3" t="str">
        <f>'AVS COMM Registers TABLE'!J55</f>
        <v>7 downto 0</v>
      </c>
      <c r="S75" s="2" t="s">
        <v>63</v>
      </c>
      <c r="T75" s="6" t="s">
        <v>62</v>
      </c>
      <c r="U75" s="5" t="str">
        <f>INDEX($B$2:$B$3,MATCH(INDEX('Register VHDL Types TABLE'!$B$2:$B$61,MATCH(Y75,'Register VHDL Types TABLE'!$E$2:$E$61,0)),$E$2:$E$3,0))</f>
        <v>comm_write_registers_i</v>
      </c>
      <c r="V75" s="6" t="s">
        <v>64</v>
      </c>
      <c r="W75" s="5" t="str">
        <f>INDEX('Register VHDL Types TABLE'!$D$2:$D$61,MATCH(Y75,'Register VHDL Types TABLE'!$E$2:$E$61,0))</f>
        <v>data packet config 4</v>
      </c>
      <c r="X75" s="6" t="s">
        <v>64</v>
      </c>
      <c r="Y75" s="5" t="str">
        <f>'AVS COMM Registers TABLE'!E55</f>
        <v>fee mode</v>
      </c>
      <c r="Z75" s="6" t="s">
        <v>41</v>
      </c>
      <c r="AB75" t="str">
        <f t="shared" si="2"/>
        <v xml:space="preserve">    avs_readdata_o(7 downto 0) &lt;= comm_write_registers_i.data packet config 4.fee mode;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 t="shared" si="1"/>
        <v>avs_readdata_o</v>
      </c>
      <c r="Q76" s="2" t="s">
        <v>65</v>
      </c>
      <c r="R76" s="3" t="str">
        <f>'AVS COMM Registers TABLE'!J56</f>
        <v>15 downto 8</v>
      </c>
      <c r="S76" s="2" t="s">
        <v>63</v>
      </c>
      <c r="T76" s="6" t="s">
        <v>62</v>
      </c>
      <c r="U76" s="5" t="str">
        <f>INDEX($B$2:$B$3,MATCH(INDEX('Register VHDL Types TABLE'!$B$2:$B$61,MATCH(Y76,'Register VHDL Types TABLE'!$E$2:$E$61,0)),$E$2:$E$3,0))</f>
        <v>comm_write_registers_i</v>
      </c>
      <c r="V76" s="6" t="s">
        <v>64</v>
      </c>
      <c r="W76" s="5" t="str">
        <f>INDEX('Register VHDL Types TABLE'!$D$2:$D$61,MATCH(Y76,'Register VHDL Types TABLE'!$E$2:$E$61,0))</f>
        <v>data packet config 4</v>
      </c>
      <c r="X76" s="6" t="s">
        <v>64</v>
      </c>
      <c r="Y76" s="5" t="str">
        <f>'AVS COMM Registers TABLE'!E56</f>
        <v>ccd number</v>
      </c>
      <c r="Z76" s="6" t="s">
        <v>41</v>
      </c>
      <c r="AB76" t="str">
        <f t="shared" si="2"/>
        <v xml:space="preserve">    avs_readdata_o(15 downto 8) &lt;= comm_write_registers_i.data packet config 4.ccd number;</v>
      </c>
    </row>
    <row r="77" spans="2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 t="shared" si="1"/>
        <v>avs_readdata_o</v>
      </c>
      <c r="Q77" s="2" t="s">
        <v>65</v>
      </c>
      <c r="R77" s="3" t="str">
        <f>'AVS COMM Registers TABLE'!J57</f>
        <v>31 downto 6</v>
      </c>
      <c r="S77" s="2" t="s">
        <v>63</v>
      </c>
      <c r="T77" s="6" t="s">
        <v>62</v>
      </c>
      <c r="U77" s="5" t="str">
        <f>'AVS COMM Registers TABLE'!G57</f>
        <v>(others =&gt; '0')</v>
      </c>
      <c r="V77" s="4"/>
      <c r="W77" s="4"/>
      <c r="X77" s="4"/>
      <c r="Y77" s="4"/>
      <c r="Z77" s="6" t="s">
        <v>41</v>
      </c>
      <c r="AB77" t="str">
        <f t="shared" si="2"/>
        <v xml:space="preserve">    avs_readdata_o(31 downto 6) &lt;= (others =&gt; '0');</v>
      </c>
    </row>
    <row r="78" spans="2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2" t="s">
        <v>66</v>
      </c>
      <c r="N78" s="3" t="str">
        <f>'AVS COMM Registers TABLE'!C58</f>
        <v>x"0C"</v>
      </c>
      <c r="O78" s="2" t="s">
        <v>63</v>
      </c>
      <c r="P78" s="4"/>
      <c r="Q78" s="4"/>
      <c r="R78" s="4"/>
      <c r="S78" s="4"/>
      <c r="T78" s="2" t="s">
        <v>61</v>
      </c>
      <c r="U78" s="4"/>
      <c r="V78" s="4"/>
      <c r="W78" s="4"/>
      <c r="X78" s="4"/>
      <c r="Y78" s="4"/>
      <c r="Z78" s="4"/>
      <c r="AB78" t="str">
        <f t="shared" si="2"/>
        <v xml:space="preserve">  when (x"0C") =&gt;</v>
      </c>
    </row>
    <row r="79" spans="2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4" t="s">
        <v>49</v>
      </c>
      <c r="N79" s="4"/>
      <c r="O79" s="4"/>
      <c r="P79" s="5" t="str">
        <f t="shared" si="1"/>
        <v>avs_readdata_o</v>
      </c>
      <c r="Q79" s="2" t="s">
        <v>65</v>
      </c>
      <c r="R79" s="3" t="str">
        <f>'AVS COMM Registers TABLE'!J58</f>
        <v>15 downto 0</v>
      </c>
      <c r="S79" s="2" t="s">
        <v>63</v>
      </c>
      <c r="T79" s="6" t="s">
        <v>62</v>
      </c>
      <c r="U79" s="5" t="str">
        <f>INDEX($B$2:$B$3,MATCH(INDEX('Register VHDL Types TABLE'!$B$2:$B$61,MATCH(Y79,'Register VHDL Types TABLE'!$E$2:$E$61,0)),$E$2:$E$3,0))</f>
        <v>comm_read_registers_i</v>
      </c>
      <c r="V79" s="6" t="s">
        <v>64</v>
      </c>
      <c r="W79" s="5" t="str">
        <f>INDEX('Register VHDL Types TABLE'!$D$2:$D$61,MATCH(Y79,'Register VHDL Types TABLE'!$E$2:$E$61,0))</f>
        <v>data packet header 1</v>
      </c>
      <c r="X79" s="6" t="s">
        <v>64</v>
      </c>
      <c r="Y79" s="5" t="str">
        <f>'AVS COMM Registers TABLE'!E58</f>
        <v>length</v>
      </c>
      <c r="Z79" s="6" t="s">
        <v>41</v>
      </c>
      <c r="AB79" t="str">
        <f t="shared" si="2"/>
        <v xml:space="preserve">    avs_readdata_o(15 downto 0) &lt;= comm_read_registers_i.data packet header 1.length;</v>
      </c>
    </row>
    <row r="80" spans="2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 t="shared" si="1"/>
        <v>avs_readdata_o</v>
      </c>
      <c r="Q80" s="2" t="s">
        <v>65</v>
      </c>
      <c r="R80" s="3" t="str">
        <f>'AVS COMM Registers TABLE'!J59</f>
        <v>31 downto 6</v>
      </c>
      <c r="S80" s="2" t="s">
        <v>63</v>
      </c>
      <c r="T80" s="6" t="s">
        <v>62</v>
      </c>
      <c r="U80" s="5" t="str">
        <f>INDEX($B$2:$B$3,MATCH(INDEX('Register VHDL Types TABLE'!$B$2:$B$61,MATCH(Y80,'Register VHDL Types TABLE'!$E$2:$E$61,0)),$E$2:$E$3,0))</f>
        <v>comm_read_registers_i</v>
      </c>
      <c r="V80" s="6" t="s">
        <v>64</v>
      </c>
      <c r="W80" s="5" t="str">
        <f>INDEX('Register VHDL Types TABLE'!$D$2:$D$61,MATCH(Y80,'Register VHDL Types TABLE'!$E$2:$E$61,0))</f>
        <v>data packet header 1</v>
      </c>
      <c r="X80" s="6" t="s">
        <v>64</v>
      </c>
      <c r="Y80" s="5" t="str">
        <f>'AVS COMM Registers TABLE'!E59</f>
        <v>type</v>
      </c>
      <c r="Z80" s="6" t="s">
        <v>41</v>
      </c>
      <c r="AB80" t="str">
        <f t="shared" si="2"/>
        <v xml:space="preserve">    avs_readdata_o(31 downto 6) &lt;= comm_read_registers_i.data packet header 1.type;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2" t="s">
        <v>66</v>
      </c>
      <c r="N81" s="3" t="str">
        <f>'AVS COMM Registers TABLE'!C60</f>
        <v>x"0D"</v>
      </c>
      <c r="O81" s="2" t="s">
        <v>63</v>
      </c>
      <c r="P81" s="4"/>
      <c r="Q81" s="4"/>
      <c r="R81" s="4"/>
      <c r="S81" s="4"/>
      <c r="T81" s="2" t="s">
        <v>61</v>
      </c>
      <c r="U81" s="4"/>
      <c r="V81" s="4"/>
      <c r="W81" s="4"/>
      <c r="X81" s="4"/>
      <c r="Y81" s="4"/>
      <c r="Z81" s="4"/>
      <c r="AB81" t="str">
        <f t="shared" si="2"/>
        <v xml:space="preserve">  when (x"0D") =&gt;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4" t="s">
        <v>49</v>
      </c>
      <c r="N82" s="4"/>
      <c r="O82" s="4"/>
      <c r="P82" s="5" t="str">
        <f t="shared" si="1"/>
        <v>avs_readdata_o</v>
      </c>
      <c r="Q82" s="2" t="s">
        <v>65</v>
      </c>
      <c r="R82" s="3" t="str">
        <f>'AVS COMM Registers TABLE'!J60</f>
        <v>15 downto 0</v>
      </c>
      <c r="S82" s="2" t="s">
        <v>63</v>
      </c>
      <c r="T82" s="6" t="s">
        <v>62</v>
      </c>
      <c r="U82" s="5" t="str">
        <f>INDEX($B$2:$B$3,MATCH(INDEX('Register VHDL Types TABLE'!$B$2:$B$61,MATCH(Y82,'Register VHDL Types TABLE'!$E$2:$E$61,0)),$E$2:$E$3,0))</f>
        <v>comm_read_registers_i</v>
      </c>
      <c r="V82" s="6" t="s">
        <v>64</v>
      </c>
      <c r="W82" s="5" t="str">
        <f>INDEX('Register VHDL Types TABLE'!$D$2:$D$61,MATCH(Y82,'Register VHDL Types TABLE'!$E$2:$E$61,0))</f>
        <v>data packet header 2</v>
      </c>
      <c r="X82" s="6" t="s">
        <v>64</v>
      </c>
      <c r="Y82" s="5" t="str">
        <f>'AVS COMM Registers TABLE'!E60</f>
        <v>frame counter</v>
      </c>
      <c r="Z82" s="6" t="s">
        <v>41</v>
      </c>
      <c r="AB82" t="str">
        <f t="shared" si="2"/>
        <v xml:space="preserve">    avs_readdata_o(15 downto 0) &lt;= comm_read_registers_i.data packet header 2.frame counter;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 t="shared" si="1"/>
        <v>avs_readdata_o</v>
      </c>
      <c r="Q83" s="2" t="s">
        <v>65</v>
      </c>
      <c r="R83" s="3" t="str">
        <f>'AVS COMM Registers TABLE'!J61</f>
        <v>31 downto 6</v>
      </c>
      <c r="S83" s="2" t="s">
        <v>63</v>
      </c>
      <c r="T83" s="6" t="s">
        <v>62</v>
      </c>
      <c r="U83" s="5" t="str">
        <f>INDEX($B$2:$B$3,MATCH(INDEX('Register VHDL Types TABLE'!$B$2:$B$61,MATCH(Y83,'Register VHDL Types TABLE'!$E$2:$E$61,0)),$E$2:$E$3,0))</f>
        <v>comm_read_registers_i</v>
      </c>
      <c r="V83" s="6" t="s">
        <v>64</v>
      </c>
      <c r="W83" s="5" t="str">
        <f>INDEX('Register VHDL Types TABLE'!$D$2:$D$61,MATCH(Y83,'Register VHDL Types TABLE'!$E$2:$E$61,0))</f>
        <v>data packet header 2</v>
      </c>
      <c r="X83" s="6" t="s">
        <v>64</v>
      </c>
      <c r="Y83" s="5" t="str">
        <f>'AVS COMM Registers TABLE'!E61</f>
        <v>sequence counter</v>
      </c>
      <c r="Z83" s="6" t="s">
        <v>41</v>
      </c>
      <c r="AB83" t="str">
        <f t="shared" si="2"/>
        <v xml:space="preserve">    avs_readdata_o(31 downto 6) &lt;= comm_read_registers_i.data packet header 2.sequence counter;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2" t="s">
        <v>66</v>
      </c>
      <c r="N84" s="3" t="str">
        <f>'AVS COMM Registers TABLE'!C62</f>
        <v>x"0E"</v>
      </c>
      <c r="O84" s="2" t="s">
        <v>63</v>
      </c>
      <c r="P84" s="4"/>
      <c r="Q84" s="4"/>
      <c r="R84" s="4"/>
      <c r="S84" s="4"/>
      <c r="T84" s="2" t="s">
        <v>61</v>
      </c>
      <c r="U84" s="4"/>
      <c r="V84" s="4"/>
      <c r="W84" s="4"/>
      <c r="X84" s="4"/>
      <c r="Y84" s="4"/>
      <c r="Z84" s="4"/>
      <c r="AB84" t="str">
        <f t="shared" si="2"/>
        <v xml:space="preserve">  when (x"0E") =&gt;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4" t="s">
        <v>49</v>
      </c>
      <c r="N85" s="4"/>
      <c r="O85" s="4"/>
      <c r="P85" s="5" t="str">
        <f t="shared" si="1"/>
        <v>avs_readdata_o</v>
      </c>
      <c r="Q85" s="2" t="s">
        <v>65</v>
      </c>
      <c r="R85" s="3" t="str">
        <f>'AVS COMM Registers TABLE'!J62</f>
        <v>15 downto 0</v>
      </c>
      <c r="S85" s="2" t="s">
        <v>63</v>
      </c>
      <c r="T85" s="6" t="s">
        <v>62</v>
      </c>
      <c r="U85" s="5" t="str">
        <f>INDEX($B$2:$B$3,MATCH(INDEX('Register VHDL Types TABLE'!$B$2:$B$61,MATCH(Y85,'Register VHDL Types TABLE'!$E$2:$E$61,0)),$E$2:$E$3,0))</f>
        <v>comm_write_registers_i</v>
      </c>
      <c r="V85" s="6" t="s">
        <v>64</v>
      </c>
      <c r="W85" s="5" t="str">
        <f>INDEX('Register VHDL Types TABLE'!$D$2:$D$61,MATCH(Y85,'Register VHDL Types TABLE'!$E$2:$E$61,0))</f>
        <v>data packet pixel delay 1</v>
      </c>
      <c r="X85" s="6" t="s">
        <v>64</v>
      </c>
      <c r="Y85" s="5" t="str">
        <f>'AVS COMM Registers TABLE'!E62</f>
        <v>line delay</v>
      </c>
      <c r="Z85" s="6" t="s">
        <v>41</v>
      </c>
      <c r="AB85" t="str">
        <f t="shared" si="2"/>
        <v xml:space="preserve">    avs_readdata_o(15 downto 0) &lt;= comm_write_registers_i.data packet pixel delay 1.line delay;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 t="shared" si="1"/>
        <v>avs_readdata_o</v>
      </c>
      <c r="Q86" s="2" t="s">
        <v>65</v>
      </c>
      <c r="R86" s="3" t="str">
        <f>'AVS COMM Registers TABLE'!J63</f>
        <v>31 downto 6</v>
      </c>
      <c r="S86" s="2" t="s">
        <v>63</v>
      </c>
      <c r="T86" s="6" t="s">
        <v>62</v>
      </c>
      <c r="U86" s="5" t="str">
        <f>'AVS COMM Registers TABLE'!G63</f>
        <v>(others =&gt; '0')</v>
      </c>
      <c r="V86" s="4"/>
      <c r="W86" s="4"/>
      <c r="X86" s="4"/>
      <c r="Y86" s="4"/>
      <c r="Z86" s="6" t="s">
        <v>41</v>
      </c>
      <c r="AB86" t="str">
        <f t="shared" si="2"/>
        <v xml:space="preserve">    avs_readdata_o(31 downto 6) &lt;= (others =&gt; '0');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2" t="s">
        <v>66</v>
      </c>
      <c r="N87" s="3" t="str">
        <f>'AVS COMM Registers TABLE'!C64</f>
        <v>x"0F"</v>
      </c>
      <c r="O87" s="2" t="s">
        <v>63</v>
      </c>
      <c r="P87" s="4"/>
      <c r="Q87" s="4"/>
      <c r="R87" s="4"/>
      <c r="S87" s="4"/>
      <c r="T87" s="2" t="s">
        <v>61</v>
      </c>
      <c r="U87" s="4"/>
      <c r="V87" s="4"/>
      <c r="W87" s="4"/>
      <c r="X87" s="4"/>
      <c r="Y87" s="4"/>
      <c r="Z87" s="4"/>
      <c r="AB87" t="str">
        <f t="shared" si="2"/>
        <v xml:space="preserve">  when (x"0F") =&gt;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4" t="s">
        <v>49</v>
      </c>
      <c r="N88" s="4"/>
      <c r="O88" s="4"/>
      <c r="P88" s="5" t="str">
        <f t="shared" si="1"/>
        <v>avs_readdata_o</v>
      </c>
      <c r="Q88" s="2" t="s">
        <v>65</v>
      </c>
      <c r="R88" s="3" t="str">
        <f>'AVS COMM Registers TABLE'!J64</f>
        <v>15 downto 0</v>
      </c>
      <c r="S88" s="2" t="s">
        <v>63</v>
      </c>
      <c r="T88" s="6" t="s">
        <v>62</v>
      </c>
      <c r="U88" s="5" t="str">
        <f>INDEX($B$2:$B$3,MATCH(INDEX('Register VHDL Types TABLE'!$B$2:$B$61,MATCH(Y88,'Register VHDL Types TABLE'!$E$2:$E$61,0)),$E$2:$E$3,0))</f>
        <v>comm_write_registers_i</v>
      </c>
      <c r="V88" s="6" t="s">
        <v>64</v>
      </c>
      <c r="W88" s="5" t="str">
        <f>INDEX('Register VHDL Types TABLE'!$D$2:$D$61,MATCH(Y88,'Register VHDL Types TABLE'!$E$2:$E$61,0))</f>
        <v>data packet pixel delay 2</v>
      </c>
      <c r="X88" s="6" t="s">
        <v>64</v>
      </c>
      <c r="Y88" s="5" t="str">
        <f>'AVS COMM Registers TABLE'!E64</f>
        <v>col delay</v>
      </c>
      <c r="Z88" s="6" t="s">
        <v>41</v>
      </c>
      <c r="AB88" t="str">
        <f t="shared" si="2"/>
        <v xml:space="preserve">    avs_readdata_o(15 downto 0) &lt;= comm_write_registers_i.data packet pixel delay 2.col delay;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 t="shared" si="1"/>
        <v>avs_readdata_o</v>
      </c>
      <c r="Q89" s="2" t="s">
        <v>65</v>
      </c>
      <c r="R89" s="3" t="str">
        <f>'AVS COMM Registers TABLE'!J65</f>
        <v>31 downto 6</v>
      </c>
      <c r="S89" s="2" t="s">
        <v>63</v>
      </c>
      <c r="T89" s="6" t="s">
        <v>62</v>
      </c>
      <c r="U89" s="5" t="str">
        <f>'AVS COMM Registers TABLE'!G65</f>
        <v>(others =&gt; '0')</v>
      </c>
      <c r="V89" s="4"/>
      <c r="W89" s="4"/>
      <c r="X89" s="4"/>
      <c r="Y89" s="4"/>
      <c r="Z89" s="6" t="s">
        <v>41</v>
      </c>
      <c r="AB89" t="str">
        <f t="shared" si="2"/>
        <v xml:space="preserve">    avs_readdata_o(31 downto 6) &lt;= (others =&gt; '0');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2" t="s">
        <v>66</v>
      </c>
      <c r="N90" s="3" t="str">
        <f>'AVS COMM Registers TABLE'!C66</f>
        <v>x"10"</v>
      </c>
      <c r="O90" s="2" t="s">
        <v>63</v>
      </c>
      <c r="P90" s="4"/>
      <c r="Q90" s="4"/>
      <c r="R90" s="4"/>
      <c r="S90" s="4"/>
      <c r="T90" s="2" t="s">
        <v>61</v>
      </c>
      <c r="U90" s="4"/>
      <c r="V90" s="4"/>
      <c r="W90" s="4"/>
      <c r="X90" s="4"/>
      <c r="Y90" s="4"/>
      <c r="Z90" s="4"/>
      <c r="AB90" t="str">
        <f t="shared" si="2"/>
        <v xml:space="preserve">  when (x"10") =&gt;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4" t="s">
        <v>49</v>
      </c>
      <c r="N91" s="4"/>
      <c r="O91" s="4"/>
      <c r="P91" s="5" t="str">
        <f t="shared" si="1"/>
        <v>avs_readdata_o</v>
      </c>
      <c r="Q91" s="2" t="s">
        <v>65</v>
      </c>
      <c r="R91" s="3" t="str">
        <f>'AVS COMM Registers TABLE'!J66</f>
        <v>15 downto 0</v>
      </c>
      <c r="S91" s="2" t="s">
        <v>63</v>
      </c>
      <c r="T91" s="6" t="s">
        <v>62</v>
      </c>
      <c r="U91" s="5" t="str">
        <f>INDEX($B$2:$B$3,MATCH(INDEX('Register VHDL Types TABLE'!$B$2:$B$61,MATCH(Y91,'Register VHDL Types TABLE'!$E$2:$E$61,0)),$E$2:$E$3,0))</f>
        <v>comm_write_registers_i</v>
      </c>
      <c r="V91" s="6" t="s">
        <v>64</v>
      </c>
      <c r="W91" s="5" t="str">
        <f>INDEX('Register VHDL Types TABLE'!$D$2:$D$61,MATCH(Y91,'Register VHDL Types TABLE'!$E$2:$E$61,0))</f>
        <v>data packet pixel delay 3</v>
      </c>
      <c r="X91" s="6" t="s">
        <v>64</v>
      </c>
      <c r="Y91" s="5" t="str">
        <f>'AVS COMM Registers TABLE'!E66</f>
        <v>adc delay</v>
      </c>
      <c r="Z91" s="6" t="s">
        <v>41</v>
      </c>
      <c r="AB91" t="str">
        <f t="shared" si="2"/>
        <v xml:space="preserve">    avs_readdata_o(15 downto 0) &lt;= comm_write_registers_i.data packet pixel delay 3.adc delay;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 t="shared" ref="P92:P112" si="3">$B$4</f>
        <v>avs_readdata_o</v>
      </c>
      <c r="Q92" s="2" t="s">
        <v>65</v>
      </c>
      <c r="R92" s="3" t="str">
        <f>'AVS COMM Registers TABLE'!J67</f>
        <v>31 downto 6</v>
      </c>
      <c r="S92" s="2" t="s">
        <v>63</v>
      </c>
      <c r="T92" s="6" t="s">
        <v>62</v>
      </c>
      <c r="U92" s="5" t="str">
        <f>'AVS COMM Registers TABLE'!G67</f>
        <v>(others =&gt; '0')</v>
      </c>
      <c r="V92" s="4"/>
      <c r="W92" s="4"/>
      <c r="X92" s="4"/>
      <c r="Y92" s="4"/>
      <c r="Z92" s="6" t="s">
        <v>41</v>
      </c>
      <c r="AB92" t="str">
        <f t="shared" si="2"/>
        <v xml:space="preserve">    avs_readdata_o(31 downto 6) &lt;= (others =&gt; '0');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2" t="s">
        <v>66</v>
      </c>
      <c r="N93" s="3" t="str">
        <f>'AVS COMM Registers TABLE'!C68</f>
        <v>x"11"</v>
      </c>
      <c r="O93" s="2" t="s">
        <v>63</v>
      </c>
      <c r="P93" s="4"/>
      <c r="Q93" s="4"/>
      <c r="R93" s="4"/>
      <c r="S93" s="4"/>
      <c r="T93" s="2" t="s">
        <v>61</v>
      </c>
      <c r="U93" s="4"/>
      <c r="V93" s="4"/>
      <c r="W93" s="4"/>
      <c r="X93" s="4"/>
      <c r="Y93" s="4"/>
      <c r="Z93" s="4"/>
      <c r="AB93" t="str">
        <f t="shared" si="2"/>
        <v xml:space="preserve">  when (x"11") =&gt;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4" t="s">
        <v>49</v>
      </c>
      <c r="N94" s="4"/>
      <c r="O94" s="4"/>
      <c r="P94" s="5" t="str">
        <f t="shared" si="3"/>
        <v>avs_readdata_o</v>
      </c>
      <c r="Q94" s="2" t="s">
        <v>65</v>
      </c>
      <c r="R94" s="3" t="str">
        <f>'AVS COMM Registers TABLE'!J68</f>
        <v>0</v>
      </c>
      <c r="S94" s="2" t="s">
        <v>63</v>
      </c>
      <c r="T94" s="6" t="s">
        <v>62</v>
      </c>
      <c r="U94" s="5" t="str">
        <f>INDEX($B$2:$B$3,MATCH(INDEX('Register VHDL Types TABLE'!$B$2:$B$61,MATCH(Y94,'Register VHDL Types TABLE'!$E$2:$E$61,0)),$E$2:$E$3,0))</f>
        <v>comm_write_registers_i</v>
      </c>
      <c r="V94" s="6" t="s">
        <v>64</v>
      </c>
      <c r="W94" s="5" t="str">
        <f>INDEX('Register VHDL Types TABLE'!$D$2:$D$61,MATCH(Y94,'Register VHDL Types TABLE'!$E$2:$E$61,0))</f>
        <v>IRQ control</v>
      </c>
      <c r="X94" s="6" t="s">
        <v>64</v>
      </c>
      <c r="Y94" s="5" t="str">
        <f>'AVS COMM Registers TABLE'!E68</f>
        <v>rmap write command enable</v>
      </c>
      <c r="Z94" s="6" t="s">
        <v>41</v>
      </c>
      <c r="AB94" t="str">
        <f t="shared" si="2"/>
        <v xml:space="preserve">    avs_readdata_o(0) &lt;= comm_write_registers_i.IRQ control.rmap write command enable;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 t="shared" si="3"/>
        <v>avs_readdata_o</v>
      </c>
      <c r="Q95" s="2" t="s">
        <v>65</v>
      </c>
      <c r="R95" s="3" t="str">
        <f>'AVS COMM Registers TABLE'!J69</f>
        <v>7 downto 1</v>
      </c>
      <c r="S95" s="2" t="s">
        <v>63</v>
      </c>
      <c r="T95" s="6" t="s">
        <v>62</v>
      </c>
      <c r="U95" s="5" t="str">
        <f>'AVS COMM Registers TABLE'!G69</f>
        <v>(others =&gt; '0')</v>
      </c>
      <c r="V95" s="4"/>
      <c r="W95" s="4"/>
      <c r="X95" s="4"/>
      <c r="Y95" s="4"/>
      <c r="Z95" s="6" t="s">
        <v>41</v>
      </c>
      <c r="AB95" t="str">
        <f t="shared" si="2"/>
        <v xml:space="preserve">    avs_readdata_o(7 downto 1) &lt;= (others =&gt; '0');</v>
      </c>
    </row>
    <row r="96" spans="2:2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49</v>
      </c>
      <c r="M96" s="4" t="s">
        <v>49</v>
      </c>
      <c r="N96" s="4"/>
      <c r="O96" s="4"/>
      <c r="P96" s="5" t="str">
        <f t="shared" si="3"/>
        <v>avs_readdata_o</v>
      </c>
      <c r="Q96" s="2" t="s">
        <v>65</v>
      </c>
      <c r="R96" s="3" t="str">
        <f>'AVS COMM Registers TABLE'!J70</f>
        <v>8</v>
      </c>
      <c r="S96" s="2" t="s">
        <v>63</v>
      </c>
      <c r="T96" s="6" t="s">
        <v>62</v>
      </c>
      <c r="U96" s="5" t="str">
        <f>INDEX($B$2:$B$3,MATCH(INDEX('Register VHDL Types TABLE'!$B$2:$B$61,MATCH(Y96,'Register VHDL Types TABLE'!$E$2:$E$61,0)),$E$2:$E$3,0))</f>
        <v>comm_write_registers_i</v>
      </c>
      <c r="V96" s="6" t="s">
        <v>64</v>
      </c>
      <c r="W96" s="5" t="str">
        <f>INDEX('Register VHDL Types TABLE'!$D$2:$D$61,MATCH(Y96,'Register VHDL Types TABLE'!$E$2:$E$61,0))</f>
        <v>IRQ control</v>
      </c>
      <c r="X96" s="6" t="s">
        <v>64</v>
      </c>
      <c r="Y96" s="5" t="str">
        <f>'AVS COMM Registers TABLE'!E70</f>
        <v>right buffer empty enable</v>
      </c>
      <c r="Z96" s="6" t="s">
        <v>41</v>
      </c>
      <c r="AB96" t="str">
        <f t="shared" si="2"/>
        <v xml:space="preserve">    avs_readdata_o(8) &lt;= comm_write_registers_i.IRQ control.right buffer empty enable;</v>
      </c>
    </row>
    <row r="97" spans="2:2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49</v>
      </c>
      <c r="M97" s="4" t="s">
        <v>49</v>
      </c>
      <c r="N97" s="4"/>
      <c r="O97" s="4"/>
      <c r="P97" s="5" t="str">
        <f t="shared" si="3"/>
        <v>avs_readdata_o</v>
      </c>
      <c r="Q97" s="2" t="s">
        <v>65</v>
      </c>
      <c r="R97" s="3" t="str">
        <f>'AVS COMM Registers TABLE'!J71</f>
        <v>9</v>
      </c>
      <c r="S97" s="2" t="s">
        <v>63</v>
      </c>
      <c r="T97" s="6" t="s">
        <v>62</v>
      </c>
      <c r="U97" s="5" t="str">
        <f>INDEX($B$2:$B$3,MATCH(INDEX('Register VHDL Types TABLE'!$B$2:$B$61,MATCH(Y97,'Register VHDL Types TABLE'!$E$2:$E$61,0)),$E$2:$E$3,0))</f>
        <v>comm_write_registers_i</v>
      </c>
      <c r="V97" s="6" t="s">
        <v>64</v>
      </c>
      <c r="W97" s="5" t="str">
        <f>INDEX('Register VHDL Types TABLE'!$D$2:$D$61,MATCH(Y97,'Register VHDL Types TABLE'!$E$2:$E$61,0))</f>
        <v>IRQ control</v>
      </c>
      <c r="X97" s="6" t="s">
        <v>64</v>
      </c>
      <c r="Y97" s="5" t="str">
        <f>'AVS COMM Registers TABLE'!E71</f>
        <v>left buffer empty enable</v>
      </c>
      <c r="Z97" s="6" t="s">
        <v>41</v>
      </c>
      <c r="AB97" t="str">
        <f t="shared" si="2"/>
        <v xml:space="preserve">    avs_readdata_o(9) &lt;= comm_write_registers_i.IRQ control.left buffer empty enable;</v>
      </c>
    </row>
    <row r="98" spans="2:2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49</v>
      </c>
      <c r="M98" s="4" t="s">
        <v>49</v>
      </c>
      <c r="N98" s="4"/>
      <c r="O98" s="4"/>
      <c r="P98" s="5" t="str">
        <f t="shared" si="3"/>
        <v>avs_readdata_o</v>
      </c>
      <c r="Q98" s="2" t="s">
        <v>65</v>
      </c>
      <c r="R98" s="3" t="str">
        <f>'AVS COMM Registers TABLE'!J72</f>
        <v>15 downto 0</v>
      </c>
      <c r="S98" s="2" t="s">
        <v>63</v>
      </c>
      <c r="T98" s="6" t="s">
        <v>62</v>
      </c>
      <c r="U98" s="5" t="str">
        <f>'AVS COMM Registers TABLE'!G72</f>
        <v>(others =&gt; '0')</v>
      </c>
      <c r="V98" s="4"/>
      <c r="W98" s="4"/>
      <c r="X98" s="4"/>
      <c r="Y98" s="4"/>
      <c r="Z98" s="6" t="s">
        <v>41</v>
      </c>
      <c r="AB98" t="str">
        <f t="shared" si="2"/>
        <v xml:space="preserve">    avs_readdata_o(15 downto 0) &lt;= (others =&gt; '0');</v>
      </c>
    </row>
    <row r="99" spans="2:2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49</v>
      </c>
      <c r="M99" s="4" t="s">
        <v>49</v>
      </c>
      <c r="N99" s="4"/>
      <c r="O99" s="4"/>
      <c r="P99" s="5" t="str">
        <f t="shared" si="3"/>
        <v>avs_readdata_o</v>
      </c>
      <c r="Q99" s="2" t="s">
        <v>65</v>
      </c>
      <c r="R99" s="3" t="str">
        <f>'AVS COMM Registers TABLE'!J73</f>
        <v>6</v>
      </c>
      <c r="S99" s="2" t="s">
        <v>63</v>
      </c>
      <c r="T99" s="6" t="s">
        <v>62</v>
      </c>
      <c r="U99" s="5" t="str">
        <f>INDEX($B$2:$B$3,MATCH(INDEX('Register VHDL Types TABLE'!$B$2:$B$61,MATCH(Y99,'Register VHDL Types TABLE'!$E$2:$E$61,0)),$E$2:$E$3,0))</f>
        <v>comm_write_registers_i</v>
      </c>
      <c r="V99" s="6" t="s">
        <v>64</v>
      </c>
      <c r="W99" s="5" t="str">
        <f>INDEX('Register VHDL Types TABLE'!$D$2:$D$61,MATCH(Y99,'Register VHDL Types TABLE'!$E$2:$E$61,0))</f>
        <v>IRQ control</v>
      </c>
      <c r="X99" s="6" t="s">
        <v>64</v>
      </c>
      <c r="Y99" s="5" t="str">
        <f>'AVS COMM Registers TABLE'!E73</f>
        <v>comm irq enable</v>
      </c>
      <c r="Z99" s="6" t="s">
        <v>41</v>
      </c>
      <c r="AB99" t="str">
        <f t="shared" si="2"/>
        <v xml:space="preserve">    avs_readdata_o(6) &lt;= comm_write_registers_i.IRQ control.comm irq enable;</v>
      </c>
    </row>
    <row r="100" spans="2:2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49</v>
      </c>
      <c r="M100" s="4" t="s">
        <v>49</v>
      </c>
      <c r="N100" s="4"/>
      <c r="O100" s="4"/>
      <c r="P100" s="5" t="str">
        <f t="shared" si="3"/>
        <v>avs_readdata_o</v>
      </c>
      <c r="Q100" s="2" t="s">
        <v>65</v>
      </c>
      <c r="R100" s="3" t="str">
        <f>'AVS COMM Registers TABLE'!J74</f>
        <v>31 downto 7</v>
      </c>
      <c r="S100" s="2" t="s">
        <v>63</v>
      </c>
      <c r="T100" s="6" t="s">
        <v>62</v>
      </c>
      <c r="U100" s="5" t="str">
        <f>'AVS COMM Registers TABLE'!G74</f>
        <v>(others =&gt; '0')</v>
      </c>
      <c r="V100" s="4"/>
      <c r="W100" s="4"/>
      <c r="X100" s="4"/>
      <c r="Y100" s="4"/>
      <c r="Z100" s="6" t="s">
        <v>41</v>
      </c>
      <c r="AB100" t="str">
        <f t="shared" si="2"/>
        <v xml:space="preserve">    avs_readdata_o(31 downto 7) &lt;= (others =&gt; '0');</v>
      </c>
    </row>
    <row r="101" spans="2:2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49</v>
      </c>
      <c r="M101" s="2" t="s">
        <v>66</v>
      </c>
      <c r="N101" s="3" t="str">
        <f>'AVS COMM Registers TABLE'!C75</f>
        <v>x"12"</v>
      </c>
      <c r="O101" s="2" t="s">
        <v>63</v>
      </c>
      <c r="P101" s="4"/>
      <c r="Q101" s="4"/>
      <c r="R101" s="4"/>
      <c r="S101" s="4"/>
      <c r="T101" s="2" t="s">
        <v>61</v>
      </c>
      <c r="U101" s="4"/>
      <c r="V101" s="4"/>
      <c r="W101" s="4"/>
      <c r="X101" s="4"/>
      <c r="Y101" s="4"/>
      <c r="Z101" s="4"/>
      <c r="AB101" t="str">
        <f t="shared" si="2"/>
        <v xml:space="preserve">  when (x"12") =&gt;</v>
      </c>
    </row>
    <row r="102" spans="2:2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49</v>
      </c>
      <c r="M102" s="4" t="s">
        <v>49</v>
      </c>
      <c r="N102" s="4"/>
      <c r="O102" s="4"/>
      <c r="P102" s="5" t="str">
        <f t="shared" si="3"/>
        <v>avs_readdata_o</v>
      </c>
      <c r="Q102" s="2" t="s">
        <v>65</v>
      </c>
      <c r="R102" s="3" t="str">
        <f>'AVS COMM Registers TABLE'!J75</f>
        <v>0</v>
      </c>
      <c r="S102" s="2" t="s">
        <v>63</v>
      </c>
      <c r="T102" s="6" t="s">
        <v>62</v>
      </c>
      <c r="U102" s="5" t="str">
        <f>INDEX($B$2:$B$3,MATCH(INDEX('Register VHDL Types TABLE'!$B$2:$B$61,MATCH(Y102,'Register VHDL Types TABLE'!$E$2:$E$61,0)),$E$2:$E$3,0))</f>
        <v>comm_read_registers_i</v>
      </c>
      <c r="V102" s="6" t="s">
        <v>64</v>
      </c>
      <c r="W102" s="5" t="str">
        <f>INDEX('Register VHDL Types TABLE'!$D$2:$D$61,MATCH(Y102,'Register VHDL Types TABLE'!$E$2:$E$61,0))</f>
        <v>IRQ flags</v>
      </c>
      <c r="X102" s="6" t="s">
        <v>64</v>
      </c>
      <c r="Y102" s="5" t="str">
        <f>'AVS COMM Registers TABLE'!E75</f>
        <v>rmap write command flag</v>
      </c>
      <c r="Z102" s="6" t="s">
        <v>41</v>
      </c>
      <c r="AB102" t="str">
        <f t="shared" si="2"/>
        <v xml:space="preserve">    avs_readdata_o(0) &lt;= comm_read_registers_i.IRQ flags.rmap write command flag;</v>
      </c>
    </row>
    <row r="103" spans="2:2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49</v>
      </c>
      <c r="M103" s="4" t="s">
        <v>49</v>
      </c>
      <c r="N103" s="4"/>
      <c r="O103" s="4"/>
      <c r="P103" s="5" t="str">
        <f t="shared" si="3"/>
        <v>avs_readdata_o</v>
      </c>
      <c r="Q103" s="2" t="s">
        <v>65</v>
      </c>
      <c r="R103" s="3" t="str">
        <f>'AVS COMM Registers TABLE'!J76</f>
        <v>7 downto 1</v>
      </c>
      <c r="S103" s="2" t="s">
        <v>63</v>
      </c>
      <c r="T103" s="6" t="s">
        <v>62</v>
      </c>
      <c r="U103" s="5" t="str">
        <f>'AVS COMM Registers TABLE'!G76</f>
        <v>(others =&gt; '0')</v>
      </c>
      <c r="V103" s="4"/>
      <c r="W103" s="4"/>
      <c r="X103" s="4"/>
      <c r="Y103" s="4"/>
      <c r="Z103" s="6" t="s">
        <v>41</v>
      </c>
      <c r="AB103" t="str">
        <f t="shared" si="2"/>
        <v xml:space="preserve">    avs_readdata_o(7 downto 1) &lt;= (others =&gt; '0');</v>
      </c>
    </row>
    <row r="104" spans="2:2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49</v>
      </c>
      <c r="M104" s="4" t="s">
        <v>49</v>
      </c>
      <c r="N104" s="4"/>
      <c r="O104" s="4"/>
      <c r="P104" s="5" t="str">
        <f t="shared" si="3"/>
        <v>avs_readdata_o</v>
      </c>
      <c r="Q104" s="2" t="s">
        <v>65</v>
      </c>
      <c r="R104" s="3" t="str">
        <f>'AVS COMM Registers TABLE'!J77</f>
        <v>8</v>
      </c>
      <c r="S104" s="2" t="s">
        <v>63</v>
      </c>
      <c r="T104" s="6" t="s">
        <v>62</v>
      </c>
      <c r="U104" s="5" t="str">
        <f>INDEX($B$2:$B$3,MATCH(INDEX('Register VHDL Types TABLE'!$B$2:$B$61,MATCH(Y104,'Register VHDL Types TABLE'!$E$2:$E$61,0)),$E$2:$E$3,0))</f>
        <v>comm_read_registers_i</v>
      </c>
      <c r="V104" s="6" t="s">
        <v>64</v>
      </c>
      <c r="W104" s="5" t="str">
        <f>INDEX('Register VHDL Types TABLE'!$D$2:$D$61,MATCH(Y104,'Register VHDL Types TABLE'!$E$2:$E$61,0))</f>
        <v>IRQ flags</v>
      </c>
      <c r="X104" s="6" t="s">
        <v>64</v>
      </c>
      <c r="Y104" s="5" t="str">
        <f>'AVS COMM Registers TABLE'!E77</f>
        <v>buffer empty flag</v>
      </c>
      <c r="Z104" s="6" t="s">
        <v>41</v>
      </c>
      <c r="AB104" t="str">
        <f t="shared" si="2"/>
        <v xml:space="preserve">    avs_readdata_o(8) &lt;= comm_read_registers_i.IRQ flags.buffer empty flag;</v>
      </c>
    </row>
    <row r="105" spans="2:2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49</v>
      </c>
      <c r="M105" s="4" t="s">
        <v>49</v>
      </c>
      <c r="N105" s="4"/>
      <c r="O105" s="4"/>
      <c r="P105" s="5" t="str">
        <f t="shared" si="3"/>
        <v>avs_readdata_o</v>
      </c>
      <c r="Q105" s="2" t="s">
        <v>65</v>
      </c>
      <c r="R105" s="3" t="str">
        <f>'AVS COMM Registers TABLE'!J78</f>
        <v>31 downto 9</v>
      </c>
      <c r="S105" s="2" t="s">
        <v>63</v>
      </c>
      <c r="T105" s="6" t="s">
        <v>62</v>
      </c>
      <c r="U105" s="5" t="str">
        <f>'AVS COMM Registers TABLE'!G78</f>
        <v>(others =&gt; '0')</v>
      </c>
      <c r="V105" s="4"/>
      <c r="W105" s="4"/>
      <c r="X105" s="4"/>
      <c r="Y105" s="4"/>
      <c r="Z105" s="6" t="s">
        <v>41</v>
      </c>
      <c r="AB105" t="str">
        <f t="shared" si="2"/>
        <v xml:space="preserve">    avs_readdata_o(31 downto 9) &lt;= (others =&gt; '0');</v>
      </c>
    </row>
    <row r="106" spans="2:2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49</v>
      </c>
      <c r="M106" s="2" t="s">
        <v>66</v>
      </c>
      <c r="N106" s="3" t="str">
        <f>'AVS COMM Registers TABLE'!C79</f>
        <v>x"13"</v>
      </c>
      <c r="O106" s="2" t="s">
        <v>63</v>
      </c>
      <c r="P106" s="4"/>
      <c r="Q106" s="4"/>
      <c r="R106" s="4"/>
      <c r="S106" s="4"/>
      <c r="T106" s="2" t="s">
        <v>61</v>
      </c>
      <c r="U106" s="4"/>
      <c r="V106" s="4"/>
      <c r="W106" s="4"/>
      <c r="X106" s="4"/>
      <c r="Y106" s="4"/>
      <c r="Z106" s="4"/>
      <c r="AB106" t="str">
        <f t="shared" si="2"/>
        <v xml:space="preserve">  when (x"13") =&gt;</v>
      </c>
    </row>
    <row r="107" spans="2:28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49</v>
      </c>
      <c r="M107" s="4" t="s">
        <v>49</v>
      </c>
      <c r="N107" s="4"/>
      <c r="O107" s="4"/>
      <c r="P107" s="5" t="str">
        <f t="shared" si="3"/>
        <v>avs_readdata_o</v>
      </c>
      <c r="Q107" s="2" t="s">
        <v>65</v>
      </c>
      <c r="R107" s="3" t="str">
        <f>'AVS COMM Registers TABLE'!J79</f>
        <v>0</v>
      </c>
      <c r="S107" s="2" t="s">
        <v>63</v>
      </c>
      <c r="T107" s="6" t="s">
        <v>62</v>
      </c>
      <c r="U107" s="5" t="str">
        <f>INDEX($B$2:$B$3,MATCH(INDEX('Register VHDL Types TABLE'!$B$2:$B$61,MATCH(Y107,'Register VHDL Types TABLE'!$E$2:$E$61,0)),$E$2:$E$3,0))</f>
        <v>comm_write_registers_i</v>
      </c>
      <c r="V107" s="6" t="s">
        <v>64</v>
      </c>
      <c r="W107" s="5" t="str">
        <f>INDEX('Register VHDL Types TABLE'!$D$2:$D$61,MATCH(Y107,'Register VHDL Types TABLE'!$E$2:$E$61,0))</f>
        <v>IRQ flags clear</v>
      </c>
      <c r="X107" s="6" t="s">
        <v>64</v>
      </c>
      <c r="Y107" s="5" t="str">
        <f>'AVS COMM Registers TABLE'!E79</f>
        <v>rmap write command flag clear</v>
      </c>
      <c r="Z107" s="6" t="s">
        <v>41</v>
      </c>
      <c r="AB107" t="str">
        <f t="shared" si="2"/>
        <v xml:space="preserve">    avs_readdata_o(0) &lt;= comm_write_registers_i.IRQ flags clear.rmap write command flag clear;</v>
      </c>
    </row>
    <row r="108" spans="2:2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 t="s">
        <v>49</v>
      </c>
      <c r="M108" s="4" t="s">
        <v>49</v>
      </c>
      <c r="N108" s="4"/>
      <c r="O108" s="4"/>
      <c r="P108" s="5" t="str">
        <f t="shared" si="3"/>
        <v>avs_readdata_o</v>
      </c>
      <c r="Q108" s="2" t="s">
        <v>65</v>
      </c>
      <c r="R108" s="3" t="str">
        <f>'AVS COMM Registers TABLE'!J80</f>
        <v>7 downto 1</v>
      </c>
      <c r="S108" s="2" t="s">
        <v>63</v>
      </c>
      <c r="T108" s="6" t="s">
        <v>62</v>
      </c>
      <c r="U108" s="5" t="str">
        <f>'AVS COMM Registers TABLE'!G80</f>
        <v>(others =&gt; '0')</v>
      </c>
      <c r="V108" s="4"/>
      <c r="W108" s="4"/>
      <c r="X108" s="4"/>
      <c r="Y108" s="4"/>
      <c r="Z108" s="6" t="s">
        <v>41</v>
      </c>
      <c r="AB108" t="str">
        <f t="shared" si="2"/>
        <v xml:space="preserve">    avs_readdata_o(7 downto 1) &lt;= (others =&gt; '0');</v>
      </c>
    </row>
    <row r="109" spans="2:28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 t="s">
        <v>49</v>
      </c>
      <c r="M109" s="4" t="s">
        <v>49</v>
      </c>
      <c r="N109" s="4"/>
      <c r="O109" s="4"/>
      <c r="P109" s="5" t="str">
        <f t="shared" si="3"/>
        <v>avs_readdata_o</v>
      </c>
      <c r="Q109" s="2" t="s">
        <v>65</v>
      </c>
      <c r="R109" s="3" t="str">
        <f>'AVS COMM Registers TABLE'!J81</f>
        <v>8</v>
      </c>
      <c r="S109" s="2" t="s">
        <v>63</v>
      </c>
      <c r="T109" s="6" t="s">
        <v>62</v>
      </c>
      <c r="U109" s="5" t="str">
        <f>INDEX($B$2:$B$3,MATCH(INDEX('Register VHDL Types TABLE'!$B$2:$B$61,MATCH(Y109,'Register VHDL Types TABLE'!$E$2:$E$61,0)),$E$2:$E$3,0))</f>
        <v>comm_write_registers_i</v>
      </c>
      <c r="V109" s="6" t="s">
        <v>64</v>
      </c>
      <c r="W109" s="5" t="str">
        <f>INDEX('Register VHDL Types TABLE'!$D$2:$D$61,MATCH(Y109,'Register VHDL Types TABLE'!$E$2:$E$61,0))</f>
        <v>IRQ flags clear</v>
      </c>
      <c r="X109" s="6" t="s">
        <v>64</v>
      </c>
      <c r="Y109" s="5" t="str">
        <f>'AVS COMM Registers TABLE'!E81</f>
        <v>buffer empty flag clear</v>
      </c>
      <c r="Z109" s="6" t="s">
        <v>41</v>
      </c>
      <c r="AB109" t="str">
        <f t="shared" si="2"/>
        <v xml:space="preserve">    avs_readdata_o(8) &lt;= comm_write_registers_i.IRQ flags clear.buffer empty flag clear;</v>
      </c>
    </row>
    <row r="110" spans="2:28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 t="s">
        <v>49</v>
      </c>
      <c r="M110" s="4" t="s">
        <v>49</v>
      </c>
      <c r="N110" s="4"/>
      <c r="O110" s="4"/>
      <c r="P110" s="5" t="str">
        <f t="shared" si="3"/>
        <v>avs_readdata_o</v>
      </c>
      <c r="Q110" s="2" t="s">
        <v>65</v>
      </c>
      <c r="R110" s="3" t="str">
        <f>'AVS COMM Registers TABLE'!J82</f>
        <v>31 downto 9</v>
      </c>
      <c r="S110" s="2" t="s">
        <v>63</v>
      </c>
      <c r="T110" s="6" t="s">
        <v>62</v>
      </c>
      <c r="U110" s="5" t="str">
        <f>'AVS COMM Registers TABLE'!G82</f>
        <v>(others =&gt; '0')</v>
      </c>
      <c r="V110" s="4"/>
      <c r="W110" s="4"/>
      <c r="X110" s="4"/>
      <c r="Y110" s="4"/>
      <c r="Z110" s="6" t="s">
        <v>41</v>
      </c>
      <c r="AB110" t="str">
        <f t="shared" si="2"/>
        <v xml:space="preserve">    avs_readdata_o(31 downto 9) &lt;= (others =&gt; '0');</v>
      </c>
    </row>
    <row r="111" spans="2:28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49</v>
      </c>
      <c r="M111" s="2" t="s">
        <v>67</v>
      </c>
      <c r="N111" s="3" t="s">
        <v>60</v>
      </c>
      <c r="O111" s="2"/>
      <c r="P111" s="4"/>
      <c r="Q111" s="4"/>
      <c r="R111" s="4"/>
      <c r="S111" s="4"/>
      <c r="T111" s="2" t="s">
        <v>61</v>
      </c>
      <c r="U111" s="4"/>
      <c r="V111" s="4"/>
      <c r="W111" s="4"/>
      <c r="X111" s="4"/>
      <c r="Y111" s="4"/>
      <c r="Z111" s="4"/>
      <c r="AB111" t="str">
        <f t="shared" si="2"/>
        <v xml:space="preserve">  when others =&gt;</v>
      </c>
    </row>
    <row r="112" spans="2:28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49</v>
      </c>
      <c r="M112" s="4" t="s">
        <v>49</v>
      </c>
      <c r="N112" s="4"/>
      <c r="O112" s="4"/>
      <c r="P112" s="5" t="str">
        <f t="shared" si="3"/>
        <v>avs_readdata_o</v>
      </c>
      <c r="Q112" s="4"/>
      <c r="R112" s="4"/>
      <c r="S112" s="4"/>
      <c r="T112" s="6" t="s">
        <v>62</v>
      </c>
      <c r="U112" s="5" t="s">
        <v>81</v>
      </c>
      <c r="V112" s="4"/>
      <c r="W112" s="4"/>
      <c r="X112" s="4"/>
      <c r="Y112" s="4"/>
      <c r="Z112" s="6" t="s">
        <v>41</v>
      </c>
      <c r="AB112" t="str">
        <f t="shared" si="2"/>
        <v xml:space="preserve">    avs_readdata_o &lt;= (others =&gt; '0');</v>
      </c>
    </row>
    <row r="113" spans="2:28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2" t="s">
        <v>58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B113" t="str">
        <f t="shared" si="2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B92"/>
  <sheetViews>
    <sheetView zoomScale="55" zoomScaleNormal="55" workbookViewId="0"/>
  </sheetViews>
  <sheetFormatPr defaultRowHeight="15" x14ac:dyDescent="0.25"/>
  <cols>
    <col min="1" max="1" width="11.140625" customWidth="1"/>
    <col min="2" max="2" width="24" customWidth="1"/>
    <col min="3" max="3" width="22.28515625" customWidth="1"/>
    <col min="4" max="4" width="4.28515625" customWidth="1"/>
    <col min="5" max="5" width="25.7109375" customWidth="1"/>
    <col min="6" max="6" width="7.28515625" customWidth="1"/>
    <col min="7" max="8" width="3.28515625" customWidth="1"/>
    <col min="9" max="9" width="8.42578125" customWidth="1"/>
    <col min="10" max="11" width="3.28515625" customWidth="1"/>
    <col min="12" max="12" width="12.85546875" customWidth="1"/>
    <col min="13" max="13" width="22.7109375" customWidth="1"/>
    <col min="14" max="14" width="7.28515625" customWidth="1"/>
    <col min="15" max="15" width="3.28515625" customWidth="1"/>
    <col min="16" max="16" width="25" bestFit="1" customWidth="1"/>
    <col min="17" max="17" width="3.28515625" customWidth="1"/>
    <col min="18" max="18" width="29" bestFit="1" customWidth="1"/>
    <col min="19" max="19" width="3.28515625" customWidth="1"/>
    <col min="20" max="20" width="46.7109375" bestFit="1" customWidth="1"/>
    <col min="21" max="21" width="5.7109375" bestFit="1" customWidth="1"/>
    <col min="22" max="22" width="17.42578125" bestFit="1" customWidth="1"/>
    <col min="23" max="23" width="3.28515625" customWidth="1"/>
    <col min="24" max="24" width="12.28515625" bestFit="1" customWidth="1"/>
    <col min="25" max="26" width="3.28515625" customWidth="1"/>
  </cols>
  <sheetData>
    <row r="1" spans="1:28" x14ac:dyDescent="0.25">
      <c r="A1" s="7" t="s">
        <v>53</v>
      </c>
    </row>
    <row r="2" spans="1:28" x14ac:dyDescent="0.25">
      <c r="B2" s="3" t="s">
        <v>202</v>
      </c>
      <c r="C2" s="2" t="s">
        <v>50</v>
      </c>
      <c r="D2" s="3" t="s">
        <v>71</v>
      </c>
      <c r="E2" s="2" t="s">
        <v>42</v>
      </c>
      <c r="F2" s="2" t="s">
        <v>70</v>
      </c>
      <c r="G2" s="2" t="s">
        <v>65</v>
      </c>
      <c r="H2" s="3">
        <v>31</v>
      </c>
      <c r="I2" s="2" t="s">
        <v>44</v>
      </c>
      <c r="J2" s="3">
        <v>0</v>
      </c>
      <c r="K2" s="2" t="s">
        <v>63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41</v>
      </c>
      <c r="AB2" t="str">
        <f>CONCATENATE(B2,C2,D2,E2,F2,G2,H2,I2,J2,K2,L2,M2,N2,O2,P2,Q2,R2,S2,T2,U2,V2,W2,X2,Y2,Z2)</f>
        <v>avs_writedata_i  : instd_logic_vector(31 downto 0);</v>
      </c>
    </row>
    <row r="3" spans="1:28" x14ac:dyDescent="0.25">
      <c r="B3" s="3" t="s">
        <v>201</v>
      </c>
      <c r="C3" s="2" t="s">
        <v>50</v>
      </c>
      <c r="D3" s="3" t="s">
        <v>59</v>
      </c>
      <c r="E3" s="3" t="str">
        <f>'Register VHDL Types'!C127</f>
        <v>t_comm_write_registers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41</v>
      </c>
      <c r="AB3" t="str">
        <f t="shared" ref="AB3:AB66" si="0">CONCATENATE(B3,C3,D3,E3,F3,G3,H3,I3,J3,K3,L3,M3,N3,O3,P3,Q3,R3,S3,T3,U3,V3,W3,X3,Y3,Z3)</f>
        <v>comm_write_registers_o  : out t_comm_write_registers;</v>
      </c>
    </row>
    <row r="4" spans="1:28" x14ac:dyDescent="0.25">
      <c r="AB4" t="str">
        <f t="shared" si="0"/>
        <v/>
      </c>
    </row>
    <row r="5" spans="1:28" x14ac:dyDescent="0.25">
      <c r="A5" s="7" t="s">
        <v>54</v>
      </c>
      <c r="AB5" t="str">
        <f t="shared" si="0"/>
        <v/>
      </c>
    </row>
    <row r="6" spans="1:28" x14ac:dyDescent="0.25">
      <c r="B6" s="6" t="s">
        <v>55</v>
      </c>
      <c r="C6" s="5" t="s">
        <v>200</v>
      </c>
      <c r="D6" s="6" t="s">
        <v>50</v>
      </c>
      <c r="E6" s="6" t="s">
        <v>42</v>
      </c>
      <c r="F6" s="6" t="s">
        <v>70</v>
      </c>
      <c r="G6" s="6" t="s">
        <v>65</v>
      </c>
      <c r="H6" s="5">
        <v>7</v>
      </c>
      <c r="I6" s="6" t="s">
        <v>44</v>
      </c>
      <c r="J6" s="5">
        <v>0</v>
      </c>
      <c r="K6" s="6" t="s">
        <v>63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41</v>
      </c>
      <c r="AB6" t="str">
        <f t="shared" si="0"/>
        <v>signal s_avs_write_address  : std_logic_vector(7 downto 0);</v>
      </c>
    </row>
    <row r="7" spans="1:28" x14ac:dyDescent="0.25">
      <c r="AB7" t="str">
        <f t="shared" si="0"/>
        <v/>
      </c>
    </row>
    <row r="8" spans="1:28" x14ac:dyDescent="0.25">
      <c r="A8" s="7" t="s">
        <v>52</v>
      </c>
      <c r="AB8" t="str">
        <f t="shared" si="0"/>
        <v/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56</v>
      </c>
      <c r="M9" s="3" t="str">
        <f>$C$6</f>
        <v>s_avs_write_address</v>
      </c>
      <c r="N9" s="2" t="s">
        <v>57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si="0"/>
        <v>case (s_avs_write_address)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49</v>
      </c>
      <c r="M10" s="2" t="s">
        <v>66</v>
      </c>
      <c r="N10" s="3" t="str">
        <f>'AVS COMM Registers TABLE'!C3</f>
        <v>x"00"</v>
      </c>
      <c r="O10" s="2" t="s">
        <v>63</v>
      </c>
      <c r="P10" s="4"/>
      <c r="Q10" s="4"/>
      <c r="R10" s="4"/>
      <c r="S10" s="4"/>
      <c r="T10" s="4"/>
      <c r="U10" s="2" t="s">
        <v>61</v>
      </c>
      <c r="V10" s="4"/>
      <c r="W10" s="4"/>
      <c r="X10" s="4"/>
      <c r="Y10" s="4"/>
      <c r="Z10" s="4"/>
      <c r="AB10" t="str">
        <f t="shared" si="0"/>
        <v xml:space="preserve">  when (x"00")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4" t="s">
        <v>49</v>
      </c>
      <c r="N11" s="4"/>
      <c r="O11" s="4"/>
      <c r="P11" s="5" t="str">
        <f>INDEX($B$2:$B$3,MATCH(INDEX('Register VHDL Types TABLE'!$B$2:$B$61,MATCH(T11,'Register VHDL Types TABLE'!$E$2:$E$61,0)),$E$2:$E$3,0))</f>
        <v>comm_write_registers_o</v>
      </c>
      <c r="Q11" s="6" t="s">
        <v>64</v>
      </c>
      <c r="R11" s="5" t="str">
        <f>INDEX('Register VHDL Types TABLE'!$D$2:$D$61,MATCH(T11,'Register VHDL Types TABLE'!$E$2:$E$61,0))</f>
        <v>SpaceWire Link Config / Status</v>
      </c>
      <c r="S11" s="6" t="s">
        <v>64</v>
      </c>
      <c r="T11" s="5" t="str">
        <f>'AVS COMM Registers TABLE'!E3</f>
        <v>disconnect</v>
      </c>
      <c r="U11" s="6" t="s">
        <v>62</v>
      </c>
      <c r="V11" s="5" t="str">
        <f>$B$2</f>
        <v>avs_writedata_i</v>
      </c>
      <c r="W11" s="2" t="s">
        <v>65</v>
      </c>
      <c r="X11" s="3" t="str">
        <f>'AVS COMM Registers TABLE'!J3</f>
        <v>0</v>
      </c>
      <c r="Y11" s="2" t="s">
        <v>63</v>
      </c>
      <c r="Z11" s="6" t="s">
        <v>41</v>
      </c>
      <c r="AB11" t="str">
        <f t="shared" si="0"/>
        <v xml:space="preserve">    comm_write_registers_o.SpaceWire Link Config / Status.disconnect &lt;= avs_writedata_i(0);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>INDEX($B$2:$B$3,MATCH(INDEX('Register VHDL Types TABLE'!$B$2:$B$61,MATCH(T12,'Register VHDL Types TABLE'!$E$2:$E$61,0)),$E$2:$E$3,0))</f>
        <v>comm_write_registers_o</v>
      </c>
      <c r="Q12" s="6" t="s">
        <v>64</v>
      </c>
      <c r="R12" s="5" t="str">
        <f>INDEX('Register VHDL Types TABLE'!$D$2:$D$61,MATCH(T12,'Register VHDL Types TABLE'!$E$2:$E$61,0))</f>
        <v>SpaceWire Link Config / Status</v>
      </c>
      <c r="S12" s="6" t="s">
        <v>64</v>
      </c>
      <c r="T12" s="5" t="str">
        <f>'AVS COMM Registers TABLE'!E4</f>
        <v>start</v>
      </c>
      <c r="U12" s="6" t="s">
        <v>62</v>
      </c>
      <c r="V12" s="5" t="str">
        <f t="shared" ref="V12:V13" si="1">$B$2</f>
        <v>avs_writedata_i</v>
      </c>
      <c r="W12" s="2" t="s">
        <v>65</v>
      </c>
      <c r="X12" s="3" t="str">
        <f>'AVS COMM Registers TABLE'!J4</f>
        <v>1</v>
      </c>
      <c r="Y12" s="2" t="s">
        <v>63</v>
      </c>
      <c r="Z12" s="6" t="s">
        <v>41</v>
      </c>
      <c r="AB12" t="str">
        <f t="shared" si="0"/>
        <v xml:space="preserve">    comm_write_registers_o.SpaceWire Link Config / Status.start &lt;= avs_writedata_i(1);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>INDEX($B$2:$B$3,MATCH(INDEX('Register VHDL Types TABLE'!$B$2:$B$61,MATCH(T13,'Register VHDL Types TABLE'!$E$2:$E$61,0)),$E$2:$E$3,0))</f>
        <v>comm_write_registers_o</v>
      </c>
      <c r="Q13" s="6" t="s">
        <v>64</v>
      </c>
      <c r="R13" s="5" t="str">
        <f>INDEX('Register VHDL Types TABLE'!$D$2:$D$61,MATCH(T13,'Register VHDL Types TABLE'!$E$2:$E$61,0))</f>
        <v>SpaceWire Link Config / Status</v>
      </c>
      <c r="S13" s="6" t="s">
        <v>64</v>
      </c>
      <c r="T13" s="5" t="str">
        <f>'AVS COMM Registers TABLE'!E5</f>
        <v>autostart</v>
      </c>
      <c r="U13" s="6" t="s">
        <v>62</v>
      </c>
      <c r="V13" s="5" t="str">
        <f t="shared" si="1"/>
        <v>avs_writedata_i</v>
      </c>
      <c r="W13" s="2" t="s">
        <v>65</v>
      </c>
      <c r="X13" s="3" t="str">
        <f>'AVS COMM Registers TABLE'!J5</f>
        <v>2</v>
      </c>
      <c r="Y13" s="2" t="s">
        <v>63</v>
      </c>
      <c r="Z13" s="6" t="s">
        <v>41</v>
      </c>
      <c r="AB13" t="str">
        <f t="shared" si="0"/>
        <v xml:space="preserve">    comm_write_registers_o.SpaceWire Link Config / Status.autostart &lt;= avs_writedata_i(2);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2" t="s">
        <v>66</v>
      </c>
      <c r="N14" s="3" t="str">
        <f>'AVS COMM Registers TABLE'!C16</f>
        <v>x"01"</v>
      </c>
      <c r="O14" s="2" t="s">
        <v>63</v>
      </c>
      <c r="P14" s="4"/>
      <c r="Q14" s="4"/>
      <c r="R14" s="4"/>
      <c r="S14" s="4"/>
      <c r="T14" s="4"/>
      <c r="U14" s="2" t="s">
        <v>61</v>
      </c>
      <c r="V14" s="4"/>
      <c r="W14" s="4"/>
      <c r="X14" s="4"/>
      <c r="Y14" s="4"/>
      <c r="Z14" s="4"/>
      <c r="AB14" t="str">
        <f t="shared" si="0"/>
        <v xml:space="preserve">  when (x"01") =&gt;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>INDEX($B$2:$B$3,MATCH(INDEX('Register VHDL Types TABLE'!$B$2:$B$61,MATCH(T15,'Register VHDL Types TABLE'!$E$2:$E$61,0)),$E$2:$E$3,0))</f>
        <v>comm_write_registers_o</v>
      </c>
      <c r="Q15" s="6" t="s">
        <v>64</v>
      </c>
      <c r="R15" s="5" t="str">
        <f>INDEX('Register VHDL Types TABLE'!$D$2:$D$61,MATCH(T15,'Register VHDL Types TABLE'!$E$2:$E$61,0))</f>
        <v>SpaceWire TimeCode</v>
      </c>
      <c r="S15" s="6" t="s">
        <v>64</v>
      </c>
      <c r="T15" s="5" t="str">
        <f>'AVS COMM Registers TABLE'!E16</f>
        <v>TC time</v>
      </c>
      <c r="U15" s="6" t="s">
        <v>62</v>
      </c>
      <c r="V15" s="5" t="str">
        <f t="shared" ref="V15" si="2">$B$2</f>
        <v>avs_writedata_i</v>
      </c>
      <c r="W15" s="2" t="s">
        <v>65</v>
      </c>
      <c r="X15" s="3" t="str">
        <f>'AVS COMM Registers TABLE'!J16</f>
        <v>5 downto 0</v>
      </c>
      <c r="Y15" s="2" t="s">
        <v>63</v>
      </c>
      <c r="Z15" s="6" t="s">
        <v>41</v>
      </c>
      <c r="AB15" t="str">
        <f t="shared" si="0"/>
        <v xml:space="preserve">    comm_write_registers_o.SpaceWire TimeCode.TC time &lt;= avs_writedata_i(5 downto 0);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2" t="s">
        <v>66</v>
      </c>
      <c r="N16" s="3" t="str">
        <f>'AVS COMM Registers TABLE'!C20</f>
        <v>x"02"</v>
      </c>
      <c r="O16" s="2" t="s">
        <v>63</v>
      </c>
      <c r="P16" s="4"/>
      <c r="Q16" s="4"/>
      <c r="R16" s="4"/>
      <c r="S16" s="4"/>
      <c r="T16" s="4"/>
      <c r="U16" s="2" t="s">
        <v>61</v>
      </c>
      <c r="V16" s="4"/>
      <c r="W16" s="4"/>
      <c r="X16" s="4"/>
      <c r="Y16" s="4"/>
      <c r="Z16" s="4"/>
      <c r="AB16" t="str">
        <f t="shared" si="0"/>
        <v xml:space="preserve">  when (x"02") =&gt;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4" t="s">
        <v>49</v>
      </c>
      <c r="N17" s="4"/>
      <c r="O17" s="4"/>
      <c r="P17" s="5" t="str">
        <f>INDEX($B$2:$B$3,MATCH(INDEX('Register VHDL Types TABLE'!$B$2:$B$61,MATCH(T17,'Register VHDL Types TABLE'!$E$2:$E$61,0)),$E$2:$E$3,0))</f>
        <v>comm_write_registers_o</v>
      </c>
      <c r="Q17" s="6" t="s">
        <v>64</v>
      </c>
      <c r="R17" s="5" t="str">
        <f>INDEX('Register VHDL Types TABLE'!$D$2:$D$61,MATCH(T17,'Register VHDL Types TABLE'!$E$2:$E$61,0))</f>
        <v>FEE Buffers Windowing Config</v>
      </c>
      <c r="S17" s="6" t="s">
        <v>64</v>
      </c>
      <c r="T17" s="5" t="str">
        <f>'AVS COMM Registers TABLE'!E20</f>
        <v>clear</v>
      </c>
      <c r="U17" s="6" t="s">
        <v>62</v>
      </c>
      <c r="V17" s="5" t="str">
        <f t="shared" ref="V17:V20" si="3">$B$2</f>
        <v>avs_writedata_i</v>
      </c>
      <c r="W17" s="2" t="s">
        <v>65</v>
      </c>
      <c r="X17" s="3" t="str">
        <f>'AVS COMM Registers TABLE'!J20</f>
        <v>0</v>
      </c>
      <c r="Y17" s="2" t="s">
        <v>63</v>
      </c>
      <c r="Z17" s="6" t="s">
        <v>41</v>
      </c>
      <c r="AB17" t="str">
        <f t="shared" si="0"/>
        <v xml:space="preserve">    comm_write_registers_o.FEE Buffers Windowing Config.clear &lt;= avs_writedata_i(0);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>INDEX($B$2:$B$3,MATCH(INDEX('Register VHDL Types TABLE'!$B$2:$B$61,MATCH(T18,'Register VHDL Types TABLE'!$E$2:$E$61,0)),$E$2:$E$3,0))</f>
        <v>comm_write_registers_o</v>
      </c>
      <c r="Q18" s="6" t="s">
        <v>64</v>
      </c>
      <c r="R18" s="5" t="str">
        <f>INDEX('Register VHDL Types TABLE'!$D$2:$D$61,MATCH(T18,'Register VHDL Types TABLE'!$E$2:$E$61,0))</f>
        <v>FEE Buffers Windowing Config</v>
      </c>
      <c r="S18" s="6" t="s">
        <v>64</v>
      </c>
      <c r="T18" s="5" t="str">
        <f>'AVS COMM Registers TABLE'!E21</f>
        <v>stop</v>
      </c>
      <c r="U18" s="6" t="s">
        <v>62</v>
      </c>
      <c r="V18" s="5" t="str">
        <f t="shared" si="3"/>
        <v>avs_writedata_i</v>
      </c>
      <c r="W18" s="2" t="s">
        <v>65</v>
      </c>
      <c r="X18" s="3" t="str">
        <f>'AVS COMM Registers TABLE'!J21</f>
        <v>1</v>
      </c>
      <c r="Y18" s="2" t="s">
        <v>63</v>
      </c>
      <c r="Z18" s="6" t="s">
        <v>41</v>
      </c>
      <c r="AB18" t="str">
        <f t="shared" si="0"/>
        <v xml:space="preserve">    comm_write_registers_o.FEE Buffers Windowing Config.stop &lt;= avs_writedata_i(1);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>INDEX($B$2:$B$3,MATCH(INDEX('Register VHDL Types TABLE'!$B$2:$B$61,MATCH(T19,'Register VHDL Types TABLE'!$E$2:$E$61,0)),$E$2:$E$3,0))</f>
        <v>comm_write_registers_o</v>
      </c>
      <c r="Q19" s="6" t="s">
        <v>64</v>
      </c>
      <c r="R19" s="5" t="str">
        <f>INDEX('Register VHDL Types TABLE'!$D$2:$D$61,MATCH(T19,'Register VHDL Types TABLE'!$E$2:$E$61,0))</f>
        <v>SpaceWire Link Config / Status</v>
      </c>
      <c r="S19" s="6" t="s">
        <v>64</v>
      </c>
      <c r="T19" s="5" t="str">
        <f>'AVS COMM Registers TABLE'!E22</f>
        <v>start</v>
      </c>
      <c r="U19" s="6" t="s">
        <v>62</v>
      </c>
      <c r="V19" s="5" t="str">
        <f t="shared" si="3"/>
        <v>avs_writedata_i</v>
      </c>
      <c r="W19" s="2" t="s">
        <v>65</v>
      </c>
      <c r="X19" s="3" t="str">
        <f>'AVS COMM Registers TABLE'!J22</f>
        <v>2</v>
      </c>
      <c r="Y19" s="2" t="s">
        <v>63</v>
      </c>
      <c r="Z19" s="6" t="s">
        <v>41</v>
      </c>
      <c r="AB19" t="str">
        <f t="shared" si="0"/>
        <v xml:space="preserve">    comm_write_registers_o.SpaceWire Link Config / Status.start &lt;= avs_writedata_i(2);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>INDEX($B$2:$B$3,MATCH(INDEX('Register VHDL Types TABLE'!$B$2:$B$61,MATCH(T20,'Register VHDL Types TABLE'!$E$2:$E$61,0)),$E$2:$E$3,0))</f>
        <v>comm_write_registers_o</v>
      </c>
      <c r="Q20" s="6" t="s">
        <v>64</v>
      </c>
      <c r="R20" s="5" t="str">
        <f>INDEX('Register VHDL Types TABLE'!$D$2:$D$61,MATCH(T20,'Register VHDL Types TABLE'!$E$2:$E$61,0))</f>
        <v>FEE Buffers Windowing Config</v>
      </c>
      <c r="S20" s="6" t="s">
        <v>64</v>
      </c>
      <c r="T20" s="5" t="str">
        <f>'AVS COMM Registers TABLE'!E23</f>
        <v>masking</v>
      </c>
      <c r="U20" s="6" t="s">
        <v>62</v>
      </c>
      <c r="V20" s="5" t="str">
        <f t="shared" si="3"/>
        <v>avs_writedata_i</v>
      </c>
      <c r="W20" s="2" t="s">
        <v>65</v>
      </c>
      <c r="X20" s="3" t="str">
        <f>'AVS COMM Registers TABLE'!J23</f>
        <v>3</v>
      </c>
      <c r="Y20" s="2" t="s">
        <v>63</v>
      </c>
      <c r="Z20" s="6" t="s">
        <v>41</v>
      </c>
      <c r="AB20" t="str">
        <f t="shared" si="0"/>
        <v xml:space="preserve">    comm_write_registers_o.FEE Buffers Windowing Config.masking &lt;= avs_writedata_i(3);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2" t="s">
        <v>66</v>
      </c>
      <c r="N21" s="3" t="str">
        <f>'AVS COMM Registers TABLE'!C25</f>
        <v>x"03"</v>
      </c>
      <c r="O21" s="2" t="s">
        <v>63</v>
      </c>
      <c r="P21" s="4"/>
      <c r="Q21" s="4"/>
      <c r="R21" s="4"/>
      <c r="S21" s="4"/>
      <c r="T21" s="4"/>
      <c r="U21" s="2" t="s">
        <v>61</v>
      </c>
      <c r="V21" s="4"/>
      <c r="W21" s="4"/>
      <c r="X21" s="4"/>
      <c r="Y21" s="4"/>
      <c r="Z21" s="4"/>
      <c r="AB21" t="str">
        <f t="shared" si="0"/>
        <v xml:space="preserve">  when (x"03") =&gt;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4" t="s">
        <v>49</v>
      </c>
      <c r="N22" s="4"/>
      <c r="O22" s="4"/>
      <c r="P22" s="6" t="s">
        <v>72</v>
      </c>
      <c r="Q22" s="4"/>
      <c r="R22" s="4"/>
      <c r="S22" s="4"/>
      <c r="T22" s="4"/>
      <c r="U22" s="4"/>
      <c r="V22" s="4"/>
      <c r="W22" s="4"/>
      <c r="X22" s="4"/>
      <c r="Y22" s="4"/>
      <c r="Z22" s="6" t="s">
        <v>41</v>
      </c>
      <c r="AB22" t="str">
        <f t="shared" si="0"/>
        <v xml:space="preserve">    null;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2" t="s">
        <v>66</v>
      </c>
      <c r="N23" s="3" t="str">
        <f>'AVS COMM Registers TABLE'!C28</f>
        <v>x"04"</v>
      </c>
      <c r="O23" s="2" t="s">
        <v>63</v>
      </c>
      <c r="P23" s="4"/>
      <c r="Q23" s="4"/>
      <c r="R23" s="4"/>
      <c r="S23" s="4"/>
      <c r="T23" s="4"/>
      <c r="U23" s="2" t="s">
        <v>61</v>
      </c>
      <c r="V23" s="4"/>
      <c r="W23" s="4"/>
      <c r="X23" s="4"/>
      <c r="Y23" s="4"/>
      <c r="Z23" s="4"/>
      <c r="AB23" t="str">
        <f t="shared" si="0"/>
        <v xml:space="preserve">  when (x"04") =&gt;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4" t="s">
        <v>49</v>
      </c>
      <c r="N24" s="4"/>
      <c r="O24" s="4"/>
      <c r="P24" s="5" t="str">
        <f>INDEX($B$2:$B$3,MATCH(INDEX('Register VHDL Types TABLE'!$B$2:$B$61,MATCH(T24,'Register VHDL Types TABLE'!$E$2:$E$61,0)),$E$2:$E$3,0))</f>
        <v>comm_write_registers_o</v>
      </c>
      <c r="Q24" s="6" t="s">
        <v>64</v>
      </c>
      <c r="R24" s="5" t="str">
        <f>INDEX('Register VHDL Types TABLE'!$D$2:$D$61,MATCH(T24,'Register VHDL Types TABLE'!$E$2:$E$61,0))</f>
        <v>RMAP Codec Config</v>
      </c>
      <c r="S24" s="6" t="s">
        <v>64</v>
      </c>
      <c r="T24" s="5" t="str">
        <f>'AVS COMM Registers TABLE'!E28</f>
        <v>logical address</v>
      </c>
      <c r="U24" s="6" t="s">
        <v>62</v>
      </c>
      <c r="V24" s="5" t="str">
        <f t="shared" ref="V24:V25" si="4">$B$2</f>
        <v>avs_writedata_i</v>
      </c>
      <c r="W24" s="2" t="s">
        <v>65</v>
      </c>
      <c r="X24" s="3" t="str">
        <f>'AVS COMM Registers TABLE'!J28</f>
        <v>7 downto 0</v>
      </c>
      <c r="Y24" s="2" t="s">
        <v>63</v>
      </c>
      <c r="Z24" s="6" t="s">
        <v>41</v>
      </c>
      <c r="AB24" t="str">
        <f t="shared" si="0"/>
        <v xml:space="preserve">    comm_write_registers_o.RMAP Codec Config.logical address &lt;= avs_writedata_i(7 downto 0);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>INDEX($B$2:$B$3,MATCH(INDEX('Register VHDL Types TABLE'!$B$2:$B$61,MATCH(T25,'Register VHDL Types TABLE'!$E$2:$E$61,0)),$E$2:$E$3,0))</f>
        <v>comm_write_registers_o</v>
      </c>
      <c r="Q25" s="6" t="s">
        <v>64</v>
      </c>
      <c r="R25" s="5" t="str">
        <f>INDEX('Register VHDL Types TABLE'!$D$2:$D$61,MATCH(T25,'Register VHDL Types TABLE'!$E$2:$E$61,0))</f>
        <v>RMAP Codec Config</v>
      </c>
      <c r="S25" s="6" t="s">
        <v>64</v>
      </c>
      <c r="T25" s="5" t="str">
        <f>'AVS COMM Registers TABLE'!E29</f>
        <v>Key</v>
      </c>
      <c r="U25" s="6" t="s">
        <v>62</v>
      </c>
      <c r="V25" s="5" t="str">
        <f t="shared" si="4"/>
        <v>avs_writedata_i</v>
      </c>
      <c r="W25" s="2" t="s">
        <v>65</v>
      </c>
      <c r="X25" s="3" t="str">
        <f>'AVS COMM Registers TABLE'!J29</f>
        <v>15 downto 8</v>
      </c>
      <c r="Y25" s="2" t="s">
        <v>63</v>
      </c>
      <c r="Z25" s="6" t="s">
        <v>41</v>
      </c>
      <c r="AB25" t="str">
        <f t="shared" si="0"/>
        <v xml:space="preserve">    comm_write_registers_o.RMAP Codec Config.Key &lt;= avs_writedata_i(15 downto 8);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2" t="s">
        <v>66</v>
      </c>
      <c r="N26" s="3" t="str">
        <f>'AVS COMM Registers TABLE'!C31</f>
        <v>x"05"</v>
      </c>
      <c r="O26" s="2" t="s">
        <v>63</v>
      </c>
      <c r="P26" s="4"/>
      <c r="Q26" s="4"/>
      <c r="R26" s="4"/>
      <c r="S26" s="4"/>
      <c r="T26" s="4"/>
      <c r="U26" s="2" t="s">
        <v>61</v>
      </c>
      <c r="V26" s="4"/>
      <c r="W26" s="4"/>
      <c r="X26" s="4"/>
      <c r="Y26" s="4"/>
      <c r="Z26" s="4"/>
      <c r="AB26" t="str">
        <f t="shared" si="0"/>
        <v xml:space="preserve">  when (x"05") =&gt;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6" t="s">
        <v>72</v>
      </c>
      <c r="Q27" s="4"/>
      <c r="R27" s="4"/>
      <c r="S27" s="4"/>
      <c r="T27" s="4"/>
      <c r="U27" s="4"/>
      <c r="V27" s="4"/>
      <c r="W27" s="4"/>
      <c r="X27" s="4"/>
      <c r="Y27" s="4"/>
      <c r="Z27" s="6" t="s">
        <v>41</v>
      </c>
      <c r="AB27" t="str">
        <f t="shared" si="0"/>
        <v xml:space="preserve">    null;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2" t="s">
        <v>66</v>
      </c>
      <c r="N28" s="3" t="str">
        <f>'AVS COMM Registers TABLE'!C47</f>
        <v>x"06"</v>
      </c>
      <c r="O28" s="2" t="s">
        <v>63</v>
      </c>
      <c r="P28" s="4"/>
      <c r="Q28" s="4"/>
      <c r="R28" s="4"/>
      <c r="S28" s="4"/>
      <c r="T28" s="4"/>
      <c r="U28" s="2" t="s">
        <v>61</v>
      </c>
      <c r="V28" s="4"/>
      <c r="W28" s="4"/>
      <c r="X28" s="4"/>
      <c r="Y28" s="4"/>
      <c r="Z28" s="4"/>
      <c r="AB28" t="str">
        <f t="shared" si="0"/>
        <v xml:space="preserve">  when (x"06") =&gt;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6" t="s">
        <v>72</v>
      </c>
      <c r="Q29" s="4"/>
      <c r="R29" s="4"/>
      <c r="S29" s="4"/>
      <c r="T29" s="4"/>
      <c r="U29" s="4"/>
      <c r="V29" s="4"/>
      <c r="W29" s="4"/>
      <c r="X29" s="4"/>
      <c r="Y29" s="4"/>
      <c r="Z29" s="6" t="s">
        <v>41</v>
      </c>
      <c r="AB29" t="str">
        <f t="shared" si="0"/>
        <v xml:space="preserve">    null;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2" t="s">
        <v>66</v>
      </c>
      <c r="N30" s="3" t="str">
        <f>'AVS COMM Registers TABLE'!C48</f>
        <v>x"07"</v>
      </c>
      <c r="O30" s="2" t="s">
        <v>63</v>
      </c>
      <c r="P30" s="4"/>
      <c r="Q30" s="4"/>
      <c r="R30" s="4"/>
      <c r="S30" s="4"/>
      <c r="T30" s="4"/>
      <c r="U30" s="2" t="s">
        <v>61</v>
      </c>
      <c r="V30" s="4"/>
      <c r="W30" s="4"/>
      <c r="X30" s="4"/>
      <c r="Y30" s="4"/>
      <c r="Z30" s="4"/>
      <c r="AB30" t="str">
        <f t="shared" si="0"/>
        <v xml:space="preserve">  when (x"07") =&gt;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4" t="s">
        <v>49</v>
      </c>
      <c r="N31" s="4"/>
      <c r="O31" s="4"/>
      <c r="P31" s="6" t="s">
        <v>72</v>
      </c>
      <c r="Q31" s="4"/>
      <c r="R31" s="4"/>
      <c r="S31" s="4"/>
      <c r="T31" s="4"/>
      <c r="U31" s="4"/>
      <c r="V31" s="4"/>
      <c r="W31" s="4"/>
      <c r="X31" s="4"/>
      <c r="Y31" s="4"/>
      <c r="Z31" s="6" t="s">
        <v>41</v>
      </c>
      <c r="AB31" t="str">
        <f t="shared" si="0"/>
        <v xml:space="preserve">    null;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2" t="s">
        <v>66</v>
      </c>
      <c r="N32" s="3" t="str">
        <f>'AVS COMM Registers TABLE'!C49</f>
        <v>x"08"</v>
      </c>
      <c r="O32" s="2" t="s">
        <v>63</v>
      </c>
      <c r="P32" s="4"/>
      <c r="Q32" s="4"/>
      <c r="R32" s="4"/>
      <c r="S32" s="4"/>
      <c r="T32" s="4"/>
      <c r="U32" s="2" t="s">
        <v>61</v>
      </c>
      <c r="V32" s="4"/>
      <c r="W32" s="4"/>
      <c r="X32" s="4"/>
      <c r="Y32" s="4"/>
      <c r="Z32" s="4"/>
      <c r="AB32" t="str">
        <f t="shared" si="0"/>
        <v xml:space="preserve">  when (x"08") =&gt;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>INDEX($B$2:$B$3,MATCH(INDEX('Register VHDL Types TABLE'!$B$2:$B$61,MATCH(T33,'Register VHDL Types TABLE'!$E$2:$E$61,0)),$E$2:$E$3,0))</f>
        <v>comm_write_registers_o</v>
      </c>
      <c r="Q33" s="6" t="s">
        <v>64</v>
      </c>
      <c r="R33" s="5" t="str">
        <f>INDEX('Register VHDL Types TABLE'!$D$2:$D$61,MATCH(T33,'Register VHDL Types TABLE'!$E$2:$E$61,0))</f>
        <v>data packet config 1</v>
      </c>
      <c r="S33" s="6" t="s">
        <v>64</v>
      </c>
      <c r="T33" s="5" t="str">
        <f>'AVS COMM Registers TABLE'!E49</f>
        <v>ccd x size</v>
      </c>
      <c r="U33" s="6" t="s">
        <v>62</v>
      </c>
      <c r="V33" s="5" t="str">
        <f t="shared" ref="V33:V34" si="5">$B$2</f>
        <v>avs_writedata_i</v>
      </c>
      <c r="W33" s="2" t="s">
        <v>65</v>
      </c>
      <c r="X33" s="3" t="str">
        <f>'AVS COMM Registers TABLE'!J49</f>
        <v>15 downto 0</v>
      </c>
      <c r="Y33" s="2" t="s">
        <v>63</v>
      </c>
      <c r="Z33" s="6" t="s">
        <v>41</v>
      </c>
      <c r="AB33" t="str">
        <f t="shared" si="0"/>
        <v xml:space="preserve">    comm_write_registers_o.data packet config 1.ccd x size &lt;= avs_writedata_i(15 downto 0);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>INDEX($B$2:$B$3,MATCH(INDEX('Register VHDL Types TABLE'!$B$2:$B$61,MATCH(T34,'Register VHDL Types TABLE'!$E$2:$E$61,0)),$E$2:$E$3,0))</f>
        <v>comm_write_registers_o</v>
      </c>
      <c r="Q34" s="6" t="s">
        <v>64</v>
      </c>
      <c r="R34" s="5" t="str">
        <f>INDEX('Register VHDL Types TABLE'!$D$2:$D$61,MATCH(T34,'Register VHDL Types TABLE'!$E$2:$E$61,0))</f>
        <v>data packet config 1</v>
      </c>
      <c r="S34" s="6" t="s">
        <v>64</v>
      </c>
      <c r="T34" s="5" t="str">
        <f>'AVS COMM Registers TABLE'!E50</f>
        <v>ccd y size</v>
      </c>
      <c r="U34" s="6" t="s">
        <v>62</v>
      </c>
      <c r="V34" s="5" t="str">
        <f t="shared" si="5"/>
        <v>avs_writedata_i</v>
      </c>
      <c r="W34" s="2" t="s">
        <v>65</v>
      </c>
      <c r="X34" s="3" t="str">
        <f>'AVS COMM Registers TABLE'!J50</f>
        <v>31 downto 6</v>
      </c>
      <c r="Y34" s="2" t="s">
        <v>63</v>
      </c>
      <c r="Z34" s="6" t="s">
        <v>41</v>
      </c>
      <c r="AB34" t="str">
        <f t="shared" si="0"/>
        <v xml:space="preserve">    comm_write_registers_o.data packet config 1.ccd y size &lt;= avs_writedata_i(31 downto 6);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2" t="s">
        <v>66</v>
      </c>
      <c r="N35" s="3" t="str">
        <f>'AVS COMM Registers TABLE'!C51</f>
        <v>x"09"</v>
      </c>
      <c r="O35" s="2" t="s">
        <v>63</v>
      </c>
      <c r="P35" s="4"/>
      <c r="Q35" s="4"/>
      <c r="R35" s="4"/>
      <c r="S35" s="4"/>
      <c r="T35" s="4"/>
      <c r="U35" s="2" t="s">
        <v>61</v>
      </c>
      <c r="V35" s="4"/>
      <c r="W35" s="4"/>
      <c r="X35" s="4"/>
      <c r="Y35" s="4"/>
      <c r="Z35" s="4"/>
      <c r="AB35" t="str">
        <f t="shared" si="0"/>
        <v xml:space="preserve">  when (x"09") =&gt;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4" t="s">
        <v>49</v>
      </c>
      <c r="N36" s="4"/>
      <c r="O36" s="4"/>
      <c r="P36" s="5" t="str">
        <f>INDEX($B$2:$B$3,MATCH(INDEX('Register VHDL Types TABLE'!$B$2:$B$61,MATCH(T36,'Register VHDL Types TABLE'!$E$2:$E$61,0)),$E$2:$E$3,0))</f>
        <v>comm_write_registers_o</v>
      </c>
      <c r="Q36" s="6" t="s">
        <v>64</v>
      </c>
      <c r="R36" s="5" t="str">
        <f>INDEX('Register VHDL Types TABLE'!$D$2:$D$61,MATCH(T36,'Register VHDL Types TABLE'!$E$2:$E$61,0))</f>
        <v>data packet config 2</v>
      </c>
      <c r="S36" s="6" t="s">
        <v>64</v>
      </c>
      <c r="T36" s="5" t="str">
        <f>'AVS COMM Registers TABLE'!E51</f>
        <v>data y size</v>
      </c>
      <c r="U36" s="6" t="s">
        <v>62</v>
      </c>
      <c r="V36" s="5" t="str">
        <f t="shared" ref="V36:V37" si="6">$B$2</f>
        <v>avs_writedata_i</v>
      </c>
      <c r="W36" s="2" t="s">
        <v>65</v>
      </c>
      <c r="X36" s="3" t="str">
        <f>'AVS COMM Registers TABLE'!J51</f>
        <v>15 downto 0</v>
      </c>
      <c r="Y36" s="2" t="s">
        <v>63</v>
      </c>
      <c r="Z36" s="6" t="s">
        <v>41</v>
      </c>
      <c r="AB36" t="str">
        <f t="shared" si="0"/>
        <v xml:space="preserve">    comm_write_registers_o.data packet config 2.data y size &lt;= avs_writedata_i(15 downto 0);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4" t="s">
        <v>49</v>
      </c>
      <c r="N37" s="4"/>
      <c r="O37" s="4"/>
      <c r="P37" s="5" t="str">
        <f>INDEX($B$2:$B$3,MATCH(INDEX('Register VHDL Types TABLE'!$B$2:$B$61,MATCH(T37,'Register VHDL Types TABLE'!$E$2:$E$61,0)),$E$2:$E$3,0))</f>
        <v>comm_write_registers_o</v>
      </c>
      <c r="Q37" s="6" t="s">
        <v>64</v>
      </c>
      <c r="R37" s="5" t="str">
        <f>INDEX('Register VHDL Types TABLE'!$D$2:$D$61,MATCH(T37,'Register VHDL Types TABLE'!$E$2:$E$61,0))</f>
        <v>data packet config 2</v>
      </c>
      <c r="S37" s="6" t="s">
        <v>64</v>
      </c>
      <c r="T37" s="5" t="str">
        <f>'AVS COMM Registers TABLE'!E52</f>
        <v>overscan y size</v>
      </c>
      <c r="U37" s="6" t="s">
        <v>62</v>
      </c>
      <c r="V37" s="5" t="str">
        <f t="shared" si="6"/>
        <v>avs_writedata_i</v>
      </c>
      <c r="W37" s="2" t="s">
        <v>65</v>
      </c>
      <c r="X37" s="3" t="str">
        <f>'AVS COMM Registers TABLE'!J52</f>
        <v>31 downto 6</v>
      </c>
      <c r="Y37" s="2" t="s">
        <v>63</v>
      </c>
      <c r="Z37" s="6" t="s">
        <v>41</v>
      </c>
      <c r="AB37" t="str">
        <f t="shared" si="0"/>
        <v xml:space="preserve">    comm_write_registers_o.data packet config 2.overscan y size &lt;= avs_writedata_i(31 downto 6);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2" t="s">
        <v>66</v>
      </c>
      <c r="N38" s="3" t="str">
        <f>'AVS COMM Registers TABLE'!C53</f>
        <v>x"0A"</v>
      </c>
      <c r="O38" s="2" t="s">
        <v>63</v>
      </c>
      <c r="P38" s="4"/>
      <c r="Q38" s="4"/>
      <c r="R38" s="4"/>
      <c r="S38" s="4"/>
      <c r="T38" s="4"/>
      <c r="U38" s="2" t="s">
        <v>61</v>
      </c>
      <c r="V38" s="4"/>
      <c r="W38" s="4"/>
      <c r="X38" s="4"/>
      <c r="Y38" s="4"/>
      <c r="Z38" s="4"/>
      <c r="AB38" t="str">
        <f t="shared" si="0"/>
        <v xml:space="preserve">  when (x"0A") =&gt;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>INDEX($B$2:$B$3,MATCH(INDEX('Register VHDL Types TABLE'!$B$2:$B$61,MATCH(T39,'Register VHDL Types TABLE'!$E$2:$E$61,0)),$E$2:$E$3,0))</f>
        <v>comm_write_registers_o</v>
      </c>
      <c r="Q39" s="6" t="s">
        <v>64</v>
      </c>
      <c r="R39" s="5" t="str">
        <f>INDEX('Register VHDL Types TABLE'!$D$2:$D$61,MATCH(T39,'Register VHDL Types TABLE'!$E$2:$E$61,0))</f>
        <v>data packet config 3</v>
      </c>
      <c r="S39" s="6" t="s">
        <v>64</v>
      </c>
      <c r="T39" s="5" t="str">
        <f>'AVS COMM Registers TABLE'!E53</f>
        <v>packet length</v>
      </c>
      <c r="U39" s="6" t="s">
        <v>62</v>
      </c>
      <c r="V39" s="5" t="str">
        <f t="shared" ref="V39" si="7">$B$2</f>
        <v>avs_writedata_i</v>
      </c>
      <c r="W39" s="2" t="s">
        <v>65</v>
      </c>
      <c r="X39" s="3" t="str">
        <f>'AVS COMM Registers TABLE'!J53</f>
        <v>15 downto 0</v>
      </c>
      <c r="Y39" s="2" t="s">
        <v>63</v>
      </c>
      <c r="Z39" s="6" t="s">
        <v>41</v>
      </c>
      <c r="AB39" t="str">
        <f t="shared" si="0"/>
        <v xml:space="preserve">    comm_write_registers_o.data packet config 3.packet length &lt;= avs_writedata_i(15 downto 0);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2" t="s">
        <v>66</v>
      </c>
      <c r="N40" s="3" t="str">
        <f>'AVS COMM Registers TABLE'!C55</f>
        <v>x"0B"</v>
      </c>
      <c r="O40" s="2" t="s">
        <v>63</v>
      </c>
      <c r="P40" s="4"/>
      <c r="Q40" s="4"/>
      <c r="R40" s="4"/>
      <c r="S40" s="4"/>
      <c r="T40" s="4"/>
      <c r="U40" s="2" t="s">
        <v>61</v>
      </c>
      <c r="V40" s="4"/>
      <c r="W40" s="4"/>
      <c r="X40" s="4"/>
      <c r="Y40" s="4"/>
      <c r="Z40" s="4"/>
      <c r="AB40" t="str">
        <f t="shared" si="0"/>
        <v xml:space="preserve">  when (x"0B") =&gt;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4" t="s">
        <v>49</v>
      </c>
      <c r="N41" s="4"/>
      <c r="O41" s="4"/>
      <c r="P41" s="5" t="str">
        <f>INDEX($B$2:$B$3,MATCH(INDEX('Register VHDL Types TABLE'!$B$2:$B$61,MATCH(T41,'Register VHDL Types TABLE'!$E$2:$E$61,0)),$E$2:$E$3,0))</f>
        <v>comm_write_registers_o</v>
      </c>
      <c r="Q41" s="6" t="s">
        <v>64</v>
      </c>
      <c r="R41" s="5" t="str">
        <f>INDEX('Register VHDL Types TABLE'!$D$2:$D$61,MATCH(T41,'Register VHDL Types TABLE'!$E$2:$E$61,0))</f>
        <v>data packet config 4</v>
      </c>
      <c r="S41" s="6" t="s">
        <v>64</v>
      </c>
      <c r="T41" s="5" t="str">
        <f>'AVS COMM Registers TABLE'!E55</f>
        <v>fee mode</v>
      </c>
      <c r="U41" s="6" t="s">
        <v>62</v>
      </c>
      <c r="V41" s="5" t="str">
        <f t="shared" ref="V41:V42" si="8">$B$2</f>
        <v>avs_writedata_i</v>
      </c>
      <c r="W41" s="2" t="s">
        <v>65</v>
      </c>
      <c r="X41" s="3" t="str">
        <f>'AVS COMM Registers TABLE'!J55</f>
        <v>7 downto 0</v>
      </c>
      <c r="Y41" s="2" t="s">
        <v>63</v>
      </c>
      <c r="Z41" s="6" t="s">
        <v>41</v>
      </c>
      <c r="AB41" t="str">
        <f t="shared" si="0"/>
        <v xml:space="preserve">    comm_write_registers_o.data packet config 4.fee mode &lt;= avs_writedata_i(7 downto 0);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>INDEX($B$2:$B$3,MATCH(INDEX('Register VHDL Types TABLE'!$B$2:$B$61,MATCH(T42,'Register VHDL Types TABLE'!$E$2:$E$61,0)),$E$2:$E$3,0))</f>
        <v>comm_write_registers_o</v>
      </c>
      <c r="Q42" s="6" t="s">
        <v>64</v>
      </c>
      <c r="R42" s="5" t="str">
        <f>INDEX('Register VHDL Types TABLE'!$D$2:$D$61,MATCH(T42,'Register VHDL Types TABLE'!$E$2:$E$61,0))</f>
        <v>data packet config 4</v>
      </c>
      <c r="S42" s="6" t="s">
        <v>64</v>
      </c>
      <c r="T42" s="5" t="str">
        <f>'AVS COMM Registers TABLE'!E56</f>
        <v>ccd number</v>
      </c>
      <c r="U42" s="6" t="s">
        <v>62</v>
      </c>
      <c r="V42" s="5" t="str">
        <f t="shared" si="8"/>
        <v>avs_writedata_i</v>
      </c>
      <c r="W42" s="2" t="s">
        <v>65</v>
      </c>
      <c r="X42" s="3" t="str">
        <f>'AVS COMM Registers TABLE'!J56</f>
        <v>15 downto 8</v>
      </c>
      <c r="Y42" s="2" t="s">
        <v>63</v>
      </c>
      <c r="Z42" s="6" t="s">
        <v>41</v>
      </c>
      <c r="AB42" t="str">
        <f t="shared" si="0"/>
        <v xml:space="preserve">    comm_write_registers_o.data packet config 4.ccd number &lt;= avs_writedata_i(15 downto 8);</v>
      </c>
    </row>
    <row r="43" spans="2:28" ht="15.75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2" t="s">
        <v>66</v>
      </c>
      <c r="N43" s="3" t="str">
        <f>'AVS COMM Registers TABLE'!C58</f>
        <v>x"0C"</v>
      </c>
      <c r="O43" s="2" t="s">
        <v>63</v>
      </c>
      <c r="P43" s="4"/>
      <c r="Q43" s="4"/>
      <c r="R43" s="4"/>
      <c r="S43" s="4"/>
      <c r="T43" s="4"/>
      <c r="U43" s="2" t="s">
        <v>61</v>
      </c>
      <c r="V43" s="4"/>
      <c r="W43" s="4"/>
      <c r="X43" s="4"/>
      <c r="Y43" s="4"/>
      <c r="Z43" s="4"/>
      <c r="AB43" t="str">
        <f t="shared" si="0"/>
        <v xml:space="preserve">  when (x"0C") =&gt;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4" t="s">
        <v>49</v>
      </c>
      <c r="N44" s="4"/>
      <c r="O44" s="4"/>
      <c r="P44" s="6" t="s">
        <v>72</v>
      </c>
      <c r="Q44" s="4"/>
      <c r="R44" s="4"/>
      <c r="S44" s="4"/>
      <c r="T44" s="4"/>
      <c r="U44" s="4"/>
      <c r="V44" s="4"/>
      <c r="W44" s="4"/>
      <c r="X44" s="4"/>
      <c r="Y44" s="4"/>
      <c r="Z44" s="6" t="s">
        <v>41</v>
      </c>
      <c r="AB44" t="str">
        <f t="shared" si="0"/>
        <v xml:space="preserve">    null;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2" t="s">
        <v>66</v>
      </c>
      <c r="N45" s="3" t="str">
        <f>'AVS COMM Registers TABLE'!C60</f>
        <v>x"0D"</v>
      </c>
      <c r="O45" s="2" t="s">
        <v>63</v>
      </c>
      <c r="P45" s="4"/>
      <c r="Q45" s="4"/>
      <c r="R45" s="4"/>
      <c r="S45" s="4"/>
      <c r="T45" s="4"/>
      <c r="U45" s="2" t="s">
        <v>61</v>
      </c>
      <c r="V45" s="4"/>
      <c r="W45" s="4"/>
      <c r="X45" s="4"/>
      <c r="Y45" s="4"/>
      <c r="Z45" s="4"/>
      <c r="AB45" t="str">
        <f t="shared" si="0"/>
        <v xml:space="preserve">  when (x"0D") =&gt;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6" t="s">
        <v>72</v>
      </c>
      <c r="Q46" s="4"/>
      <c r="R46" s="4"/>
      <c r="S46" s="4"/>
      <c r="T46" s="4"/>
      <c r="U46" s="4"/>
      <c r="V46" s="4"/>
      <c r="W46" s="4"/>
      <c r="X46" s="4"/>
      <c r="Y46" s="4"/>
      <c r="Z46" s="6" t="s">
        <v>41</v>
      </c>
      <c r="AB46" t="str">
        <f t="shared" si="0"/>
        <v xml:space="preserve">    null;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2" t="s">
        <v>66</v>
      </c>
      <c r="N47" s="3" t="str">
        <f>'AVS COMM Registers TABLE'!C62</f>
        <v>x"0E"</v>
      </c>
      <c r="O47" s="2" t="s">
        <v>63</v>
      </c>
      <c r="P47" s="4"/>
      <c r="Q47" s="4"/>
      <c r="R47" s="4"/>
      <c r="S47" s="4"/>
      <c r="T47" s="4"/>
      <c r="U47" s="2" t="s">
        <v>61</v>
      </c>
      <c r="V47" s="4"/>
      <c r="W47" s="4"/>
      <c r="X47" s="4"/>
      <c r="Y47" s="4"/>
      <c r="Z47" s="4"/>
      <c r="AB47" t="str">
        <f t="shared" si="0"/>
        <v xml:space="preserve">  when (x"0E") =&gt;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4" t="s">
        <v>49</v>
      </c>
      <c r="N48" s="4"/>
      <c r="O48" s="4"/>
      <c r="P48" s="5" t="str">
        <f>INDEX($B$2:$B$3,MATCH(INDEX('Register VHDL Types TABLE'!$B$2:$B$61,MATCH(T48,'Register VHDL Types TABLE'!$E$2:$E$61,0)),$E$2:$E$3,0))</f>
        <v>comm_write_registers_o</v>
      </c>
      <c r="Q48" s="6" t="s">
        <v>64</v>
      </c>
      <c r="R48" s="5" t="str">
        <f>INDEX('Register VHDL Types TABLE'!$D$2:$D$61,MATCH(T48,'Register VHDL Types TABLE'!$E$2:$E$61,0))</f>
        <v>data packet pixel delay 1</v>
      </c>
      <c r="S48" s="6" t="s">
        <v>64</v>
      </c>
      <c r="T48" s="5" t="str">
        <f>'AVS COMM Registers TABLE'!E62</f>
        <v>line delay</v>
      </c>
      <c r="U48" s="6" t="s">
        <v>62</v>
      </c>
      <c r="V48" s="5" t="str">
        <f t="shared" ref="V48" si="9">$B$2</f>
        <v>avs_writedata_i</v>
      </c>
      <c r="W48" s="2" t="s">
        <v>65</v>
      </c>
      <c r="X48" s="3" t="str">
        <f>'AVS COMM Registers TABLE'!J62</f>
        <v>15 downto 0</v>
      </c>
      <c r="Y48" s="2" t="s">
        <v>63</v>
      </c>
      <c r="Z48" s="6" t="s">
        <v>41</v>
      </c>
      <c r="AB48" t="str">
        <f t="shared" si="0"/>
        <v xml:space="preserve">    comm_write_registers_o.data packet pixel delay 1.line delay &lt;= avs_writedata_i(15 downto 0);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2" t="s">
        <v>66</v>
      </c>
      <c r="N49" s="3" t="str">
        <f>'AVS COMM Registers TABLE'!C64</f>
        <v>x"0F"</v>
      </c>
      <c r="O49" s="2" t="s">
        <v>63</v>
      </c>
      <c r="P49" s="4"/>
      <c r="Q49" s="4"/>
      <c r="R49" s="4"/>
      <c r="S49" s="4"/>
      <c r="T49" s="4"/>
      <c r="U49" s="2" t="s">
        <v>61</v>
      </c>
      <c r="V49" s="4"/>
      <c r="W49" s="4"/>
      <c r="X49" s="4"/>
      <c r="Y49" s="4"/>
      <c r="Z49" s="4"/>
      <c r="AB49" t="str">
        <f t="shared" si="0"/>
        <v xml:space="preserve">  when (x"0F") =&gt;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4" t="s">
        <v>49</v>
      </c>
      <c r="N50" s="4"/>
      <c r="O50" s="4"/>
      <c r="P50" s="5" t="str">
        <f>INDEX($B$2:$B$3,MATCH(INDEX('Register VHDL Types TABLE'!$B$2:$B$61,MATCH(T50,'Register VHDL Types TABLE'!$E$2:$E$61,0)),$E$2:$E$3,0))</f>
        <v>comm_write_registers_o</v>
      </c>
      <c r="Q50" s="6" t="s">
        <v>64</v>
      </c>
      <c r="R50" s="5" t="str">
        <f>INDEX('Register VHDL Types TABLE'!$D$2:$D$61,MATCH(T50,'Register VHDL Types TABLE'!$E$2:$E$61,0))</f>
        <v>data packet pixel delay 2</v>
      </c>
      <c r="S50" s="6" t="s">
        <v>64</v>
      </c>
      <c r="T50" s="5" t="str">
        <f>'AVS COMM Registers TABLE'!E64</f>
        <v>col delay</v>
      </c>
      <c r="U50" s="6" t="s">
        <v>62</v>
      </c>
      <c r="V50" s="5" t="str">
        <f t="shared" ref="V50" si="10">$B$2</f>
        <v>avs_writedata_i</v>
      </c>
      <c r="W50" s="2" t="s">
        <v>65</v>
      </c>
      <c r="X50" s="3" t="str">
        <f>'AVS COMM Registers TABLE'!J64</f>
        <v>15 downto 0</v>
      </c>
      <c r="Y50" s="2" t="s">
        <v>63</v>
      </c>
      <c r="Z50" s="6" t="s">
        <v>41</v>
      </c>
      <c r="AB50" t="str">
        <f t="shared" si="0"/>
        <v xml:space="preserve">    comm_write_registers_o.data packet pixel delay 2.col delay &lt;= avs_writedata_i(15 downto 0);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2" t="s">
        <v>66</v>
      </c>
      <c r="N51" s="3" t="str">
        <f>'AVS COMM Registers TABLE'!C66</f>
        <v>x"10"</v>
      </c>
      <c r="O51" s="2" t="s">
        <v>63</v>
      </c>
      <c r="P51" s="4"/>
      <c r="Q51" s="4"/>
      <c r="R51" s="4"/>
      <c r="S51" s="4"/>
      <c r="T51" s="4"/>
      <c r="U51" s="2" t="s">
        <v>61</v>
      </c>
      <c r="V51" s="4"/>
      <c r="W51" s="4"/>
      <c r="X51" s="4"/>
      <c r="Y51" s="4"/>
      <c r="Z51" s="4"/>
      <c r="AB51" t="str">
        <f t="shared" si="0"/>
        <v xml:space="preserve">  when (x"10") =&gt;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>INDEX($B$2:$B$3,MATCH(INDEX('Register VHDL Types TABLE'!$B$2:$B$61,MATCH(T52,'Register VHDL Types TABLE'!$E$2:$E$61,0)),$E$2:$E$3,0))</f>
        <v>comm_write_registers_o</v>
      </c>
      <c r="Q52" s="6" t="s">
        <v>64</v>
      </c>
      <c r="R52" s="5" t="str">
        <f>INDEX('Register VHDL Types TABLE'!$D$2:$D$61,MATCH(T52,'Register VHDL Types TABLE'!$E$2:$E$61,0))</f>
        <v>data packet pixel delay 3</v>
      </c>
      <c r="S52" s="6" t="s">
        <v>64</v>
      </c>
      <c r="T52" s="5" t="str">
        <f>'AVS COMM Registers TABLE'!E66</f>
        <v>adc delay</v>
      </c>
      <c r="U52" s="6" t="s">
        <v>62</v>
      </c>
      <c r="V52" s="5" t="str">
        <f t="shared" ref="V52" si="11">$B$2</f>
        <v>avs_writedata_i</v>
      </c>
      <c r="W52" s="2" t="s">
        <v>65</v>
      </c>
      <c r="X52" s="3" t="str">
        <f>'AVS COMM Registers TABLE'!J66</f>
        <v>15 downto 0</v>
      </c>
      <c r="Y52" s="2" t="s">
        <v>63</v>
      </c>
      <c r="Z52" s="6" t="s">
        <v>41</v>
      </c>
      <c r="AB52" t="str">
        <f t="shared" si="0"/>
        <v xml:space="preserve">    comm_write_registers_o.data packet pixel delay 3.adc delay &lt;= avs_writedata_i(15 downto 0);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2" t="s">
        <v>66</v>
      </c>
      <c r="N53" s="3" t="str">
        <f>'AVS COMM Registers TABLE'!C68</f>
        <v>x"11"</v>
      </c>
      <c r="O53" s="2" t="s">
        <v>63</v>
      </c>
      <c r="P53" s="4"/>
      <c r="Q53" s="4"/>
      <c r="R53" s="4"/>
      <c r="S53" s="4"/>
      <c r="T53" s="4"/>
      <c r="U53" s="2" t="s">
        <v>61</v>
      </c>
      <c r="V53" s="4"/>
      <c r="W53" s="4"/>
      <c r="X53" s="4"/>
      <c r="Y53" s="4"/>
      <c r="Z53" s="4"/>
      <c r="AB53" t="str">
        <f t="shared" si="0"/>
        <v xml:space="preserve">  when (x"11") =&gt;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5" t="str">
        <f>INDEX($B$2:$B$3,MATCH(INDEX('Register VHDL Types TABLE'!$B$2:$B$61,MATCH(T54,'Register VHDL Types TABLE'!$E$2:$E$61,0)),$E$2:$E$3,0))</f>
        <v>comm_write_registers_o</v>
      </c>
      <c r="Q54" s="6" t="s">
        <v>64</v>
      </c>
      <c r="R54" s="5" t="str">
        <f>INDEX('Register VHDL Types TABLE'!$D$2:$D$61,MATCH(T54,'Register VHDL Types TABLE'!$E$2:$E$61,0))</f>
        <v>IRQ control</v>
      </c>
      <c r="S54" s="6" t="s">
        <v>64</v>
      </c>
      <c r="T54" s="5" t="str">
        <f>'AVS COMM Registers TABLE'!E68</f>
        <v>rmap write command enable</v>
      </c>
      <c r="U54" s="6" t="s">
        <v>62</v>
      </c>
      <c r="V54" s="5" t="str">
        <f t="shared" ref="V54:V57" si="12">$B$2</f>
        <v>avs_writedata_i</v>
      </c>
      <c r="W54" s="2" t="s">
        <v>65</v>
      </c>
      <c r="X54" s="3" t="str">
        <f>'AVS COMM Registers TABLE'!J68</f>
        <v>0</v>
      </c>
      <c r="Y54" s="2" t="s">
        <v>63</v>
      </c>
      <c r="Z54" s="6" t="s">
        <v>41</v>
      </c>
      <c r="AB54" t="str">
        <f t="shared" si="0"/>
        <v xml:space="preserve">    comm_write_registers_o.IRQ control.rmap write command enable &lt;= avs_writedata_i(0);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>INDEX($B$2:$B$3,MATCH(INDEX('Register VHDL Types TABLE'!$B$2:$B$61,MATCH(T55,'Register VHDL Types TABLE'!$E$2:$E$61,0)),$E$2:$E$3,0))</f>
        <v>comm_write_registers_o</v>
      </c>
      <c r="Q55" s="6" t="s">
        <v>64</v>
      </c>
      <c r="R55" s="5" t="str">
        <f>INDEX('Register VHDL Types TABLE'!$D$2:$D$61,MATCH(T55,'Register VHDL Types TABLE'!$E$2:$E$61,0))</f>
        <v>IRQ control</v>
      </c>
      <c r="S55" s="6" t="s">
        <v>64</v>
      </c>
      <c r="T55" s="5" t="str">
        <f>'AVS COMM Registers TABLE'!E70</f>
        <v>right buffer empty enable</v>
      </c>
      <c r="U55" s="6" t="s">
        <v>62</v>
      </c>
      <c r="V55" s="5" t="str">
        <f t="shared" si="12"/>
        <v>avs_writedata_i</v>
      </c>
      <c r="W55" s="2" t="s">
        <v>65</v>
      </c>
      <c r="X55" s="3" t="str">
        <f>'AVS COMM Registers TABLE'!J70</f>
        <v>8</v>
      </c>
      <c r="Y55" s="2" t="s">
        <v>63</v>
      </c>
      <c r="Z55" s="6" t="s">
        <v>41</v>
      </c>
      <c r="AB55" t="str">
        <f t="shared" si="0"/>
        <v xml:space="preserve">    comm_write_registers_o.IRQ control.right buffer empty enable &lt;= avs_writedata_i(8);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>INDEX($B$2:$B$3,MATCH(INDEX('Register VHDL Types TABLE'!$B$2:$B$61,MATCH(T56,'Register VHDL Types TABLE'!$E$2:$E$61,0)),$E$2:$E$3,0))</f>
        <v>comm_write_registers_o</v>
      </c>
      <c r="Q56" s="6" t="s">
        <v>64</v>
      </c>
      <c r="R56" s="5" t="str">
        <f>INDEX('Register VHDL Types TABLE'!$D$2:$D$61,MATCH(T56,'Register VHDL Types TABLE'!$E$2:$E$61,0))</f>
        <v>IRQ control</v>
      </c>
      <c r="S56" s="6" t="s">
        <v>64</v>
      </c>
      <c r="T56" s="5" t="str">
        <f>'AVS COMM Registers TABLE'!E71</f>
        <v>left buffer empty enable</v>
      </c>
      <c r="U56" s="6" t="s">
        <v>62</v>
      </c>
      <c r="V56" s="5" t="str">
        <f t="shared" si="12"/>
        <v>avs_writedata_i</v>
      </c>
      <c r="W56" s="2" t="s">
        <v>65</v>
      </c>
      <c r="X56" s="3" t="str">
        <f>'AVS COMM Registers TABLE'!J71</f>
        <v>9</v>
      </c>
      <c r="Y56" s="2" t="s">
        <v>63</v>
      </c>
      <c r="Z56" s="6" t="s">
        <v>41</v>
      </c>
      <c r="AB56" t="str">
        <f t="shared" si="0"/>
        <v xml:space="preserve">    comm_write_registers_o.IRQ control.left buffer empty enable &lt;= avs_writedata_i(9);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>INDEX($B$2:$B$3,MATCH(INDEX('Register VHDL Types TABLE'!$B$2:$B$61,MATCH(T57,'Register VHDL Types TABLE'!$E$2:$E$61,0)),$E$2:$E$3,0))</f>
        <v>comm_write_registers_o</v>
      </c>
      <c r="Q57" s="6" t="s">
        <v>64</v>
      </c>
      <c r="R57" s="5" t="str">
        <f>INDEX('Register VHDL Types TABLE'!$D$2:$D$61,MATCH(T57,'Register VHDL Types TABLE'!$E$2:$E$61,0))</f>
        <v>IRQ control</v>
      </c>
      <c r="S57" s="6" t="s">
        <v>64</v>
      </c>
      <c r="T57" s="5" t="str">
        <f>'AVS COMM Registers TABLE'!E73</f>
        <v>comm irq enable</v>
      </c>
      <c r="U57" s="6" t="s">
        <v>62</v>
      </c>
      <c r="V57" s="5" t="str">
        <f t="shared" si="12"/>
        <v>avs_writedata_i</v>
      </c>
      <c r="W57" s="2" t="s">
        <v>65</v>
      </c>
      <c r="X57" s="3" t="str">
        <f>'AVS COMM Registers TABLE'!J73</f>
        <v>6</v>
      </c>
      <c r="Y57" s="2" t="s">
        <v>63</v>
      </c>
      <c r="Z57" s="6" t="s">
        <v>41</v>
      </c>
      <c r="AB57" t="str">
        <f t="shared" si="0"/>
        <v xml:space="preserve">    comm_write_registers_o.IRQ control.comm irq enable &lt;= avs_writedata_i(6);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2" t="s">
        <v>66</v>
      </c>
      <c r="N58" s="3" t="str">
        <f>'AVS COMM Registers TABLE'!C75</f>
        <v>x"12"</v>
      </c>
      <c r="O58" s="2" t="s">
        <v>63</v>
      </c>
      <c r="P58" s="4"/>
      <c r="Q58" s="4"/>
      <c r="R58" s="4"/>
      <c r="S58" s="4"/>
      <c r="T58" s="4"/>
      <c r="U58" s="2" t="s">
        <v>61</v>
      </c>
      <c r="V58" s="4"/>
      <c r="W58" s="4"/>
      <c r="X58" s="4"/>
      <c r="Y58" s="4"/>
      <c r="Z58" s="4"/>
      <c r="AB58" t="str">
        <f t="shared" si="0"/>
        <v xml:space="preserve">  when (x"12") =&gt;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4" t="s">
        <v>49</v>
      </c>
      <c r="N59" s="4"/>
      <c r="O59" s="4"/>
      <c r="P59" s="6" t="s">
        <v>72</v>
      </c>
      <c r="Q59" s="4"/>
      <c r="R59" s="4"/>
      <c r="S59" s="4"/>
      <c r="T59" s="4"/>
      <c r="U59" s="4"/>
      <c r="V59" s="4"/>
      <c r="W59" s="4"/>
      <c r="X59" s="4"/>
      <c r="Y59" s="4"/>
      <c r="Z59" s="6" t="s">
        <v>41</v>
      </c>
      <c r="AB59" t="str">
        <f t="shared" si="0"/>
        <v xml:space="preserve">    null;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2" t="s">
        <v>66</v>
      </c>
      <c r="N60" s="3" t="str">
        <f>'AVS COMM Registers TABLE'!C79</f>
        <v>x"13"</v>
      </c>
      <c r="O60" s="2" t="s">
        <v>63</v>
      </c>
      <c r="P60" s="4"/>
      <c r="Q60" s="4"/>
      <c r="R60" s="4"/>
      <c r="S60" s="4"/>
      <c r="T60" s="4"/>
      <c r="U60" s="2" t="s">
        <v>61</v>
      </c>
      <c r="V60" s="4"/>
      <c r="W60" s="4"/>
      <c r="X60" s="4"/>
      <c r="Y60" s="4"/>
      <c r="Z60" s="4"/>
      <c r="AB60" t="str">
        <f t="shared" si="0"/>
        <v xml:space="preserve">  when (x"13") =&gt;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4" t="s">
        <v>49</v>
      </c>
      <c r="N61" s="4"/>
      <c r="O61" s="4"/>
      <c r="P61" s="5" t="str">
        <f>INDEX($B$2:$B$3,MATCH(INDEX('Register VHDL Types TABLE'!$B$2:$B$61,MATCH(T61,'Register VHDL Types TABLE'!$E$2:$E$61,0)),$E$2:$E$3,0))</f>
        <v>comm_write_registers_o</v>
      </c>
      <c r="Q61" s="6" t="s">
        <v>64</v>
      </c>
      <c r="R61" s="5" t="str">
        <f>INDEX('Register VHDL Types TABLE'!$D$2:$D$61,MATCH(T61,'Register VHDL Types TABLE'!$E$2:$E$61,0))</f>
        <v>IRQ flags clear</v>
      </c>
      <c r="S61" s="6" t="s">
        <v>64</v>
      </c>
      <c r="T61" s="5" t="str">
        <f>'AVS COMM Registers TABLE'!E79</f>
        <v>rmap write command flag clear</v>
      </c>
      <c r="U61" s="6" t="s">
        <v>62</v>
      </c>
      <c r="V61" s="5" t="str">
        <f t="shared" ref="V61:V62" si="13">$B$2</f>
        <v>avs_writedata_i</v>
      </c>
      <c r="W61" s="2" t="s">
        <v>65</v>
      </c>
      <c r="X61" s="3" t="str">
        <f>'AVS COMM Registers TABLE'!J79</f>
        <v>0</v>
      </c>
      <c r="Y61" s="2" t="s">
        <v>63</v>
      </c>
      <c r="Z61" s="6" t="s">
        <v>41</v>
      </c>
      <c r="AB61" t="str">
        <f t="shared" si="0"/>
        <v xml:space="preserve">    comm_write_registers_o.IRQ flags clear.rmap write command flag clear &lt;= avs_writedata_i(0);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5" t="str">
        <f>INDEX($B$2:$B$3,MATCH(INDEX('Register VHDL Types TABLE'!$B$2:$B$61,MATCH(T62,'Register VHDL Types TABLE'!$E$2:$E$61,0)),$E$2:$E$3,0))</f>
        <v>comm_write_registers_o</v>
      </c>
      <c r="Q62" s="6" t="s">
        <v>64</v>
      </c>
      <c r="R62" s="5" t="str">
        <f>INDEX('Register VHDL Types TABLE'!$D$2:$D$61,MATCH(T62,'Register VHDL Types TABLE'!$E$2:$E$61,0))</f>
        <v>IRQ flags clear</v>
      </c>
      <c r="S62" s="6" t="s">
        <v>64</v>
      </c>
      <c r="T62" s="5" t="str">
        <f>'AVS COMM Registers TABLE'!E81</f>
        <v>buffer empty flag clear</v>
      </c>
      <c r="U62" s="6" t="s">
        <v>62</v>
      </c>
      <c r="V62" s="5" t="str">
        <f t="shared" si="13"/>
        <v>avs_writedata_i</v>
      </c>
      <c r="W62" s="2" t="s">
        <v>65</v>
      </c>
      <c r="X62" s="3" t="str">
        <f>'AVS COMM Registers TABLE'!J81</f>
        <v>8</v>
      </c>
      <c r="Y62" s="2" t="s">
        <v>63</v>
      </c>
      <c r="Z62" s="6" t="s">
        <v>41</v>
      </c>
      <c r="AB62" t="str">
        <f t="shared" si="0"/>
        <v xml:space="preserve">    comm_write_registers_o.IRQ flags clear.buffer empty flag clear &lt;= avs_writedata_i(8);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2" t="s">
        <v>67</v>
      </c>
      <c r="N63" s="3" t="s">
        <v>60</v>
      </c>
      <c r="O63" s="2"/>
      <c r="P63" s="4"/>
      <c r="Q63" s="4"/>
      <c r="R63" s="4"/>
      <c r="S63" s="4"/>
      <c r="T63" s="4"/>
      <c r="U63" s="2" t="s">
        <v>61</v>
      </c>
      <c r="V63" s="4"/>
      <c r="W63" s="4"/>
      <c r="X63" s="4"/>
      <c r="Y63" s="4"/>
      <c r="Z63" s="4"/>
      <c r="AB63" t="str">
        <f t="shared" si="0"/>
        <v xml:space="preserve">  when others =&gt;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4" t="s">
        <v>49</v>
      </c>
      <c r="N64" s="4"/>
      <c r="O64" s="4"/>
      <c r="P64" s="6" t="s">
        <v>72</v>
      </c>
      <c r="Q64" s="4"/>
      <c r="R64" s="4"/>
      <c r="S64" s="4"/>
      <c r="T64" s="4"/>
      <c r="U64" s="4"/>
      <c r="V64" s="4"/>
      <c r="W64" s="4"/>
      <c r="X64" s="4"/>
      <c r="Y64" s="4"/>
      <c r="Z64" s="6" t="s">
        <v>41</v>
      </c>
      <c r="AB64" t="str">
        <f t="shared" si="0"/>
        <v xml:space="preserve">    null;</v>
      </c>
    </row>
    <row r="65" spans="1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2" t="s">
        <v>58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B65" t="str">
        <f t="shared" si="0"/>
        <v>end case;</v>
      </c>
    </row>
    <row r="66" spans="1:28" x14ac:dyDescent="0.25">
      <c r="AB66" t="str">
        <f t="shared" si="0"/>
        <v/>
      </c>
    </row>
    <row r="67" spans="1:28" x14ac:dyDescent="0.25">
      <c r="A67" s="7" t="s">
        <v>69</v>
      </c>
      <c r="AB67" t="str">
        <f t="shared" ref="AB67:AB92" si="14">CONCATENATE(B67,C67,D67,E67,F67,G67,H67,I67,J67,K67,L67,M67,N67,O67,P67,Q67,R67,S67,T67,U67,V67,W67,X67,Y67,Z67)</f>
        <v/>
      </c>
    </row>
    <row r="68" spans="1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4" t="s">
        <v>49</v>
      </c>
      <c r="N68" s="4"/>
      <c r="O68" s="4"/>
      <c r="P68" s="5" t="str">
        <f>INDEX($B$2:$B$3,MATCH(INDEX('Register VHDL Types TABLE'!$B$2:$B$61,MATCH(T68,'Register VHDL Types TABLE'!$E$2:$E$61,0)),$E$2:$E$3,0))</f>
        <v>comm_write_registers_o</v>
      </c>
      <c r="Q68" s="6" t="s">
        <v>64</v>
      </c>
      <c r="R68" s="5" t="str">
        <f>INDEX('Register VHDL Types TABLE'!$D$2:$D$61,MATCH(T68,'Register VHDL Types TABLE'!$E$2:$E$61,0))</f>
        <v>SpaceWire Link Config / Status</v>
      </c>
      <c r="S68" s="6" t="s">
        <v>64</v>
      </c>
      <c r="T68" s="5" t="str">
        <f>'AVS COMM Registers TABLE'!E3</f>
        <v>disconnect</v>
      </c>
      <c r="U68" s="6" t="s">
        <v>62</v>
      </c>
      <c r="V68" s="5" t="str">
        <f>INDEX('AVS COMM Registers TABLE'!$G$2:$G$82,MATCH(T68,'AVS COMM Registers TABLE'!$E$2:$E$82,0))</f>
        <v>'0'</v>
      </c>
      <c r="W68" s="4"/>
      <c r="X68" s="4"/>
      <c r="Y68" s="4"/>
      <c r="Z68" s="6" t="s">
        <v>41</v>
      </c>
      <c r="AB68" t="str">
        <f t="shared" si="14"/>
        <v xml:space="preserve">    comm_write_registers_o.SpaceWire Link Config / Status.disconnect &lt;= '0';</v>
      </c>
    </row>
    <row r="69" spans="1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>INDEX($B$2:$B$3,MATCH(INDEX('Register VHDL Types TABLE'!$B$2:$B$61,MATCH(T69,'Register VHDL Types TABLE'!$E$2:$E$61,0)),$E$2:$E$3,0))</f>
        <v>comm_write_registers_o</v>
      </c>
      <c r="Q69" s="6" t="s">
        <v>64</v>
      </c>
      <c r="R69" s="5" t="str">
        <f>INDEX('Register VHDL Types TABLE'!$D$2:$D$61,MATCH(T69,'Register VHDL Types TABLE'!$E$2:$E$61,0))</f>
        <v>SpaceWire Link Config / Status</v>
      </c>
      <c r="S69" s="6" t="s">
        <v>64</v>
      </c>
      <c r="T69" s="5" t="str">
        <f>'AVS COMM Registers TABLE'!E4</f>
        <v>start</v>
      </c>
      <c r="U69" s="6" t="s">
        <v>62</v>
      </c>
      <c r="V69" s="5" t="str">
        <f>INDEX('AVS COMM Registers TABLE'!$G$2:$G$82,MATCH(T69,'AVS COMM Registers TABLE'!$E$2:$E$82,0))</f>
        <v>'0'</v>
      </c>
      <c r="W69" s="4"/>
      <c r="X69" s="4"/>
      <c r="Y69" s="4"/>
      <c r="Z69" s="6" t="s">
        <v>41</v>
      </c>
      <c r="AB69" t="str">
        <f t="shared" si="14"/>
        <v xml:space="preserve">    comm_write_registers_o.SpaceWire Link Config / Status.start &lt;= '0';</v>
      </c>
    </row>
    <row r="70" spans="1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>INDEX($B$2:$B$3,MATCH(INDEX('Register VHDL Types TABLE'!$B$2:$B$61,MATCH(T70,'Register VHDL Types TABLE'!$E$2:$E$61,0)),$E$2:$E$3,0))</f>
        <v>comm_write_registers_o</v>
      </c>
      <c r="Q70" s="6" t="s">
        <v>64</v>
      </c>
      <c r="R70" s="5" t="str">
        <f>INDEX('Register VHDL Types TABLE'!$D$2:$D$61,MATCH(T70,'Register VHDL Types TABLE'!$E$2:$E$61,0))</f>
        <v>SpaceWire Link Config / Status</v>
      </c>
      <c r="S70" s="6" t="s">
        <v>64</v>
      </c>
      <c r="T70" s="5" t="str">
        <f>'AVS COMM Registers TABLE'!E5</f>
        <v>autostart</v>
      </c>
      <c r="U70" s="6" t="s">
        <v>62</v>
      </c>
      <c r="V70" s="5" t="str">
        <f>INDEX('AVS COMM Registers TABLE'!$G$2:$G$82,MATCH(T70,'AVS COMM Registers TABLE'!$E$2:$E$82,0))</f>
        <v>'0'</v>
      </c>
      <c r="W70" s="4"/>
      <c r="X70" s="4"/>
      <c r="Y70" s="4"/>
      <c r="Z70" s="6" t="s">
        <v>41</v>
      </c>
      <c r="AB70" t="str">
        <f t="shared" si="14"/>
        <v xml:space="preserve">    comm_write_registers_o.SpaceWire Link Config / Status.autostart &lt;= '0';</v>
      </c>
    </row>
    <row r="71" spans="1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>INDEX($B$2:$B$3,MATCH(INDEX('Register VHDL Types TABLE'!$B$2:$B$61,MATCH(T71,'Register VHDL Types TABLE'!$E$2:$E$61,0)),$E$2:$E$3,0))</f>
        <v>comm_write_registers_o</v>
      </c>
      <c r="Q71" s="6" t="s">
        <v>64</v>
      </c>
      <c r="R71" s="5" t="str">
        <f>INDEX('Register VHDL Types TABLE'!$D$2:$D$61,MATCH(T71,'Register VHDL Types TABLE'!$E$2:$E$61,0))</f>
        <v>FEE Buffers Windowing Config</v>
      </c>
      <c r="S71" s="6" t="s">
        <v>64</v>
      </c>
      <c r="T71" s="5" t="str">
        <f>'AVS COMM Registers TABLE'!E20</f>
        <v>clear</v>
      </c>
      <c r="U71" s="6" t="s">
        <v>62</v>
      </c>
      <c r="V71" s="5" t="str">
        <f>INDEX('AVS COMM Registers TABLE'!$G$2:$G$82,MATCH(T71,'AVS COMM Registers TABLE'!$E$2:$E$82,0))</f>
        <v>'0'</v>
      </c>
      <c r="W71" s="4"/>
      <c r="X71" s="4"/>
      <c r="Y71" s="4"/>
      <c r="Z71" s="6" t="s">
        <v>41</v>
      </c>
      <c r="AB71" t="str">
        <f t="shared" si="14"/>
        <v xml:space="preserve">    comm_write_registers_o.FEE Buffers Windowing Config.clear &lt;= '0';</v>
      </c>
    </row>
    <row r="72" spans="1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>INDEX($B$2:$B$3,MATCH(INDEX('Register VHDL Types TABLE'!$B$2:$B$61,MATCH(T72,'Register VHDL Types TABLE'!$E$2:$E$61,0)),$E$2:$E$3,0))</f>
        <v>comm_write_registers_o</v>
      </c>
      <c r="Q72" s="6" t="s">
        <v>64</v>
      </c>
      <c r="R72" s="5" t="str">
        <f>INDEX('Register VHDL Types TABLE'!$D$2:$D$61,MATCH(T72,'Register VHDL Types TABLE'!$E$2:$E$61,0))</f>
        <v>FEE Buffers Windowing Config</v>
      </c>
      <c r="S72" s="6" t="s">
        <v>64</v>
      </c>
      <c r="T72" s="5" t="str">
        <f>'AVS COMM Registers TABLE'!E21</f>
        <v>stop</v>
      </c>
      <c r="U72" s="6" t="s">
        <v>62</v>
      </c>
      <c r="V72" s="5" t="str">
        <f>INDEX('AVS COMM Registers TABLE'!$G$2:$G$82,MATCH(T72,'AVS COMM Registers TABLE'!$E$2:$E$82,0))</f>
        <v>'0'</v>
      </c>
      <c r="W72" s="4"/>
      <c r="X72" s="4"/>
      <c r="Y72" s="4"/>
      <c r="Z72" s="6" t="s">
        <v>41</v>
      </c>
      <c r="AB72" t="str">
        <f t="shared" si="14"/>
        <v xml:space="preserve">    comm_write_registers_o.FEE Buffers Windowing Config.stop &lt;= '0';</v>
      </c>
    </row>
    <row r="73" spans="1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>INDEX($B$2:$B$3,MATCH(INDEX('Register VHDL Types TABLE'!$B$2:$B$61,MATCH(T73,'Register VHDL Types TABLE'!$E$2:$E$61,0)),$E$2:$E$3,0))</f>
        <v>comm_write_registers_o</v>
      </c>
      <c r="Q73" s="6" t="s">
        <v>64</v>
      </c>
      <c r="R73" s="5" t="str">
        <f>INDEX('Register VHDL Types TABLE'!$D$2:$D$61,MATCH(T73,'Register VHDL Types TABLE'!$E$2:$E$61,0))</f>
        <v>SpaceWire Link Config / Status</v>
      </c>
      <c r="S73" s="6" t="s">
        <v>64</v>
      </c>
      <c r="T73" s="5" t="str">
        <f>'AVS COMM Registers TABLE'!E22</f>
        <v>start</v>
      </c>
      <c r="U73" s="6" t="s">
        <v>62</v>
      </c>
      <c r="V73" s="5" t="str">
        <f>INDEX('AVS COMM Registers TABLE'!$G$2:$G$82,MATCH(T73,'AVS COMM Registers TABLE'!$E$2:$E$82,0))</f>
        <v>'0'</v>
      </c>
      <c r="W73" s="4"/>
      <c r="X73" s="4"/>
      <c r="Y73" s="4"/>
      <c r="Z73" s="6" t="s">
        <v>41</v>
      </c>
      <c r="AB73" t="str">
        <f t="shared" si="14"/>
        <v xml:space="preserve">    comm_write_registers_o.SpaceWire Link Config / Status.start &lt;= '0';</v>
      </c>
    </row>
    <row r="74" spans="1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>INDEX($B$2:$B$3,MATCH(INDEX('Register VHDL Types TABLE'!$B$2:$B$61,MATCH(T74,'Register VHDL Types TABLE'!$E$2:$E$61,0)),$E$2:$E$3,0))</f>
        <v>comm_write_registers_o</v>
      </c>
      <c r="Q74" s="6" t="s">
        <v>64</v>
      </c>
      <c r="R74" s="5" t="str">
        <f>INDEX('Register VHDL Types TABLE'!$D$2:$D$61,MATCH(T74,'Register VHDL Types TABLE'!$E$2:$E$61,0))</f>
        <v>FEE Buffers Windowing Config</v>
      </c>
      <c r="S74" s="6" t="s">
        <v>64</v>
      </c>
      <c r="T74" s="5" t="str">
        <f>'AVS COMM Registers TABLE'!E23</f>
        <v>masking</v>
      </c>
      <c r="U74" s="6" t="s">
        <v>62</v>
      </c>
      <c r="V74" s="5" t="str">
        <f>INDEX('AVS COMM Registers TABLE'!$G$2:$G$82,MATCH(T74,'AVS COMM Registers TABLE'!$E$2:$E$82,0))</f>
        <v>'1'</v>
      </c>
      <c r="W74" s="4"/>
      <c r="X74" s="4"/>
      <c r="Y74" s="4"/>
      <c r="Z74" s="6" t="s">
        <v>41</v>
      </c>
      <c r="AB74" t="str">
        <f t="shared" si="14"/>
        <v xml:space="preserve">    comm_write_registers_o.FEE Buffers Windowing Config.masking &lt;= '1';</v>
      </c>
    </row>
    <row r="75" spans="1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str">
        <f>INDEX($B$2:$B$3,MATCH(INDEX('Register VHDL Types TABLE'!$B$2:$B$61,MATCH(T75,'Register VHDL Types TABLE'!$E$2:$E$61,0)),$E$2:$E$3,0))</f>
        <v>comm_write_registers_o</v>
      </c>
      <c r="Q75" s="6" t="s">
        <v>64</v>
      </c>
      <c r="R75" s="5" t="str">
        <f>INDEX('Register VHDL Types TABLE'!$D$2:$D$61,MATCH(T75,'Register VHDL Types TABLE'!$E$2:$E$61,0))</f>
        <v>RMAP Codec Config</v>
      </c>
      <c r="S75" s="6" t="s">
        <v>64</v>
      </c>
      <c r="T75" s="5" t="str">
        <f>'AVS COMM Registers TABLE'!E28</f>
        <v>logical address</v>
      </c>
      <c r="U75" s="6" t="s">
        <v>62</v>
      </c>
      <c r="V75" s="5" t="str">
        <f>INDEX('AVS COMM Registers TABLE'!$G$2:$G$82,MATCH(T75,'AVS COMM Registers TABLE'!$E$2:$E$82,0))</f>
        <v>x"51"</v>
      </c>
      <c r="W75" s="4"/>
      <c r="X75" s="4"/>
      <c r="Y75" s="4"/>
      <c r="Z75" s="6" t="s">
        <v>41</v>
      </c>
      <c r="AB75" t="str">
        <f t="shared" si="14"/>
        <v xml:space="preserve">    comm_write_registers_o.RMAP Codec Config.logical address &lt;= x"51";</v>
      </c>
    </row>
    <row r="76" spans="1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>INDEX($B$2:$B$3,MATCH(INDEX('Register VHDL Types TABLE'!$B$2:$B$61,MATCH(T76,'Register VHDL Types TABLE'!$E$2:$E$61,0)),$E$2:$E$3,0))</f>
        <v>comm_write_registers_o</v>
      </c>
      <c r="Q76" s="6" t="s">
        <v>64</v>
      </c>
      <c r="R76" s="5" t="str">
        <f>INDEX('Register VHDL Types TABLE'!$D$2:$D$61,MATCH(T76,'Register VHDL Types TABLE'!$E$2:$E$61,0))</f>
        <v>RMAP Codec Config</v>
      </c>
      <c r="S76" s="6" t="s">
        <v>64</v>
      </c>
      <c r="T76" s="5" t="str">
        <f>'AVS COMM Registers TABLE'!E29</f>
        <v>Key</v>
      </c>
      <c r="U76" s="6" t="s">
        <v>62</v>
      </c>
      <c r="V76" s="5" t="str">
        <f>INDEX('AVS COMM Registers TABLE'!$G$2:$G$82,MATCH(T76,'AVS COMM Registers TABLE'!$E$2:$E$82,0))</f>
        <v>x"D1"</v>
      </c>
      <c r="W76" s="4"/>
      <c r="X76" s="4"/>
      <c r="Y76" s="4"/>
      <c r="Z76" s="6" t="s">
        <v>41</v>
      </c>
      <c r="AB76" t="str">
        <f t="shared" si="14"/>
        <v xml:space="preserve">    comm_write_registers_o.RMAP Codec Config.Key &lt;= x"D1";</v>
      </c>
    </row>
    <row r="77" spans="1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>INDEX($B$2:$B$3,MATCH(INDEX('Register VHDL Types TABLE'!$B$2:$B$61,MATCH(T77,'Register VHDL Types TABLE'!$E$2:$E$61,0)),$E$2:$E$3,0))</f>
        <v>comm_write_registers_o</v>
      </c>
      <c r="Q77" s="6" t="s">
        <v>64</v>
      </c>
      <c r="R77" s="5" t="str">
        <f>INDEX('Register VHDL Types TABLE'!$D$2:$D$61,MATCH(T77,'Register VHDL Types TABLE'!$E$2:$E$61,0))</f>
        <v>data packet config 1</v>
      </c>
      <c r="S77" s="6" t="s">
        <v>64</v>
      </c>
      <c r="T77" s="5" t="str">
        <f>'AVS COMM Registers TABLE'!E49</f>
        <v>ccd x size</v>
      </c>
      <c r="U77" s="6" t="s">
        <v>62</v>
      </c>
      <c r="V77" s="5" t="str">
        <f>INDEX('AVS COMM Registers TABLE'!$G$2:$G$82,MATCH(T77,'AVS COMM Registers TABLE'!$E$2:$E$82,0))</f>
        <v>x"0000"</v>
      </c>
      <c r="W77" s="4"/>
      <c r="X77" s="4"/>
      <c r="Y77" s="4"/>
      <c r="Z77" s="6" t="s">
        <v>41</v>
      </c>
      <c r="AB77" t="str">
        <f t="shared" si="14"/>
        <v xml:space="preserve">    comm_write_registers_o.data packet config 1.ccd x size &lt;= x"0000";</v>
      </c>
    </row>
    <row r="78" spans="1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>INDEX($B$2:$B$3,MATCH(INDEX('Register VHDL Types TABLE'!$B$2:$B$61,MATCH(T78,'Register VHDL Types TABLE'!$E$2:$E$61,0)),$E$2:$E$3,0))</f>
        <v>comm_write_registers_o</v>
      </c>
      <c r="Q78" s="6" t="s">
        <v>64</v>
      </c>
      <c r="R78" s="5" t="str">
        <f>INDEX('Register VHDL Types TABLE'!$D$2:$D$61,MATCH(T78,'Register VHDL Types TABLE'!$E$2:$E$61,0))</f>
        <v>data packet config 1</v>
      </c>
      <c r="S78" s="6" t="s">
        <v>64</v>
      </c>
      <c r="T78" s="5" t="str">
        <f>'AVS COMM Registers TABLE'!E50</f>
        <v>ccd y size</v>
      </c>
      <c r="U78" s="6" t="s">
        <v>62</v>
      </c>
      <c r="V78" s="5" t="str">
        <f>INDEX('AVS COMM Registers TABLE'!$G$2:$G$82,MATCH(T78,'AVS COMM Registers TABLE'!$E$2:$E$82,0))</f>
        <v>x"0000"</v>
      </c>
      <c r="W78" s="4"/>
      <c r="X78" s="4"/>
      <c r="Y78" s="4"/>
      <c r="Z78" s="6" t="s">
        <v>41</v>
      </c>
      <c r="AB78" t="str">
        <f t="shared" si="14"/>
        <v xml:space="preserve">    comm_write_registers_o.data packet config 1.ccd y size &lt;= x"0000";</v>
      </c>
    </row>
    <row r="79" spans="1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4" t="s">
        <v>49</v>
      </c>
      <c r="N79" s="4"/>
      <c r="O79" s="4"/>
      <c r="P79" s="5" t="str">
        <f>INDEX($B$2:$B$3,MATCH(INDEX('Register VHDL Types TABLE'!$B$2:$B$61,MATCH(T79,'Register VHDL Types TABLE'!$E$2:$E$61,0)),$E$2:$E$3,0))</f>
        <v>comm_write_registers_o</v>
      </c>
      <c r="Q79" s="6" t="s">
        <v>64</v>
      </c>
      <c r="R79" s="5" t="str">
        <f>INDEX('Register VHDL Types TABLE'!$D$2:$D$61,MATCH(T79,'Register VHDL Types TABLE'!$E$2:$E$61,0))</f>
        <v>data packet config 2</v>
      </c>
      <c r="S79" s="6" t="s">
        <v>64</v>
      </c>
      <c r="T79" s="5" t="str">
        <f>'AVS COMM Registers TABLE'!E51</f>
        <v>data y size</v>
      </c>
      <c r="U79" s="6" t="s">
        <v>62</v>
      </c>
      <c r="V79" s="5" t="str">
        <f>INDEX('AVS COMM Registers TABLE'!$G$2:$G$82,MATCH(T79,'AVS COMM Registers TABLE'!$E$2:$E$82,0))</f>
        <v>x"0000"</v>
      </c>
      <c r="W79" s="4"/>
      <c r="X79" s="4"/>
      <c r="Y79" s="4"/>
      <c r="Z79" s="6" t="s">
        <v>41</v>
      </c>
      <c r="AB79" t="str">
        <f t="shared" si="14"/>
        <v xml:space="preserve">    comm_write_registers_o.data packet config 2.data y size &lt;= x"0000";</v>
      </c>
    </row>
    <row r="80" spans="1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>INDEX($B$2:$B$3,MATCH(INDEX('Register VHDL Types TABLE'!$B$2:$B$61,MATCH(T80,'Register VHDL Types TABLE'!$E$2:$E$61,0)),$E$2:$E$3,0))</f>
        <v>comm_write_registers_o</v>
      </c>
      <c r="Q80" s="6" t="s">
        <v>64</v>
      </c>
      <c r="R80" s="5" t="str">
        <f>INDEX('Register VHDL Types TABLE'!$D$2:$D$61,MATCH(T80,'Register VHDL Types TABLE'!$E$2:$E$61,0))</f>
        <v>data packet config 2</v>
      </c>
      <c r="S80" s="6" t="s">
        <v>64</v>
      </c>
      <c r="T80" s="5" t="str">
        <f>'AVS COMM Registers TABLE'!E52</f>
        <v>overscan y size</v>
      </c>
      <c r="U80" s="6" t="s">
        <v>62</v>
      </c>
      <c r="V80" s="5" t="str">
        <f>INDEX('AVS COMM Registers TABLE'!$G$2:$G$82,MATCH(T80,'AVS COMM Registers TABLE'!$E$2:$E$82,0))</f>
        <v>x"0000"</v>
      </c>
      <c r="W80" s="4"/>
      <c r="X80" s="4"/>
      <c r="Y80" s="4"/>
      <c r="Z80" s="6" t="s">
        <v>41</v>
      </c>
      <c r="AB80" t="str">
        <f t="shared" si="14"/>
        <v xml:space="preserve">    comm_write_registers_o.data packet config 2.overscan y size &lt;= x"0000";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>INDEX($B$2:$B$3,MATCH(INDEX('Register VHDL Types TABLE'!$B$2:$B$61,MATCH(T81,'Register VHDL Types TABLE'!$E$2:$E$61,0)),$E$2:$E$3,0))</f>
        <v>comm_write_registers_o</v>
      </c>
      <c r="Q81" s="6" t="s">
        <v>64</v>
      </c>
      <c r="R81" s="5" t="str">
        <f>INDEX('Register VHDL Types TABLE'!$D$2:$D$61,MATCH(T81,'Register VHDL Types TABLE'!$E$2:$E$61,0))</f>
        <v>data packet config 3</v>
      </c>
      <c r="S81" s="6" t="s">
        <v>64</v>
      </c>
      <c r="T81" s="5" t="str">
        <f>'AVS COMM Registers TABLE'!E53</f>
        <v>packet length</v>
      </c>
      <c r="U81" s="6" t="s">
        <v>62</v>
      </c>
      <c r="V81" s="5" t="str">
        <f>INDEX('AVS COMM Registers TABLE'!$G$2:$G$82,MATCH(T81,'AVS COMM Registers TABLE'!$E$2:$E$82,0))</f>
        <v>x"0000"</v>
      </c>
      <c r="W81" s="4"/>
      <c r="X81" s="4"/>
      <c r="Y81" s="4"/>
      <c r="Z81" s="6" t="s">
        <v>41</v>
      </c>
      <c r="AB81" t="str">
        <f t="shared" si="14"/>
        <v xml:space="preserve">    comm_write_registers_o.data packet config 3.packet length &lt;= x"0000";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4" t="s">
        <v>49</v>
      </c>
      <c r="N82" s="4"/>
      <c r="O82" s="4"/>
      <c r="P82" s="5" t="str">
        <f>INDEX($B$2:$B$3,MATCH(INDEX('Register VHDL Types TABLE'!$B$2:$B$61,MATCH(T82,'Register VHDL Types TABLE'!$E$2:$E$61,0)),$E$2:$E$3,0))</f>
        <v>comm_write_registers_o</v>
      </c>
      <c r="Q82" s="6" t="s">
        <v>64</v>
      </c>
      <c r="R82" s="5" t="str">
        <f>INDEX('Register VHDL Types TABLE'!$D$2:$D$61,MATCH(T82,'Register VHDL Types TABLE'!$E$2:$E$61,0))</f>
        <v>data packet config 4</v>
      </c>
      <c r="S82" s="6" t="s">
        <v>64</v>
      </c>
      <c r="T82" s="5" t="str">
        <f>'AVS COMM Registers TABLE'!E55</f>
        <v>fee mode</v>
      </c>
      <c r="U82" s="6" t="s">
        <v>62</v>
      </c>
      <c r="V82" s="5" t="str">
        <f>INDEX('AVS COMM Registers TABLE'!$G$2:$G$82,MATCH(T82,'AVS COMM Registers TABLE'!$E$2:$E$82,0))</f>
        <v>x"00"</v>
      </c>
      <c r="W82" s="4"/>
      <c r="X82" s="4"/>
      <c r="Y82" s="4"/>
      <c r="Z82" s="6" t="s">
        <v>41</v>
      </c>
      <c r="AB82" t="str">
        <f t="shared" si="14"/>
        <v xml:space="preserve">    comm_write_registers_o.data packet config 4.fee mode &lt;= x"00";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>INDEX($B$2:$B$3,MATCH(INDEX('Register VHDL Types TABLE'!$B$2:$B$61,MATCH(T83,'Register VHDL Types TABLE'!$E$2:$E$61,0)),$E$2:$E$3,0))</f>
        <v>comm_write_registers_o</v>
      </c>
      <c r="Q83" s="6" t="s">
        <v>64</v>
      </c>
      <c r="R83" s="5" t="str">
        <f>INDEX('Register VHDL Types TABLE'!$D$2:$D$61,MATCH(T83,'Register VHDL Types TABLE'!$E$2:$E$61,0))</f>
        <v>data packet config 4</v>
      </c>
      <c r="S83" s="6" t="s">
        <v>64</v>
      </c>
      <c r="T83" s="5" t="str">
        <f>'AVS COMM Registers TABLE'!E56</f>
        <v>ccd number</v>
      </c>
      <c r="U83" s="6" t="s">
        <v>62</v>
      </c>
      <c r="V83" s="5" t="str">
        <f>INDEX('AVS COMM Registers TABLE'!$G$2:$G$82,MATCH(T83,'AVS COMM Registers TABLE'!$E$2:$E$82,0))</f>
        <v>x"00"</v>
      </c>
      <c r="W83" s="4"/>
      <c r="X83" s="4"/>
      <c r="Y83" s="4"/>
      <c r="Z83" s="6" t="s">
        <v>41</v>
      </c>
      <c r="AB83" t="str">
        <f t="shared" si="14"/>
        <v xml:space="preserve">    comm_write_registers_o.data packet config 4.ccd number &lt;= x"00";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>INDEX($B$2:$B$3,MATCH(INDEX('Register VHDL Types TABLE'!$B$2:$B$61,MATCH(T84,'Register VHDL Types TABLE'!$E$2:$E$61,0)),$E$2:$E$3,0))</f>
        <v>comm_write_registers_o</v>
      </c>
      <c r="Q84" s="6" t="s">
        <v>64</v>
      </c>
      <c r="R84" s="5" t="str">
        <f>INDEX('Register VHDL Types TABLE'!$D$2:$D$61,MATCH(T84,'Register VHDL Types TABLE'!$E$2:$E$61,0))</f>
        <v>data packet pixel delay 1</v>
      </c>
      <c r="S84" s="6" t="s">
        <v>64</v>
      </c>
      <c r="T84" s="5" t="str">
        <f>'AVS COMM Registers TABLE'!E62</f>
        <v>line delay</v>
      </c>
      <c r="U84" s="6" t="s">
        <v>62</v>
      </c>
      <c r="V84" s="5" t="str">
        <f>INDEX('AVS COMM Registers TABLE'!$G$2:$G$82,MATCH(T84,'AVS COMM Registers TABLE'!$E$2:$E$82,0))</f>
        <v>x"0000"</v>
      </c>
      <c r="W84" s="4"/>
      <c r="X84" s="4"/>
      <c r="Y84" s="4"/>
      <c r="Z84" s="6" t="s">
        <v>41</v>
      </c>
      <c r="AB84" t="str">
        <f t="shared" si="14"/>
        <v xml:space="preserve">    comm_write_registers_o.data packet pixel delay 1.line delay &lt;= x"0000";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4" t="s">
        <v>49</v>
      </c>
      <c r="N85" s="4"/>
      <c r="O85" s="4"/>
      <c r="P85" s="5" t="str">
        <f>INDEX($B$2:$B$3,MATCH(INDEX('Register VHDL Types TABLE'!$B$2:$B$61,MATCH(T85,'Register VHDL Types TABLE'!$E$2:$E$61,0)),$E$2:$E$3,0))</f>
        <v>comm_write_registers_o</v>
      </c>
      <c r="Q85" s="6" t="s">
        <v>64</v>
      </c>
      <c r="R85" s="5" t="str">
        <f>INDEX('Register VHDL Types TABLE'!$D$2:$D$61,MATCH(T85,'Register VHDL Types TABLE'!$E$2:$E$61,0))</f>
        <v>data packet pixel delay 2</v>
      </c>
      <c r="S85" s="6" t="s">
        <v>64</v>
      </c>
      <c r="T85" s="5" t="str">
        <f>'AVS COMM Registers TABLE'!E64</f>
        <v>col delay</v>
      </c>
      <c r="U85" s="6" t="s">
        <v>62</v>
      </c>
      <c r="V85" s="5" t="str">
        <f>INDEX('AVS COMM Registers TABLE'!$G$2:$G$82,MATCH(T85,'AVS COMM Registers TABLE'!$E$2:$E$82,0))</f>
        <v>x"0000"</v>
      </c>
      <c r="W85" s="4"/>
      <c r="X85" s="4"/>
      <c r="Y85" s="4"/>
      <c r="Z85" s="6" t="s">
        <v>41</v>
      </c>
      <c r="AB85" t="str">
        <f t="shared" si="14"/>
        <v xml:space="preserve">    comm_write_registers_o.data packet pixel delay 2.col delay &lt;= x"0000";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>INDEX($B$2:$B$3,MATCH(INDEX('Register VHDL Types TABLE'!$B$2:$B$61,MATCH(T86,'Register VHDL Types TABLE'!$E$2:$E$61,0)),$E$2:$E$3,0))</f>
        <v>comm_write_registers_o</v>
      </c>
      <c r="Q86" s="6" t="s">
        <v>64</v>
      </c>
      <c r="R86" s="5" t="str">
        <f>INDEX('Register VHDL Types TABLE'!$D$2:$D$61,MATCH(T86,'Register VHDL Types TABLE'!$E$2:$E$61,0))</f>
        <v>data packet pixel delay 3</v>
      </c>
      <c r="S86" s="6" t="s">
        <v>64</v>
      </c>
      <c r="T86" s="5" t="str">
        <f>'AVS COMM Registers TABLE'!E66</f>
        <v>adc delay</v>
      </c>
      <c r="U86" s="6" t="s">
        <v>62</v>
      </c>
      <c r="V86" s="5" t="str">
        <f>INDEX('AVS COMM Registers TABLE'!$G$2:$G$82,MATCH(T86,'AVS COMM Registers TABLE'!$E$2:$E$82,0))</f>
        <v>x"0000"</v>
      </c>
      <c r="W86" s="4"/>
      <c r="X86" s="4"/>
      <c r="Y86" s="4"/>
      <c r="Z86" s="6" t="s">
        <v>41</v>
      </c>
      <c r="AB86" t="str">
        <f t="shared" si="14"/>
        <v xml:space="preserve">    comm_write_registers_o.data packet pixel delay 3.adc delay &lt;= x"0000";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>INDEX($B$2:$B$3,MATCH(INDEX('Register VHDL Types TABLE'!$B$2:$B$61,MATCH(T87,'Register VHDL Types TABLE'!$E$2:$E$61,0)),$E$2:$E$3,0))</f>
        <v>comm_write_registers_o</v>
      </c>
      <c r="Q87" s="6" t="s">
        <v>64</v>
      </c>
      <c r="R87" s="5" t="str">
        <f>INDEX('Register VHDL Types TABLE'!$D$2:$D$61,MATCH(T87,'Register VHDL Types TABLE'!$E$2:$E$61,0))</f>
        <v>IRQ control</v>
      </c>
      <c r="S87" s="6" t="s">
        <v>64</v>
      </c>
      <c r="T87" s="5" t="str">
        <f>'AVS COMM Registers TABLE'!E68</f>
        <v>rmap write command enable</v>
      </c>
      <c r="U87" s="6" t="s">
        <v>62</v>
      </c>
      <c r="V87" s="5" t="str">
        <f>INDEX('AVS COMM Registers TABLE'!$G$2:$G$82,MATCH(T87,'AVS COMM Registers TABLE'!$E$2:$E$82,0))</f>
        <v>'0'</v>
      </c>
      <c r="W87" s="4"/>
      <c r="X87" s="4"/>
      <c r="Y87" s="4"/>
      <c r="Z87" s="6" t="s">
        <v>41</v>
      </c>
      <c r="AB87" t="str">
        <f t="shared" si="14"/>
        <v xml:space="preserve">    comm_write_registers_o.IRQ control.rmap write command enable &lt;= '0';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4" t="s">
        <v>49</v>
      </c>
      <c r="N88" s="4"/>
      <c r="O88" s="4"/>
      <c r="P88" s="5" t="str">
        <f>INDEX($B$2:$B$3,MATCH(INDEX('Register VHDL Types TABLE'!$B$2:$B$61,MATCH(T88,'Register VHDL Types TABLE'!$E$2:$E$61,0)),$E$2:$E$3,0))</f>
        <v>comm_write_registers_o</v>
      </c>
      <c r="Q88" s="6" t="s">
        <v>64</v>
      </c>
      <c r="R88" s="5" t="str">
        <f>INDEX('Register VHDL Types TABLE'!$D$2:$D$61,MATCH(T88,'Register VHDL Types TABLE'!$E$2:$E$61,0))</f>
        <v>IRQ control</v>
      </c>
      <c r="S88" s="6" t="s">
        <v>64</v>
      </c>
      <c r="T88" s="5" t="str">
        <f>'AVS COMM Registers TABLE'!E70</f>
        <v>right buffer empty enable</v>
      </c>
      <c r="U88" s="6" t="s">
        <v>62</v>
      </c>
      <c r="V88" s="5" t="str">
        <f>INDEX('AVS COMM Registers TABLE'!$G$2:$G$82,MATCH(T88,'AVS COMM Registers TABLE'!$E$2:$E$82,0))</f>
        <v>'0'</v>
      </c>
      <c r="W88" s="4"/>
      <c r="X88" s="4"/>
      <c r="Y88" s="4"/>
      <c r="Z88" s="6" t="s">
        <v>41</v>
      </c>
      <c r="AB88" t="str">
        <f t="shared" si="14"/>
        <v xml:space="preserve">    comm_write_registers_o.IRQ control.right buffer empty enable &lt;= '0';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>INDEX($B$2:$B$3,MATCH(INDEX('Register VHDL Types TABLE'!$B$2:$B$61,MATCH(T89,'Register VHDL Types TABLE'!$E$2:$E$61,0)),$E$2:$E$3,0))</f>
        <v>comm_write_registers_o</v>
      </c>
      <c r="Q89" s="6" t="s">
        <v>64</v>
      </c>
      <c r="R89" s="5" t="str">
        <f>INDEX('Register VHDL Types TABLE'!$D$2:$D$61,MATCH(T89,'Register VHDL Types TABLE'!$E$2:$E$61,0))</f>
        <v>IRQ control</v>
      </c>
      <c r="S89" s="6" t="s">
        <v>64</v>
      </c>
      <c r="T89" s="5" t="str">
        <f>'AVS COMM Registers TABLE'!E71</f>
        <v>left buffer empty enable</v>
      </c>
      <c r="U89" s="6" t="s">
        <v>62</v>
      </c>
      <c r="V89" s="5" t="str">
        <f>INDEX('AVS COMM Registers TABLE'!$G$2:$G$82,MATCH(T89,'AVS COMM Registers TABLE'!$E$2:$E$82,0))</f>
        <v>'0'</v>
      </c>
      <c r="W89" s="4"/>
      <c r="X89" s="4"/>
      <c r="Y89" s="4"/>
      <c r="Z89" s="6" t="s">
        <v>41</v>
      </c>
      <c r="AB89" t="str">
        <f t="shared" si="14"/>
        <v xml:space="preserve">    comm_write_registers_o.IRQ control.left buffer empty enable &lt;= '0';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>INDEX($B$2:$B$3,MATCH(INDEX('Register VHDL Types TABLE'!$B$2:$B$61,MATCH(T90,'Register VHDL Types TABLE'!$E$2:$E$61,0)),$E$2:$E$3,0))</f>
        <v>comm_write_registers_o</v>
      </c>
      <c r="Q90" s="6" t="s">
        <v>64</v>
      </c>
      <c r="R90" s="5" t="str">
        <f>INDEX('Register VHDL Types TABLE'!$D$2:$D$61,MATCH(T90,'Register VHDL Types TABLE'!$E$2:$E$61,0))</f>
        <v>IRQ control</v>
      </c>
      <c r="S90" s="6" t="s">
        <v>64</v>
      </c>
      <c r="T90" s="5" t="str">
        <f>'AVS COMM Registers TABLE'!E73</f>
        <v>comm irq enable</v>
      </c>
      <c r="U90" s="6" t="s">
        <v>62</v>
      </c>
      <c r="V90" s="5" t="str">
        <f>INDEX('AVS COMM Registers TABLE'!$G$2:$G$82,MATCH(T90,'AVS COMM Registers TABLE'!$E$2:$E$82,0))</f>
        <v>'0'</v>
      </c>
      <c r="W90" s="4"/>
      <c r="X90" s="4"/>
      <c r="Y90" s="4"/>
      <c r="Z90" s="6" t="s">
        <v>41</v>
      </c>
      <c r="AB90" t="str">
        <f t="shared" si="14"/>
        <v xml:space="preserve">    comm_write_registers_o.IRQ control.comm irq enable &lt;= '0';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4" t="s">
        <v>49</v>
      </c>
      <c r="N91" s="4"/>
      <c r="O91" s="4"/>
      <c r="P91" s="5" t="str">
        <f>INDEX($B$2:$B$3,MATCH(INDEX('Register VHDL Types TABLE'!$B$2:$B$61,MATCH(T91,'Register VHDL Types TABLE'!$E$2:$E$61,0)),$E$2:$E$3,0))</f>
        <v>comm_write_registers_o</v>
      </c>
      <c r="Q91" s="6" t="s">
        <v>64</v>
      </c>
      <c r="R91" s="5" t="str">
        <f>INDEX('Register VHDL Types TABLE'!$D$2:$D$61,MATCH(T91,'Register VHDL Types TABLE'!$E$2:$E$61,0))</f>
        <v>IRQ flags clear</v>
      </c>
      <c r="S91" s="6" t="s">
        <v>64</v>
      </c>
      <c r="T91" s="5" t="str">
        <f>'AVS COMM Registers TABLE'!E79</f>
        <v>rmap write command flag clear</v>
      </c>
      <c r="U91" s="6" t="s">
        <v>62</v>
      </c>
      <c r="V91" s="5" t="str">
        <f>INDEX('AVS COMM Registers TABLE'!$G$2:$G$82,MATCH(T91,'AVS COMM Registers TABLE'!$E$2:$E$82,0))</f>
        <v>'0'</v>
      </c>
      <c r="W91" s="4"/>
      <c r="X91" s="4"/>
      <c r="Y91" s="4"/>
      <c r="Z91" s="6" t="s">
        <v>41</v>
      </c>
      <c r="AB91" t="str">
        <f t="shared" si="14"/>
        <v xml:space="preserve">    comm_write_registers_o.IRQ flags clear.rmap write command flag clear &lt;= '0';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>INDEX($B$2:$B$3,MATCH(INDEX('Register VHDL Types TABLE'!$B$2:$B$61,MATCH(T92,'Register VHDL Types TABLE'!$E$2:$E$61,0)),$E$2:$E$3,0))</f>
        <v>comm_write_registers_o</v>
      </c>
      <c r="Q92" s="6" t="s">
        <v>64</v>
      </c>
      <c r="R92" s="5" t="str">
        <f>INDEX('Register VHDL Types TABLE'!$D$2:$D$61,MATCH(T92,'Register VHDL Types TABLE'!$E$2:$E$61,0))</f>
        <v>IRQ flags clear</v>
      </c>
      <c r="S92" s="6" t="s">
        <v>64</v>
      </c>
      <c r="T92" s="5" t="str">
        <f>'AVS COMM Registers TABLE'!E81</f>
        <v>buffer empty flag clear</v>
      </c>
      <c r="U92" s="6" t="s">
        <v>62</v>
      </c>
      <c r="V92" s="5" t="str">
        <f>INDEX('AVS COMM Registers TABLE'!$G$2:$G$82,MATCH(T92,'AVS COMM Registers TABLE'!$E$2:$E$82,0))</f>
        <v>'0'</v>
      </c>
      <c r="W92" s="4"/>
      <c r="X92" s="4"/>
      <c r="Y92" s="4"/>
      <c r="Z92" s="6" t="s">
        <v>41</v>
      </c>
      <c r="AB92" t="str">
        <f t="shared" si="14"/>
        <v xml:space="preserve">    comm_write_registers_o.IRQ flags clear.buffer empty flag clear &lt;= '0';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AVS COMM Registers Named</vt:lpstr>
      <vt:lpstr>AVS COMM Registers</vt:lpstr>
      <vt:lpstr>AVS COMM Registers TABLE</vt:lpstr>
      <vt:lpstr>Register VHDL Types</vt:lpstr>
      <vt:lpstr>Register VHDL Types TABLE</vt:lpstr>
      <vt:lpstr>Register VHDL RMAP RD Case</vt:lpstr>
      <vt:lpstr>Register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cp:lastPrinted>2019-01-20T10:06:28Z</cp:lastPrinted>
  <dcterms:created xsi:type="dcterms:W3CDTF">2019-01-11T16:17:02Z</dcterms:created>
  <dcterms:modified xsi:type="dcterms:W3CDTF">2019-01-21T16:33:14Z</dcterms:modified>
</cp:coreProperties>
</file>