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D:\rfranca\Development\GitHub\IWF_SimuCam_Development\FPGA_Developments\Dumb_COM_Module\References\"/>
    </mc:Choice>
  </mc:AlternateContent>
  <xr:revisionPtr revIDLastSave="0" documentId="13_ncr:1_{F3AACE04-3B77-405C-AC12-EF0593E63A23}" xr6:coauthVersionLast="41" xr6:coauthVersionMax="41" xr10:uidLastSave="{00000000-0000-0000-0000-000000000000}"/>
  <bookViews>
    <workbookView xWindow="0" yWindow="1080" windowWidth="21600" windowHeight="11280" firstSheet="6" activeTab="6" xr2:uid="{00000000-000D-0000-FFFF-FFFF00000000}"/>
    <workbookView xWindow="-108" yWindow="-108" windowWidth="23256" windowHeight="12576" xr2:uid="{00000000-000D-0000-FFFF-FFFF01000000}"/>
  </bookViews>
  <sheets>
    <sheet name="AVS DCOM Registers" sheetId="17" r:id="rId1"/>
    <sheet name="AVS DCOM Registers TABLE" sheetId="13" r:id="rId2"/>
    <sheet name="NIOS defines" sheetId="19" r:id="rId3"/>
    <sheet name="Register VHDL Types" sheetId="14" r:id="rId4"/>
    <sheet name="Register VHDL Types TABLE" sheetId="18" r:id="rId5"/>
    <sheet name="Register VHDL DCOM RD Case" sheetId="15" r:id="rId6"/>
    <sheet name="Register VHDL DCOM WR Case" sheetId="1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" i="16" l="1"/>
  <c r="AB15" i="16"/>
  <c r="AB20" i="16"/>
  <c r="AB21" i="16"/>
  <c r="AB22" i="16"/>
  <c r="AB25" i="16"/>
  <c r="AB27" i="16"/>
  <c r="AB29" i="16"/>
  <c r="AB30" i="16"/>
  <c r="AB31" i="16"/>
  <c r="AB33" i="16"/>
  <c r="AB38" i="16"/>
  <c r="AB42" i="16"/>
  <c r="AB43" i="16"/>
  <c r="AB44" i="16"/>
  <c r="AB47" i="16"/>
  <c r="AB48" i="16"/>
  <c r="AB49" i="16"/>
  <c r="F102" i="14"/>
  <c r="F90" i="14"/>
  <c r="E6" i="18"/>
  <c r="V73" i="16"/>
  <c r="T53" i="16"/>
  <c r="V53" i="16" s="1"/>
  <c r="T54" i="16"/>
  <c r="V54" i="16" s="1"/>
  <c r="T55" i="16"/>
  <c r="V55" i="16" s="1"/>
  <c r="T56" i="16"/>
  <c r="V56" i="16" s="1"/>
  <c r="T57" i="16"/>
  <c r="V57" i="16" s="1"/>
  <c r="T58" i="16"/>
  <c r="V58" i="16" s="1"/>
  <c r="T60" i="16"/>
  <c r="V60" i="16" s="1"/>
  <c r="T61" i="16"/>
  <c r="V61" i="16" s="1"/>
  <c r="T62" i="16"/>
  <c r="V62" i="16" s="1"/>
  <c r="T63" i="16"/>
  <c r="V63" i="16" s="1"/>
  <c r="T64" i="16"/>
  <c r="V64" i="16" s="1"/>
  <c r="T65" i="16"/>
  <c r="V65" i="16" s="1"/>
  <c r="T66" i="16"/>
  <c r="V66" i="16" s="1"/>
  <c r="T67" i="16"/>
  <c r="V67" i="16" s="1"/>
  <c r="T68" i="16"/>
  <c r="V68" i="16" s="1"/>
  <c r="T69" i="16"/>
  <c r="V69" i="16" s="1"/>
  <c r="T70" i="16"/>
  <c r="V70" i="16" s="1"/>
  <c r="T71" i="16"/>
  <c r="V71" i="16" s="1"/>
  <c r="T72" i="16"/>
  <c r="V72" i="16" s="1"/>
  <c r="T73" i="16"/>
  <c r="T52" i="16"/>
  <c r="V46" i="16"/>
  <c r="V45" i="16"/>
  <c r="V41" i="16"/>
  <c r="V40" i="16"/>
  <c r="V39" i="16"/>
  <c r="V37" i="16"/>
  <c r="V36" i="16"/>
  <c r="V35" i="16"/>
  <c r="V34" i="16"/>
  <c r="V32" i="16"/>
  <c r="V28" i="16"/>
  <c r="V26" i="16"/>
  <c r="V24" i="16"/>
  <c r="V23" i="16"/>
  <c r="V19" i="16"/>
  <c r="V18" i="16"/>
  <c r="V17" i="16"/>
  <c r="V16" i="16"/>
  <c r="V14" i="16"/>
  <c r="V13" i="16"/>
  <c r="V12" i="16"/>
  <c r="T46" i="16"/>
  <c r="X46" i="16" s="1"/>
  <c r="T45" i="16"/>
  <c r="X45" i="16" s="1"/>
  <c r="N44" i="16"/>
  <c r="N42" i="16"/>
  <c r="T41" i="16"/>
  <c r="X41" i="16" s="1"/>
  <c r="T40" i="16"/>
  <c r="T39" i="16"/>
  <c r="X39" i="16" s="1"/>
  <c r="N38" i="16"/>
  <c r="T37" i="16"/>
  <c r="T36" i="16"/>
  <c r="T35" i="16"/>
  <c r="T34" i="16"/>
  <c r="N33" i="16"/>
  <c r="T32" i="16"/>
  <c r="N31" i="16"/>
  <c r="N29" i="16"/>
  <c r="T28" i="16"/>
  <c r="N27" i="16"/>
  <c r="T26" i="16"/>
  <c r="N25" i="16"/>
  <c r="T24" i="16"/>
  <c r="T23" i="16"/>
  <c r="N22" i="16"/>
  <c r="N20" i="16"/>
  <c r="T18" i="16"/>
  <c r="T17" i="16"/>
  <c r="T16" i="16"/>
  <c r="N15" i="16"/>
  <c r="T14" i="16"/>
  <c r="T13" i="16"/>
  <c r="X13" i="16" s="1"/>
  <c r="T12" i="16"/>
  <c r="V11" i="16"/>
  <c r="T11" i="16"/>
  <c r="N10" i="16"/>
  <c r="N26" i="15"/>
  <c r="AB79" i="15"/>
  <c r="AB78" i="15"/>
  <c r="AB77" i="15"/>
  <c r="AB76" i="15"/>
  <c r="AB73" i="15"/>
  <c r="AB72" i="15"/>
  <c r="AB69" i="15"/>
  <c r="AB68" i="15"/>
  <c r="AB66" i="15"/>
  <c r="AB63" i="15"/>
  <c r="AB62" i="15"/>
  <c r="AB57" i="15"/>
  <c r="AB55" i="15"/>
  <c r="AB54" i="15"/>
  <c r="AB49" i="15"/>
  <c r="AB47" i="15"/>
  <c r="AB46" i="15"/>
  <c r="AB44" i="15"/>
  <c r="AB43" i="15"/>
  <c r="AB40" i="15"/>
  <c r="AB39" i="15"/>
  <c r="AB35" i="15"/>
  <c r="AB34" i="15"/>
  <c r="AB30" i="15"/>
  <c r="AB26" i="15"/>
  <c r="AB24" i="15"/>
  <c r="AB19" i="15"/>
  <c r="AB15" i="15"/>
  <c r="AB11" i="15"/>
  <c r="AB10" i="15"/>
  <c r="AB9" i="15"/>
  <c r="AB8" i="15"/>
  <c r="AB7" i="15"/>
  <c r="AB6" i="15"/>
  <c r="AB5" i="15"/>
  <c r="AB4" i="15"/>
  <c r="AB3" i="15"/>
  <c r="P76" i="15"/>
  <c r="P75" i="15"/>
  <c r="P74" i="15"/>
  <c r="P72" i="15"/>
  <c r="P51" i="15"/>
  <c r="P45" i="15"/>
  <c r="P39" i="15"/>
  <c r="P34" i="15"/>
  <c r="P33" i="15"/>
  <c r="P32" i="15"/>
  <c r="P31" i="15"/>
  <c r="P30" i="15"/>
  <c r="P29" i="15"/>
  <c r="P28" i="15"/>
  <c r="P27" i="15"/>
  <c r="N40" i="15"/>
  <c r="N44" i="15"/>
  <c r="N49" i="15"/>
  <c r="N57" i="15"/>
  <c r="N63" i="15"/>
  <c r="N69" i="15"/>
  <c r="N73" i="15"/>
  <c r="N55" i="15"/>
  <c r="N47" i="15"/>
  <c r="R72" i="15"/>
  <c r="N35" i="15"/>
  <c r="U76" i="15"/>
  <c r="U72" i="15"/>
  <c r="U68" i="15"/>
  <c r="U66" i="15"/>
  <c r="U62" i="15"/>
  <c r="U54" i="15"/>
  <c r="U46" i="15"/>
  <c r="U43" i="15"/>
  <c r="U39" i="15"/>
  <c r="U34" i="15"/>
  <c r="U30" i="15"/>
  <c r="U24" i="15"/>
  <c r="U19" i="15"/>
  <c r="U15" i="15"/>
  <c r="R76" i="15"/>
  <c r="R68" i="15"/>
  <c r="R66" i="15"/>
  <c r="R62" i="15"/>
  <c r="R54" i="15"/>
  <c r="R46" i="15"/>
  <c r="R43" i="15"/>
  <c r="R39" i="15"/>
  <c r="R34" i="15"/>
  <c r="R30" i="15"/>
  <c r="R24" i="15"/>
  <c r="R19" i="15"/>
  <c r="R15" i="15"/>
  <c r="Y14" i="15"/>
  <c r="R14" i="15" s="1"/>
  <c r="Y20" i="15"/>
  <c r="Y21" i="15"/>
  <c r="Y22" i="15"/>
  <c r="R22" i="15" s="1"/>
  <c r="Y23" i="15"/>
  <c r="Y25" i="15"/>
  <c r="R25" i="15" s="1"/>
  <c r="Y27" i="15"/>
  <c r="Y28" i="15"/>
  <c r="R28" i="15" s="1"/>
  <c r="Y29" i="15"/>
  <c r="Y31" i="15"/>
  <c r="Y32" i="15"/>
  <c r="Y33" i="15"/>
  <c r="R33" i="15" s="1"/>
  <c r="Y36" i="15"/>
  <c r="Y37" i="15"/>
  <c r="R37" i="15" s="1"/>
  <c r="Y38" i="15"/>
  <c r="Y41" i="15"/>
  <c r="R41" i="15" s="1"/>
  <c r="Y42" i="15"/>
  <c r="Y45" i="15"/>
  <c r="R45" i="15" s="1"/>
  <c r="Y48" i="15"/>
  <c r="Y50" i="15"/>
  <c r="Y51" i="15"/>
  <c r="Y52" i="15"/>
  <c r="R52" i="15" s="1"/>
  <c r="Y53" i="15"/>
  <c r="Y56" i="15"/>
  <c r="R56" i="15" s="1"/>
  <c r="Y58" i="15"/>
  <c r="Y59" i="15"/>
  <c r="R59" i="15" s="1"/>
  <c r="Y60" i="15"/>
  <c r="Y61" i="15"/>
  <c r="Y64" i="15"/>
  <c r="Y65" i="15"/>
  <c r="R65" i="15" s="1"/>
  <c r="Y67" i="15"/>
  <c r="Y70" i="15"/>
  <c r="R70" i="15" s="1"/>
  <c r="Y71" i="15"/>
  <c r="Y74" i="15"/>
  <c r="R74" i="15" s="1"/>
  <c r="Y75" i="15"/>
  <c r="R75" i="15" s="1"/>
  <c r="Y13" i="15"/>
  <c r="Y16" i="15"/>
  <c r="R16" i="15" s="1"/>
  <c r="Y17" i="15"/>
  <c r="R17" i="15" s="1"/>
  <c r="Y18" i="15"/>
  <c r="Y12" i="15"/>
  <c r="R12" i="15" s="1"/>
  <c r="P12" i="15"/>
  <c r="E4" i="18"/>
  <c r="E5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3" i="18"/>
  <c r="P107" i="14"/>
  <c r="P101" i="14"/>
  <c r="P99" i="14"/>
  <c r="P89" i="14"/>
  <c r="P87" i="14"/>
  <c r="P86" i="14"/>
  <c r="P85" i="14"/>
  <c r="P84" i="14"/>
  <c r="P82" i="14"/>
  <c r="P81" i="14"/>
  <c r="P80" i="14"/>
  <c r="P79" i="14"/>
  <c r="P77" i="14"/>
  <c r="P76" i="14"/>
  <c r="P75" i="14"/>
  <c r="P74" i="14"/>
  <c r="P73" i="14"/>
  <c r="P71" i="14"/>
  <c r="P70" i="14"/>
  <c r="P69" i="14"/>
  <c r="P68" i="14"/>
  <c r="P67" i="14"/>
  <c r="P66" i="14"/>
  <c r="P64" i="14"/>
  <c r="P63" i="14"/>
  <c r="P62" i="14"/>
  <c r="P60" i="14"/>
  <c r="P59" i="14"/>
  <c r="P58" i="14"/>
  <c r="P57" i="14"/>
  <c r="P56" i="14"/>
  <c r="P55" i="14"/>
  <c r="P53" i="14"/>
  <c r="P52" i="14"/>
  <c r="P51" i="14"/>
  <c r="P49" i="14"/>
  <c r="P48" i="14"/>
  <c r="P47" i="14"/>
  <c r="P45" i="14"/>
  <c r="P44" i="14"/>
  <c r="P43" i="14"/>
  <c r="P42" i="14"/>
  <c r="P40" i="14"/>
  <c r="P39" i="14"/>
  <c r="P38" i="14"/>
  <c r="P37" i="14"/>
  <c r="P36" i="14"/>
  <c r="P33" i="14"/>
  <c r="P32" i="14"/>
  <c r="P31" i="14"/>
  <c r="P30" i="14"/>
  <c r="P26" i="14"/>
  <c r="P25" i="14"/>
  <c r="P24" i="14"/>
  <c r="P20" i="14"/>
  <c r="P19" i="14"/>
  <c r="P18" i="14"/>
  <c r="P17" i="14"/>
  <c r="P7" i="14"/>
  <c r="P8" i="14"/>
  <c r="P9" i="14"/>
  <c r="P10" i="14"/>
  <c r="P11" i="14"/>
  <c r="P12" i="14"/>
  <c r="P13" i="14"/>
  <c r="H104" i="14"/>
  <c r="H105" i="14"/>
  <c r="H106" i="14"/>
  <c r="H92" i="14"/>
  <c r="H93" i="14"/>
  <c r="H94" i="14"/>
  <c r="H95" i="14"/>
  <c r="H96" i="14"/>
  <c r="H97" i="14"/>
  <c r="H98" i="14"/>
  <c r="X40" i="16" l="1"/>
  <c r="X34" i="16"/>
  <c r="X11" i="16"/>
  <c r="X37" i="16"/>
  <c r="X16" i="16"/>
  <c r="X23" i="16"/>
  <c r="X17" i="16"/>
  <c r="X14" i="16"/>
  <c r="X18" i="16"/>
  <c r="X24" i="16"/>
  <c r="X26" i="16"/>
  <c r="X28" i="16"/>
  <c r="X35" i="16"/>
  <c r="X12" i="16"/>
  <c r="X32" i="16"/>
  <c r="X36" i="16"/>
  <c r="V52" i="16"/>
  <c r="R61" i="15"/>
  <c r="R50" i="15"/>
  <c r="R58" i="15"/>
  <c r="R42" i="15"/>
  <c r="R71" i="15"/>
  <c r="R64" i="15"/>
  <c r="R51" i="15"/>
  <c r="R31" i="15"/>
  <c r="R20" i="15"/>
  <c r="R36" i="15"/>
  <c r="R32" i="15"/>
  <c r="R60" i="15"/>
  <c r="R53" i="15"/>
  <c r="R48" i="15"/>
  <c r="R38" i="15"/>
  <c r="R29" i="15"/>
  <c r="R23" i="15"/>
  <c r="R18" i="15"/>
  <c r="R13" i="15"/>
  <c r="R27" i="15"/>
  <c r="R21" i="15"/>
  <c r="R67" i="15"/>
  <c r="F101" i="14"/>
  <c r="F89" i="14"/>
  <c r="B90" i="14" s="1"/>
  <c r="F33" i="14"/>
  <c r="F26" i="14"/>
  <c r="F30" i="14"/>
  <c r="J30" i="14" s="1"/>
  <c r="F31" i="14"/>
  <c r="J31" i="14" s="1"/>
  <c r="F32" i="14"/>
  <c r="F19" i="14"/>
  <c r="F20" i="14"/>
  <c r="J20" i="14" s="1"/>
  <c r="F18" i="14"/>
  <c r="F17" i="14"/>
  <c r="P22" i="14"/>
  <c r="C16" i="14"/>
  <c r="F86" i="14"/>
  <c r="F85" i="14"/>
  <c r="F81" i="14"/>
  <c r="F80" i="14"/>
  <c r="F75" i="14"/>
  <c r="C75" i="14" s="1"/>
  <c r="F76" i="14"/>
  <c r="C76" i="14" s="1"/>
  <c r="F74" i="14"/>
  <c r="F68" i="14"/>
  <c r="C68" i="14" s="1"/>
  <c r="F69" i="14"/>
  <c r="C69" i="14" s="1"/>
  <c r="F70" i="14"/>
  <c r="C70" i="14" s="1"/>
  <c r="F67" i="14"/>
  <c r="F63" i="14"/>
  <c r="J63" i="14" s="1"/>
  <c r="F57" i="14"/>
  <c r="C57" i="14" s="1"/>
  <c r="F58" i="14"/>
  <c r="C58" i="14" s="1"/>
  <c r="F59" i="14"/>
  <c r="C59" i="14" s="1"/>
  <c r="F56" i="14"/>
  <c r="F52" i="14"/>
  <c r="J52" i="14" s="1"/>
  <c r="F48" i="14"/>
  <c r="C48" i="14" s="1"/>
  <c r="C47" i="14" s="1"/>
  <c r="F44" i="14"/>
  <c r="F43" i="14"/>
  <c r="F38" i="14"/>
  <c r="C38" i="14" s="1"/>
  <c r="F39" i="14"/>
  <c r="C39" i="14" s="1"/>
  <c r="F37" i="14"/>
  <c r="J37" i="14" s="1"/>
  <c r="P46" i="14"/>
  <c r="B47" i="14"/>
  <c r="P50" i="14"/>
  <c r="F24" i="14"/>
  <c r="J24" i="14" s="1"/>
  <c r="F25" i="14"/>
  <c r="J25" i="14" s="1"/>
  <c r="F7" i="14"/>
  <c r="C7" i="14" s="1"/>
  <c r="C6" i="14" s="1"/>
  <c r="F8" i="14"/>
  <c r="C8" i="14" s="1"/>
  <c r="F9" i="14"/>
  <c r="C9" i="14" s="1"/>
  <c r="F10" i="14"/>
  <c r="C10" i="14" s="1"/>
  <c r="F11" i="14"/>
  <c r="C11" i="14" s="1"/>
  <c r="F12" i="14"/>
  <c r="C12" i="14" s="1"/>
  <c r="F13" i="14"/>
  <c r="C13" i="14" s="1"/>
  <c r="B84" i="14"/>
  <c r="B79" i="14"/>
  <c r="B73" i="14"/>
  <c r="B66" i="14"/>
  <c r="B62" i="14"/>
  <c r="B55" i="14"/>
  <c r="B51" i="14"/>
  <c r="B42" i="14"/>
  <c r="B36" i="14"/>
  <c r="C30" i="14" l="1"/>
  <c r="C29" i="14" s="1"/>
  <c r="F29" i="14" s="1"/>
  <c r="C31" i="14"/>
  <c r="C32" i="14"/>
  <c r="F16" i="14"/>
  <c r="C18" i="14"/>
  <c r="C19" i="14"/>
  <c r="C20" i="14"/>
  <c r="F47" i="14"/>
  <c r="L57" i="19"/>
  <c r="L56" i="19"/>
  <c r="M56" i="19" s="1"/>
  <c r="L55" i="19"/>
  <c r="L54" i="19"/>
  <c r="C56" i="19"/>
  <c r="C57" i="19"/>
  <c r="L11" i="19"/>
  <c r="L44" i="13"/>
  <c r="L43" i="13"/>
  <c r="L42" i="13"/>
  <c r="L41" i="13"/>
  <c r="K45" i="13"/>
  <c r="J43" i="13"/>
  <c r="J42" i="13"/>
  <c r="I45" i="13"/>
  <c r="J45" i="13" s="1"/>
  <c r="H45" i="13"/>
  <c r="H44" i="13"/>
  <c r="J44" i="13" s="1"/>
  <c r="H43" i="13"/>
  <c r="H42" i="13"/>
  <c r="H41" i="13"/>
  <c r="J41" i="13" s="1"/>
  <c r="G41" i="13"/>
  <c r="G44" i="13"/>
  <c r="G45" i="13"/>
  <c r="F41" i="13"/>
  <c r="F44" i="13"/>
  <c r="F43" i="13"/>
  <c r="G43" i="13" s="1"/>
  <c r="F42" i="13"/>
  <c r="G42" i="13" s="1"/>
  <c r="D41" i="13"/>
  <c r="C11" i="19" s="1"/>
  <c r="E44" i="13"/>
  <c r="K44" i="13" s="1"/>
  <c r="E43" i="13"/>
  <c r="K43" i="13" s="1"/>
  <c r="E42" i="13"/>
  <c r="C55" i="19" s="1"/>
  <c r="E41" i="13"/>
  <c r="K41" i="13" s="1"/>
  <c r="L67" i="19"/>
  <c r="L66" i="19"/>
  <c r="L64" i="19"/>
  <c r="L63" i="19"/>
  <c r="M63" i="19" s="1"/>
  <c r="L61" i="19"/>
  <c r="L60" i="19"/>
  <c r="L59" i="19"/>
  <c r="L52" i="19"/>
  <c r="L50" i="19"/>
  <c r="L49" i="19"/>
  <c r="M49" i="19" s="1"/>
  <c r="L48" i="19"/>
  <c r="M48" i="19" s="1"/>
  <c r="L47" i="19"/>
  <c r="L45" i="19"/>
  <c r="L43" i="19"/>
  <c r="L41" i="19"/>
  <c r="M41" i="19" s="1"/>
  <c r="L40" i="19"/>
  <c r="L38" i="19"/>
  <c r="L37" i="19"/>
  <c r="L36" i="19"/>
  <c r="M36" i="19" s="1"/>
  <c r="L34" i="19"/>
  <c r="L33" i="19"/>
  <c r="L32" i="19"/>
  <c r="M32" i="19" s="1"/>
  <c r="L31" i="19"/>
  <c r="L30" i="19"/>
  <c r="L29" i="19"/>
  <c r="M29" i="19" s="1"/>
  <c r="L17" i="13"/>
  <c r="L18" i="13"/>
  <c r="L19" i="13"/>
  <c r="L21" i="13"/>
  <c r="L22" i="13"/>
  <c r="L23" i="13"/>
  <c r="L25" i="13"/>
  <c r="L26" i="13"/>
  <c r="L27" i="13"/>
  <c r="L29" i="13"/>
  <c r="L30" i="13"/>
  <c r="L31" i="13"/>
  <c r="L32" i="13"/>
  <c r="L34" i="13"/>
  <c r="L35" i="13"/>
  <c r="L36" i="13"/>
  <c r="L37" i="13"/>
  <c r="L38" i="13"/>
  <c r="L40" i="13"/>
  <c r="L46" i="13"/>
  <c r="L47" i="13"/>
  <c r="L49" i="13"/>
  <c r="L51" i="13"/>
  <c r="L52" i="13"/>
  <c r="L54" i="13"/>
  <c r="L55" i="13"/>
  <c r="K20" i="13"/>
  <c r="K24" i="13"/>
  <c r="K28" i="13"/>
  <c r="K31" i="13"/>
  <c r="K33" i="13"/>
  <c r="K39" i="13"/>
  <c r="K48" i="13"/>
  <c r="K50" i="13"/>
  <c r="K53" i="13"/>
  <c r="K56" i="13"/>
  <c r="I56" i="13"/>
  <c r="I53" i="13"/>
  <c r="G53" i="13" s="1"/>
  <c r="I50" i="13"/>
  <c r="I48" i="13"/>
  <c r="I40" i="13"/>
  <c r="I39" i="13"/>
  <c r="G39" i="13" s="1"/>
  <c r="I34" i="13"/>
  <c r="I33" i="13"/>
  <c r="G33" i="13" s="1"/>
  <c r="I31" i="13"/>
  <c r="G31" i="13" s="1"/>
  <c r="I28" i="13"/>
  <c r="I25" i="13"/>
  <c r="I24" i="13"/>
  <c r="I22" i="13"/>
  <c r="I21" i="13"/>
  <c r="I20" i="13"/>
  <c r="G20" i="13" s="1"/>
  <c r="I18" i="13"/>
  <c r="I17" i="13"/>
  <c r="H56" i="13"/>
  <c r="H55" i="13"/>
  <c r="J55" i="13" s="1"/>
  <c r="H54" i="13"/>
  <c r="J54" i="13" s="1"/>
  <c r="H53" i="13"/>
  <c r="H52" i="13"/>
  <c r="J52" i="13" s="1"/>
  <c r="H51" i="13"/>
  <c r="J51" i="13" s="1"/>
  <c r="H48" i="13"/>
  <c r="H50" i="13"/>
  <c r="H49" i="13"/>
  <c r="J49" i="13" s="1"/>
  <c r="H47" i="13"/>
  <c r="J47" i="13" s="1"/>
  <c r="H46" i="13"/>
  <c r="J46" i="13" s="1"/>
  <c r="H40" i="13"/>
  <c r="H39" i="13"/>
  <c r="H38" i="13"/>
  <c r="J38" i="13" s="1"/>
  <c r="H37" i="13"/>
  <c r="J37" i="13" s="1"/>
  <c r="H36" i="13"/>
  <c r="J36" i="13" s="1"/>
  <c r="H35" i="13"/>
  <c r="J35" i="13" s="1"/>
  <c r="H34" i="13"/>
  <c r="H33" i="13"/>
  <c r="H32" i="13"/>
  <c r="J32" i="13" s="1"/>
  <c r="H31" i="13"/>
  <c r="H30" i="13"/>
  <c r="J30" i="13" s="1"/>
  <c r="H29" i="13"/>
  <c r="J29" i="13" s="1"/>
  <c r="H28" i="13"/>
  <c r="H27" i="13"/>
  <c r="J27" i="13" s="1"/>
  <c r="H26" i="13"/>
  <c r="J26" i="13" s="1"/>
  <c r="H24" i="13"/>
  <c r="H23" i="13"/>
  <c r="J23" i="13" s="1"/>
  <c r="H22" i="13"/>
  <c r="H21" i="13"/>
  <c r="H20" i="13"/>
  <c r="H19" i="13"/>
  <c r="J19" i="13" s="1"/>
  <c r="H18" i="13"/>
  <c r="H17" i="13"/>
  <c r="H25" i="13"/>
  <c r="F17" i="13"/>
  <c r="G17" i="13" s="1"/>
  <c r="F18" i="13"/>
  <c r="G18" i="13" s="1"/>
  <c r="F19" i="13"/>
  <c r="G19" i="13" s="1"/>
  <c r="F21" i="13"/>
  <c r="G21" i="13" s="1"/>
  <c r="F22" i="13"/>
  <c r="G22" i="13" s="1"/>
  <c r="F23" i="13"/>
  <c r="G23" i="13" s="1"/>
  <c r="F25" i="13"/>
  <c r="G25" i="13" s="1"/>
  <c r="F26" i="13"/>
  <c r="G26" i="13" s="1"/>
  <c r="F27" i="13"/>
  <c r="G27" i="13" s="1"/>
  <c r="F29" i="13"/>
  <c r="G29" i="13" s="1"/>
  <c r="F30" i="13"/>
  <c r="G30" i="13" s="1"/>
  <c r="F32" i="13"/>
  <c r="G32" i="13" s="1"/>
  <c r="F34" i="13"/>
  <c r="G34" i="13" s="1"/>
  <c r="F35" i="13"/>
  <c r="G35" i="13" s="1"/>
  <c r="F36" i="13"/>
  <c r="G36" i="13" s="1"/>
  <c r="F37" i="13"/>
  <c r="G37" i="13" s="1"/>
  <c r="F38" i="13"/>
  <c r="G38" i="13" s="1"/>
  <c r="F40" i="13"/>
  <c r="G40" i="13" s="1"/>
  <c r="F46" i="13"/>
  <c r="G46" i="13" s="1"/>
  <c r="F47" i="13"/>
  <c r="G47" i="13" s="1"/>
  <c r="F49" i="13"/>
  <c r="G49" i="13" s="1"/>
  <c r="F51" i="13"/>
  <c r="G51" i="13" s="1"/>
  <c r="F52" i="13"/>
  <c r="G52" i="13" s="1"/>
  <c r="F54" i="13"/>
  <c r="G54" i="13" s="1"/>
  <c r="F55" i="13"/>
  <c r="G55" i="13" s="1"/>
  <c r="D54" i="13"/>
  <c r="C14" i="19" s="1"/>
  <c r="D51" i="13"/>
  <c r="C13" i="19" s="1"/>
  <c r="D46" i="13"/>
  <c r="C12" i="19" s="1"/>
  <c r="D40" i="13"/>
  <c r="C10" i="19" s="1"/>
  <c r="D35" i="13"/>
  <c r="C9" i="19" s="1"/>
  <c r="D34" i="13"/>
  <c r="C8" i="19" s="1"/>
  <c r="D32" i="13"/>
  <c r="C7" i="19" s="1"/>
  <c r="D29" i="13"/>
  <c r="C6" i="19" s="1"/>
  <c r="D25" i="13"/>
  <c r="C5" i="19" s="1"/>
  <c r="D17" i="13"/>
  <c r="C4" i="19" s="1"/>
  <c r="E47" i="13"/>
  <c r="C60" i="19" s="1"/>
  <c r="E18" i="13"/>
  <c r="E17" i="13"/>
  <c r="C29" i="19" s="1"/>
  <c r="E22" i="13"/>
  <c r="C33" i="19" s="1"/>
  <c r="E21" i="13"/>
  <c r="C32" i="19" s="1"/>
  <c r="E25" i="13"/>
  <c r="C36" i="19" s="1"/>
  <c r="E34" i="13"/>
  <c r="C45" i="19" s="1"/>
  <c r="E40" i="13"/>
  <c r="C52" i="19" s="1"/>
  <c r="E55" i="13"/>
  <c r="C67" i="19" s="1"/>
  <c r="E54" i="13"/>
  <c r="C66" i="19" s="1"/>
  <c r="E52" i="13"/>
  <c r="K52" i="13" s="1"/>
  <c r="E51" i="13"/>
  <c r="K51" i="13" s="1"/>
  <c r="E49" i="13"/>
  <c r="C61" i="19" s="1"/>
  <c r="E46" i="13"/>
  <c r="C59" i="19" s="1"/>
  <c r="E38" i="13"/>
  <c r="K38" i="13" s="1"/>
  <c r="E37" i="13"/>
  <c r="C49" i="19" s="1"/>
  <c r="E36" i="13"/>
  <c r="C48" i="19" s="1"/>
  <c r="E35" i="13"/>
  <c r="C47" i="19" s="1"/>
  <c r="E32" i="13"/>
  <c r="K32" i="13" s="1"/>
  <c r="E30" i="13"/>
  <c r="K30" i="13" s="1"/>
  <c r="E29" i="13"/>
  <c r="C40" i="19" s="1"/>
  <c r="E27" i="13"/>
  <c r="C38" i="19" s="1"/>
  <c r="E26" i="13"/>
  <c r="C37" i="19" s="1"/>
  <c r="E23" i="13"/>
  <c r="C34" i="19" s="1"/>
  <c r="E19" i="13"/>
  <c r="C31" i="19" s="1"/>
  <c r="E5" i="13"/>
  <c r="E4" i="13"/>
  <c r="E3" i="13"/>
  <c r="C17" i="19" s="1"/>
  <c r="E7" i="13"/>
  <c r="P29" i="14" l="1"/>
  <c r="H91" i="14"/>
  <c r="P16" i="14"/>
  <c r="H90" i="14"/>
  <c r="P90" i="14" s="1"/>
  <c r="B17" i="14"/>
  <c r="B32" i="14"/>
  <c r="B33" i="14"/>
  <c r="B31" i="14"/>
  <c r="F34" i="14"/>
  <c r="P34" i="14" s="1"/>
  <c r="B30" i="14"/>
  <c r="B20" i="14"/>
  <c r="B18" i="14"/>
  <c r="B19" i="14"/>
  <c r="F21" i="14"/>
  <c r="P21" i="14" s="1"/>
  <c r="B48" i="14"/>
  <c r="F49" i="14"/>
  <c r="C54" i="19"/>
  <c r="K42" i="13"/>
  <c r="M55" i="19"/>
  <c r="M54" i="19"/>
  <c r="M57" i="19"/>
  <c r="M11" i="19"/>
  <c r="J53" i="13"/>
  <c r="J31" i="13"/>
  <c r="J48" i="13"/>
  <c r="J34" i="13"/>
  <c r="J50" i="13"/>
  <c r="K36" i="13"/>
  <c r="J28" i="13"/>
  <c r="K17" i="13"/>
  <c r="J22" i="13"/>
  <c r="K55" i="13"/>
  <c r="K37" i="13"/>
  <c r="K35" i="13"/>
  <c r="J25" i="13"/>
  <c r="C43" i="19"/>
  <c r="J18" i="13"/>
  <c r="J33" i="13"/>
  <c r="K19" i="13"/>
  <c r="C41" i="19"/>
  <c r="K18" i="13"/>
  <c r="G28" i="13"/>
  <c r="J17" i="13"/>
  <c r="J56" i="13"/>
  <c r="K40" i="13"/>
  <c r="J24" i="13"/>
  <c r="K49" i="13"/>
  <c r="J20" i="13"/>
  <c r="C64" i="19"/>
  <c r="C30" i="19"/>
  <c r="G50" i="13"/>
  <c r="G24" i="13"/>
  <c r="J21" i="13"/>
  <c r="K47" i="13"/>
  <c r="K29" i="13"/>
  <c r="J40" i="13"/>
  <c r="K27" i="13"/>
  <c r="J39" i="13"/>
  <c r="K34" i="13"/>
  <c r="K26" i="13"/>
  <c r="C50" i="19"/>
  <c r="K54" i="13"/>
  <c r="K46" i="13"/>
  <c r="K25" i="13"/>
  <c r="K21" i="13"/>
  <c r="K23" i="13"/>
  <c r="C63" i="19"/>
  <c r="G56" i="13"/>
  <c r="G48" i="13"/>
  <c r="K22" i="13"/>
  <c r="M45" i="19"/>
  <c r="M59" i="19"/>
  <c r="M67" i="19"/>
  <c r="M66" i="19"/>
  <c r="M64" i="19"/>
  <c r="M60" i="19"/>
  <c r="M61" i="19"/>
  <c r="M52" i="19"/>
  <c r="M47" i="19"/>
  <c r="M50" i="19"/>
  <c r="M43" i="19"/>
  <c r="M40" i="19"/>
  <c r="M37" i="19"/>
  <c r="M38" i="19"/>
  <c r="M30" i="19"/>
  <c r="M33" i="19"/>
  <c r="M31" i="19"/>
  <c r="M34" i="19"/>
  <c r="L27" i="19"/>
  <c r="L26" i="19"/>
  <c r="L25" i="19"/>
  <c r="M25" i="19" s="1"/>
  <c r="L24" i="19"/>
  <c r="L23" i="19"/>
  <c r="L22" i="19"/>
  <c r="L21" i="19"/>
  <c r="L20" i="19"/>
  <c r="M20" i="19" s="1"/>
  <c r="L19" i="19"/>
  <c r="L18" i="19"/>
  <c r="L17" i="19"/>
  <c r="M17" i="19" s="1"/>
  <c r="L4" i="19"/>
  <c r="M4" i="19" s="1"/>
  <c r="L5" i="19"/>
  <c r="M5" i="19" s="1"/>
  <c r="L6" i="19"/>
  <c r="M6" i="19" s="1"/>
  <c r="L7" i="19"/>
  <c r="M7" i="19" s="1"/>
  <c r="L8" i="19"/>
  <c r="M8" i="19" s="1"/>
  <c r="L9" i="19"/>
  <c r="M9" i="19" s="1"/>
  <c r="L10" i="19"/>
  <c r="M10" i="19" s="1"/>
  <c r="L12" i="19"/>
  <c r="M12" i="19" s="1"/>
  <c r="L13" i="19"/>
  <c r="M13" i="19" s="1"/>
  <c r="L14" i="19"/>
  <c r="M14" i="19" s="1"/>
  <c r="L3" i="19"/>
  <c r="M3" i="19" s="1"/>
  <c r="P100" i="14"/>
  <c r="P88" i="14"/>
  <c r="P83" i="14"/>
  <c r="P78" i="14"/>
  <c r="P72" i="14"/>
  <c r="P65" i="14"/>
  <c r="P61" i="14"/>
  <c r="P54" i="14"/>
  <c r="P41" i="14"/>
  <c r="P28" i="14"/>
  <c r="P15" i="14"/>
  <c r="AB51" i="16"/>
  <c r="AB50" i="16"/>
  <c r="M26" i="19" l="1"/>
  <c r="M22" i="19"/>
  <c r="M18" i="19"/>
  <c r="M23" i="19"/>
  <c r="M21" i="19"/>
  <c r="M24" i="19"/>
  <c r="M19" i="19"/>
  <c r="M27" i="19"/>
  <c r="P25" i="15" l="1"/>
  <c r="L16" i="13"/>
  <c r="H15" i="13"/>
  <c r="I16" i="13"/>
  <c r="H16" i="13"/>
  <c r="F16" i="13"/>
  <c r="G16" i="13" s="1"/>
  <c r="E16" i="13"/>
  <c r="J16" i="13" l="1"/>
  <c r="K16" i="13"/>
  <c r="C27" i="19"/>
  <c r="B106" i="14"/>
  <c r="B105" i="14"/>
  <c r="B104" i="14"/>
  <c r="B103" i="14"/>
  <c r="B102" i="14"/>
  <c r="B98" i="14"/>
  <c r="B97" i="14"/>
  <c r="B96" i="14"/>
  <c r="B95" i="14"/>
  <c r="B94" i="14"/>
  <c r="B93" i="14"/>
  <c r="B92" i="14"/>
  <c r="B91" i="14"/>
  <c r="C3" i="17"/>
  <c r="B3" i="13" s="1"/>
  <c r="C3" i="13" s="1"/>
  <c r="K3" i="13" l="1"/>
  <c r="P78" i="15"/>
  <c r="AB8" i="16"/>
  <c r="AB7" i="16"/>
  <c r="AB6" i="16"/>
  <c r="AB5" i="16"/>
  <c r="AB4" i="16"/>
  <c r="AB2" i="16"/>
  <c r="M9" i="16"/>
  <c r="AB9" i="16" s="1"/>
  <c r="M10" i="15"/>
  <c r="E3" i="16"/>
  <c r="P22" i="15"/>
  <c r="P23" i="15"/>
  <c r="P24" i="15"/>
  <c r="P36" i="15"/>
  <c r="P37" i="15"/>
  <c r="P38" i="15"/>
  <c r="P41" i="15"/>
  <c r="P42" i="15"/>
  <c r="P43" i="15"/>
  <c r="P46" i="15"/>
  <c r="P48" i="15"/>
  <c r="P50" i="15"/>
  <c r="P52" i="15"/>
  <c r="P53" i="15"/>
  <c r="P54" i="15"/>
  <c r="P56" i="15"/>
  <c r="P58" i="15"/>
  <c r="P59" i="15"/>
  <c r="P60" i="15"/>
  <c r="P61" i="15"/>
  <c r="P62" i="15"/>
  <c r="P64" i="15"/>
  <c r="P65" i="15"/>
  <c r="P66" i="15"/>
  <c r="P67" i="15"/>
  <c r="P68" i="15"/>
  <c r="P70" i="15"/>
  <c r="P71" i="15"/>
  <c r="P21" i="15"/>
  <c r="P20" i="15"/>
  <c r="P19" i="15"/>
  <c r="P18" i="15"/>
  <c r="P17" i="15"/>
  <c r="P16" i="15"/>
  <c r="P15" i="15"/>
  <c r="P14" i="15"/>
  <c r="P13" i="15"/>
  <c r="I15" i="13"/>
  <c r="I10" i="13"/>
  <c r="H10" i="13"/>
  <c r="K10" i="13"/>
  <c r="K15" i="13"/>
  <c r="K6" i="13"/>
  <c r="I6" i="13"/>
  <c r="H6" i="13"/>
  <c r="E2" i="15"/>
  <c r="F107" i="14"/>
  <c r="H3" i="13"/>
  <c r="J3" i="13" s="1"/>
  <c r="H4" i="13"/>
  <c r="J4" i="13" s="1"/>
  <c r="H5" i="13"/>
  <c r="J5" i="13" s="1"/>
  <c r="H7" i="13"/>
  <c r="J7" i="13" s="1"/>
  <c r="H8" i="13"/>
  <c r="J8" i="13" s="1"/>
  <c r="H9" i="13"/>
  <c r="J9" i="13" s="1"/>
  <c r="H11" i="13"/>
  <c r="J11" i="13" s="1"/>
  <c r="H12" i="13"/>
  <c r="J12" i="13" s="1"/>
  <c r="H13" i="13"/>
  <c r="J13" i="13" s="1"/>
  <c r="H14" i="13"/>
  <c r="J14" i="13" s="1"/>
  <c r="D3" i="13"/>
  <c r="L3" i="13"/>
  <c r="L4" i="13"/>
  <c r="L5" i="13"/>
  <c r="L7" i="13"/>
  <c r="L8" i="13"/>
  <c r="L9" i="13"/>
  <c r="L11" i="13"/>
  <c r="L12" i="13"/>
  <c r="L13" i="13"/>
  <c r="L14" i="13"/>
  <c r="F3" i="13"/>
  <c r="G3" i="13" s="1"/>
  <c r="F4" i="13"/>
  <c r="G4" i="13" s="1"/>
  <c r="F5" i="13"/>
  <c r="G5" i="13" s="1"/>
  <c r="F7" i="13"/>
  <c r="G7" i="13" s="1"/>
  <c r="F8" i="13"/>
  <c r="G8" i="13" s="1"/>
  <c r="F9" i="13"/>
  <c r="G9" i="13" s="1"/>
  <c r="F11" i="13"/>
  <c r="G11" i="13" s="1"/>
  <c r="F12" i="13"/>
  <c r="G12" i="13" s="1"/>
  <c r="F13" i="13"/>
  <c r="G13" i="13" s="1"/>
  <c r="F14" i="13"/>
  <c r="G14" i="13" s="1"/>
  <c r="AB2" i="15" l="1"/>
  <c r="C3" i="19"/>
  <c r="D3" i="19"/>
  <c r="O3" i="19" s="1"/>
  <c r="G6" i="13"/>
  <c r="J6" i="13"/>
  <c r="G15" i="13"/>
  <c r="J15" i="13"/>
  <c r="F17" i="19"/>
  <c r="O17" i="19" s="1"/>
  <c r="D17" i="19"/>
  <c r="J10" i="13"/>
  <c r="AB3" i="16"/>
  <c r="G10" i="13"/>
  <c r="E14" i="13"/>
  <c r="E13" i="13"/>
  <c r="E12" i="13"/>
  <c r="E11" i="13"/>
  <c r="E9" i="13"/>
  <c r="E8" i="13"/>
  <c r="C19" i="19"/>
  <c r="D55" i="19" l="1"/>
  <c r="D58" i="19"/>
  <c r="F53" i="19"/>
  <c r="D56" i="19"/>
  <c r="F55" i="19"/>
  <c r="O55" i="19" s="1"/>
  <c r="F58" i="19"/>
  <c r="D53" i="19"/>
  <c r="D57" i="19"/>
  <c r="F56" i="19"/>
  <c r="O56" i="19" s="1"/>
  <c r="F57" i="19"/>
  <c r="O57" i="19" s="1"/>
  <c r="F54" i="19"/>
  <c r="O54" i="19" s="1"/>
  <c r="D54" i="19"/>
  <c r="F52" i="19"/>
  <c r="O52" i="19" s="1"/>
  <c r="F48" i="19"/>
  <c r="O48" i="19" s="1"/>
  <c r="D62" i="19"/>
  <c r="F44" i="19"/>
  <c r="F65" i="19"/>
  <c r="D41" i="19"/>
  <c r="D48" i="19"/>
  <c r="D59" i="19"/>
  <c r="F47" i="19"/>
  <c r="O47" i="19" s="1"/>
  <c r="D43" i="19"/>
  <c r="D37" i="19"/>
  <c r="D65" i="19"/>
  <c r="F64" i="19"/>
  <c r="O64" i="19" s="1"/>
  <c r="D66" i="19"/>
  <c r="D32" i="19"/>
  <c r="D60" i="19"/>
  <c r="D42" i="19"/>
  <c r="F40" i="19"/>
  <c r="O40" i="19" s="1"/>
  <c r="F39" i="19"/>
  <c r="D30" i="19"/>
  <c r="F46" i="19"/>
  <c r="F41" i="19"/>
  <c r="O41" i="19" s="1"/>
  <c r="F30" i="19"/>
  <c r="O30" i="19" s="1"/>
  <c r="F31" i="19"/>
  <c r="O31" i="19" s="1"/>
  <c r="D61" i="19"/>
  <c r="D36" i="19"/>
  <c r="F66" i="19"/>
  <c r="O66" i="19" s="1"/>
  <c r="F67" i="19"/>
  <c r="O67" i="19" s="1"/>
  <c r="F45" i="19"/>
  <c r="O45" i="19" s="1"/>
  <c r="D44" i="19"/>
  <c r="F60" i="19"/>
  <c r="O60" i="19" s="1"/>
  <c r="D67" i="19"/>
  <c r="F61" i="19"/>
  <c r="O61" i="19" s="1"/>
  <c r="D31" i="19"/>
  <c r="F51" i="19"/>
  <c r="D46" i="19"/>
  <c r="F34" i="19"/>
  <c r="O34" i="19" s="1"/>
  <c r="F29" i="19"/>
  <c r="O29" i="19" s="1"/>
  <c r="D34" i="19"/>
  <c r="F32" i="19"/>
  <c r="O32" i="19" s="1"/>
  <c r="D40" i="19"/>
  <c r="D51" i="19"/>
  <c r="F62" i="19"/>
  <c r="F59" i="19"/>
  <c r="O59" i="19" s="1"/>
  <c r="D47" i="19"/>
  <c r="D33" i="19"/>
  <c r="F37" i="19"/>
  <c r="O37" i="19" s="1"/>
  <c r="D29" i="19"/>
  <c r="D35" i="19"/>
  <c r="F36" i="19"/>
  <c r="O36" i="19" s="1"/>
  <c r="D45" i="19"/>
  <c r="F42" i="19"/>
  <c r="D52" i="19"/>
  <c r="F49" i="19"/>
  <c r="O49" i="19" s="1"/>
  <c r="F43" i="19"/>
  <c r="O43" i="19" s="1"/>
  <c r="D49" i="19"/>
  <c r="D38" i="19"/>
  <c r="D64" i="19"/>
  <c r="F35" i="19"/>
  <c r="F38" i="19"/>
  <c r="O38" i="19" s="1"/>
  <c r="F33" i="19"/>
  <c r="O33" i="19" s="1"/>
  <c r="D39" i="19"/>
  <c r="D50" i="19"/>
  <c r="D63" i="19"/>
  <c r="F63" i="19"/>
  <c r="O63" i="19" s="1"/>
  <c r="F50" i="19"/>
  <c r="O50" i="19" s="1"/>
  <c r="C23" i="19"/>
  <c r="C24" i="19"/>
  <c r="C18" i="19"/>
  <c r="D27" i="19"/>
  <c r="F27" i="19"/>
  <c r="O27" i="19" s="1"/>
  <c r="F19" i="19"/>
  <c r="O19" i="19" s="1"/>
  <c r="C25" i="19"/>
  <c r="C26" i="19"/>
  <c r="C20" i="19"/>
  <c r="C21" i="19"/>
  <c r="C22" i="19"/>
  <c r="F28" i="19"/>
  <c r="F6" i="14"/>
  <c r="C63" i="14"/>
  <c r="C62" i="14" s="1"/>
  <c r="F62" i="14" s="1"/>
  <c r="C86" i="14"/>
  <c r="C81" i="14"/>
  <c r="C56" i="14"/>
  <c r="C55" i="14" s="1"/>
  <c r="F55" i="14" s="1"/>
  <c r="C67" i="14"/>
  <c r="C66" i="14" s="1"/>
  <c r="F66" i="14" s="1"/>
  <c r="C80" i="14"/>
  <c r="C79" i="14" s="1"/>
  <c r="F79" i="14" s="1"/>
  <c r="C43" i="14"/>
  <c r="C42" i="14" s="1"/>
  <c r="F42" i="14" s="1"/>
  <c r="C85" i="14"/>
  <c r="C84" i="14" s="1"/>
  <c r="F84" i="14" s="1"/>
  <c r="C44" i="14"/>
  <c r="C74" i="14"/>
  <c r="C73" i="14" s="1"/>
  <c r="F73" i="14" s="1"/>
  <c r="C10" i="17"/>
  <c r="B17" i="13" s="1"/>
  <c r="C17" i="13" s="1"/>
  <c r="P6" i="14" l="1"/>
  <c r="H102" i="14"/>
  <c r="P102" i="14" s="1"/>
  <c r="B75" i="14"/>
  <c r="B74" i="14"/>
  <c r="B76" i="14"/>
  <c r="B58" i="14"/>
  <c r="B57" i="14"/>
  <c r="B59" i="14"/>
  <c r="B68" i="14"/>
  <c r="B67" i="14"/>
  <c r="B70" i="14"/>
  <c r="B69" i="14"/>
  <c r="B12" i="14"/>
  <c r="B8" i="14"/>
  <c r="B11" i="14"/>
  <c r="B7" i="14"/>
  <c r="C6" i="18" s="1"/>
  <c r="D6" i="18" s="1"/>
  <c r="B10" i="14"/>
  <c r="B13" i="14"/>
  <c r="B9" i="14"/>
  <c r="F45" i="14"/>
  <c r="F25" i="19"/>
  <c r="O25" i="19" s="1"/>
  <c r="F21" i="19"/>
  <c r="O21" i="19" s="1"/>
  <c r="F20" i="19"/>
  <c r="O20" i="19" s="1"/>
  <c r="F26" i="19"/>
  <c r="O26" i="19" s="1"/>
  <c r="F18" i="19"/>
  <c r="O18" i="19" s="1"/>
  <c r="F22" i="19"/>
  <c r="O22" i="19" s="1"/>
  <c r="F23" i="19"/>
  <c r="O23" i="19" s="1"/>
  <c r="F24" i="19"/>
  <c r="O24" i="19" s="1"/>
  <c r="B63" i="14"/>
  <c r="F64" i="14"/>
  <c r="B80" i="14"/>
  <c r="B81" i="14"/>
  <c r="F82" i="14"/>
  <c r="F71" i="14"/>
  <c r="C17" i="17"/>
  <c r="B25" i="13" s="1"/>
  <c r="C25" i="13" s="1"/>
  <c r="B56" i="14"/>
  <c r="F60" i="14"/>
  <c r="B44" i="14"/>
  <c r="B43" i="14"/>
  <c r="F77" i="14"/>
  <c r="B86" i="14"/>
  <c r="B85" i="14"/>
  <c r="F87" i="14"/>
  <c r="C24" i="14"/>
  <c r="C23" i="14" s="1"/>
  <c r="F23" i="14" s="1"/>
  <c r="C37" i="14"/>
  <c r="C36" i="14" s="1"/>
  <c r="F36" i="14" s="1"/>
  <c r="C25" i="14"/>
  <c r="C52" i="14"/>
  <c r="C51" i="14" s="1"/>
  <c r="F51" i="14" s="1"/>
  <c r="K12" i="13"/>
  <c r="D24" i="19" s="1"/>
  <c r="K13" i="13"/>
  <c r="D25" i="19" s="1"/>
  <c r="P23" i="14" l="1"/>
  <c r="H103" i="14"/>
  <c r="B38" i="14"/>
  <c r="B37" i="14"/>
  <c r="B39" i="14"/>
  <c r="B26" i="14"/>
  <c r="D4" i="19"/>
  <c r="O4" i="19" s="1"/>
  <c r="B25" i="14"/>
  <c r="B24" i="14"/>
  <c r="F27" i="14"/>
  <c r="P27" i="14" s="1"/>
  <c r="F40" i="14"/>
  <c r="B52" i="14"/>
  <c r="F53" i="14"/>
  <c r="C24" i="17"/>
  <c r="B29" i="13" s="1"/>
  <c r="C29" i="13" s="1"/>
  <c r="E3" i="15"/>
  <c r="F99" i="14"/>
  <c r="C20" i="18" l="1"/>
  <c r="D5" i="19"/>
  <c r="O5" i="19" s="1"/>
  <c r="C31" i="17"/>
  <c r="B32" i="13" s="1"/>
  <c r="C32" i="13" s="1"/>
  <c r="N11" i="15"/>
  <c r="K14" i="13"/>
  <c r="D26" i="19" s="1"/>
  <c r="K11" i="13"/>
  <c r="D23" i="19" s="1"/>
  <c r="K7" i="13"/>
  <c r="D20" i="19" s="1"/>
  <c r="K5" i="13"/>
  <c r="D19" i="19" s="1"/>
  <c r="K4" i="13"/>
  <c r="D18" i="19" s="1"/>
  <c r="K9" i="13"/>
  <c r="D22" i="19" s="1"/>
  <c r="K8" i="13"/>
  <c r="D21" i="19" s="1"/>
  <c r="F14" i="14"/>
  <c r="P14" i="14" l="1"/>
  <c r="F98" i="14"/>
  <c r="P98" i="14" s="1"/>
  <c r="F93" i="14"/>
  <c r="P93" i="14" s="1"/>
  <c r="F96" i="14"/>
  <c r="P96" i="14" s="1"/>
  <c r="F95" i="14"/>
  <c r="P95" i="14" s="1"/>
  <c r="F94" i="14"/>
  <c r="P94" i="14" s="1"/>
  <c r="F92" i="14"/>
  <c r="P92" i="14" s="1"/>
  <c r="F91" i="14"/>
  <c r="F103" i="14"/>
  <c r="P103" i="14" s="1"/>
  <c r="F105" i="14"/>
  <c r="P105" i="14" s="1"/>
  <c r="F106" i="14"/>
  <c r="P106" i="14" s="1"/>
  <c r="F97" i="14"/>
  <c r="P97" i="14" s="1"/>
  <c r="F104" i="14"/>
  <c r="P104" i="14" s="1"/>
  <c r="C11" i="18"/>
  <c r="D11" i="18" s="1"/>
  <c r="C4" i="18"/>
  <c r="D4" i="18" s="1"/>
  <c r="C5" i="18"/>
  <c r="D5" i="18" s="1"/>
  <c r="C3" i="18"/>
  <c r="D3" i="18" s="1"/>
  <c r="D6" i="19"/>
  <c r="O6" i="19" s="1"/>
  <c r="D28" i="19"/>
  <c r="C34" i="18"/>
  <c r="C15" i="18"/>
  <c r="C36" i="18"/>
  <c r="C31" i="18"/>
  <c r="C13" i="18"/>
  <c r="D13" i="18" s="1"/>
  <c r="C24" i="18"/>
  <c r="C39" i="18"/>
  <c r="C43" i="18"/>
  <c r="C7" i="18"/>
  <c r="D7" i="18" s="1"/>
  <c r="C22" i="18"/>
  <c r="C42" i="18"/>
  <c r="C16" i="18"/>
  <c r="C37" i="18"/>
  <c r="C29" i="18"/>
  <c r="C25" i="18"/>
  <c r="C23" i="18"/>
  <c r="C8" i="18"/>
  <c r="D8" i="18" s="1"/>
  <c r="C40" i="18"/>
  <c r="C41" i="18"/>
  <c r="C27" i="18"/>
  <c r="C12" i="18"/>
  <c r="D12" i="18" s="1"/>
  <c r="C30" i="18"/>
  <c r="C28" i="18"/>
  <c r="C35" i="18"/>
  <c r="C19" i="18"/>
  <c r="C32" i="18"/>
  <c r="D32" i="18" s="1"/>
  <c r="C10" i="18"/>
  <c r="D10" i="18" s="1"/>
  <c r="C9" i="18"/>
  <c r="D9" i="18" s="1"/>
  <c r="C38" i="18"/>
  <c r="C26" i="18"/>
  <c r="C21" i="18"/>
  <c r="D21" i="18" s="1"/>
  <c r="W36" i="15" s="1"/>
  <c r="C18" i="18"/>
  <c r="D18" i="18" s="1"/>
  <c r="C17" i="18"/>
  <c r="C14" i="18"/>
  <c r="C33" i="18"/>
  <c r="C38" i="17"/>
  <c r="B34" i="13" s="1"/>
  <c r="C34" i="13" s="1"/>
  <c r="D23" i="18" l="1"/>
  <c r="W38" i="15" s="1"/>
  <c r="D26" i="18"/>
  <c r="W45" i="15" s="1"/>
  <c r="D40" i="18"/>
  <c r="W70" i="15" s="1"/>
  <c r="D24" i="18"/>
  <c r="W41" i="15" s="1"/>
  <c r="D17" i="18"/>
  <c r="D19" i="18"/>
  <c r="P91" i="14"/>
  <c r="D20" i="18"/>
  <c r="B20" i="18" s="1"/>
  <c r="D28" i="18"/>
  <c r="W50" i="15" s="1"/>
  <c r="D42" i="18"/>
  <c r="R72" i="16" s="1"/>
  <c r="D30" i="18"/>
  <c r="W52" i="15" s="1"/>
  <c r="D29" i="18"/>
  <c r="W51" i="15" s="1"/>
  <c r="D22" i="18"/>
  <c r="W37" i="15" s="1"/>
  <c r="D27" i="18"/>
  <c r="R28" i="16" s="1"/>
  <c r="D43" i="18"/>
  <c r="B43" i="18" s="1"/>
  <c r="D31" i="18"/>
  <c r="W53" i="15" s="1"/>
  <c r="D14" i="18"/>
  <c r="W27" i="15" s="1"/>
  <c r="D15" i="18"/>
  <c r="R17" i="16" s="1"/>
  <c r="D38" i="18"/>
  <c r="B38" i="18" s="1"/>
  <c r="D35" i="18"/>
  <c r="R67" i="16" s="1"/>
  <c r="D16" i="18"/>
  <c r="W29" i="15" s="1"/>
  <c r="B6" i="18"/>
  <c r="D37" i="18"/>
  <c r="R69" i="16" s="1"/>
  <c r="D34" i="18"/>
  <c r="R35" i="16" s="1"/>
  <c r="D33" i="18"/>
  <c r="W58" i="15" s="1"/>
  <c r="D41" i="18"/>
  <c r="W71" i="15" s="1"/>
  <c r="D25" i="18"/>
  <c r="R24" i="16" s="1"/>
  <c r="D39" i="18"/>
  <c r="W67" i="15" s="1"/>
  <c r="D36" i="18"/>
  <c r="R37" i="16" s="1"/>
  <c r="W32" i="15"/>
  <c r="W20" i="15"/>
  <c r="R63" i="16"/>
  <c r="R58" i="16"/>
  <c r="B3" i="18"/>
  <c r="R52" i="16"/>
  <c r="R11" i="16"/>
  <c r="R65" i="16"/>
  <c r="W21" i="15"/>
  <c r="R68" i="16"/>
  <c r="B5" i="18"/>
  <c r="U14" i="15" s="1"/>
  <c r="R13" i="16"/>
  <c r="R54" i="16"/>
  <c r="W14" i="15"/>
  <c r="R56" i="16"/>
  <c r="R16" i="16"/>
  <c r="R32" i="16"/>
  <c r="R64" i="16"/>
  <c r="W56" i="15"/>
  <c r="B4" i="18"/>
  <c r="U13" i="15" s="1"/>
  <c r="R53" i="16"/>
  <c r="W13" i="15"/>
  <c r="R12" i="16"/>
  <c r="W31" i="15"/>
  <c r="W23" i="15"/>
  <c r="W18" i="15"/>
  <c r="W64" i="15"/>
  <c r="W17" i="15"/>
  <c r="R14" i="16"/>
  <c r="R55" i="16"/>
  <c r="W25" i="15"/>
  <c r="W22" i="15"/>
  <c r="W16" i="15"/>
  <c r="W12" i="15"/>
  <c r="B11" i="18"/>
  <c r="D7" i="19"/>
  <c r="O7" i="19" s="1"/>
  <c r="B21" i="18"/>
  <c r="U36" i="15" s="1"/>
  <c r="AB36" i="15" s="1"/>
  <c r="B10" i="18"/>
  <c r="B32" i="18"/>
  <c r="B19" i="18"/>
  <c r="B13" i="18"/>
  <c r="B14" i="18"/>
  <c r="B22" i="18"/>
  <c r="U37" i="15" s="1"/>
  <c r="AB37" i="15" s="1"/>
  <c r="B18" i="18"/>
  <c r="B23" i="18"/>
  <c r="U38" i="15" s="1"/>
  <c r="AB38" i="15" s="1"/>
  <c r="B17" i="18"/>
  <c r="B28" i="18"/>
  <c r="U50" i="15" s="1"/>
  <c r="AB50" i="15" s="1"/>
  <c r="B30" i="18"/>
  <c r="U52" i="15" s="1"/>
  <c r="AB52" i="15" s="1"/>
  <c r="B7" i="18"/>
  <c r="C45" i="17"/>
  <c r="B9" i="18"/>
  <c r="B12" i="18"/>
  <c r="B8" i="18"/>
  <c r="R59" i="16" l="1"/>
  <c r="R62" i="16"/>
  <c r="R45" i="16"/>
  <c r="B27" i="18"/>
  <c r="P63" i="16" s="1"/>
  <c r="AB63" i="16" s="1"/>
  <c r="R19" i="16"/>
  <c r="R23" i="16"/>
  <c r="B24" i="18"/>
  <c r="R60" i="16"/>
  <c r="B40" i="18"/>
  <c r="U70" i="15" s="1"/>
  <c r="AB70" i="15" s="1"/>
  <c r="B26" i="18"/>
  <c r="P62" i="16" s="1"/>
  <c r="AB62" i="16" s="1"/>
  <c r="W33" i="15"/>
  <c r="R26" i="16"/>
  <c r="W74" i="15"/>
  <c r="B36" i="18"/>
  <c r="P68" i="16" s="1"/>
  <c r="AB68" i="16" s="1"/>
  <c r="B42" i="18"/>
  <c r="B33" i="18"/>
  <c r="P65" i="16" s="1"/>
  <c r="AB65" i="16" s="1"/>
  <c r="R57" i="16"/>
  <c r="W61" i="15"/>
  <c r="W48" i="15"/>
  <c r="R46" i="16"/>
  <c r="B31" i="18"/>
  <c r="U53" i="15" s="1"/>
  <c r="AB53" i="15" s="1"/>
  <c r="B29" i="18"/>
  <c r="U51" i="15" s="1"/>
  <c r="AB51" i="15" s="1"/>
  <c r="B39" i="18"/>
  <c r="P71" i="16" s="1"/>
  <c r="R41" i="16"/>
  <c r="AB13" i="15"/>
  <c r="R66" i="16"/>
  <c r="R61" i="16"/>
  <c r="W75" i="15"/>
  <c r="R73" i="16"/>
  <c r="W65" i="15"/>
  <c r="W60" i="15"/>
  <c r="B37" i="18"/>
  <c r="P69" i="16" s="1"/>
  <c r="AB69" i="16" s="1"/>
  <c r="B15" i="18"/>
  <c r="U28" i="15" s="1"/>
  <c r="B25" i="18"/>
  <c r="P24" i="16" s="1"/>
  <c r="AB24" i="16" s="1"/>
  <c r="R39" i="16"/>
  <c r="W28" i="15"/>
  <c r="AB14" i="15"/>
  <c r="W42" i="15"/>
  <c r="R18" i="16"/>
  <c r="R40" i="16"/>
  <c r="R70" i="16"/>
  <c r="R71" i="16"/>
  <c r="R36" i="16"/>
  <c r="B35" i="18"/>
  <c r="P36" i="16" s="1"/>
  <c r="AB36" i="16" s="1"/>
  <c r="W59" i="15"/>
  <c r="B34" i="18"/>
  <c r="P66" i="16" s="1"/>
  <c r="AB66" i="16" s="1"/>
  <c r="R34" i="16"/>
  <c r="B16" i="18"/>
  <c r="U29" i="15" s="1"/>
  <c r="AB29" i="15" s="1"/>
  <c r="B41" i="18"/>
  <c r="U71" i="15" s="1"/>
  <c r="AB71" i="15" s="1"/>
  <c r="U31" i="15"/>
  <c r="AB31" i="15" s="1"/>
  <c r="P70" i="16"/>
  <c r="P40" i="16"/>
  <c r="AB40" i="16" s="1"/>
  <c r="U65" i="15"/>
  <c r="P56" i="16"/>
  <c r="AB56" i="16" s="1"/>
  <c r="P16" i="16"/>
  <c r="AB16" i="16" s="1"/>
  <c r="U27" i="15"/>
  <c r="AB27" i="15" s="1"/>
  <c r="P64" i="16"/>
  <c r="AB64" i="16" s="1"/>
  <c r="P32" i="16"/>
  <c r="AB32" i="16" s="1"/>
  <c r="U56" i="15"/>
  <c r="AB56" i="15" s="1"/>
  <c r="P41" i="16"/>
  <c r="AB41" i="16" s="1"/>
  <c r="U20" i="15"/>
  <c r="AB20" i="15" s="1"/>
  <c r="U32" i="15"/>
  <c r="AB32" i="15" s="1"/>
  <c r="P14" i="16"/>
  <c r="AB14" i="16" s="1"/>
  <c r="P55" i="16"/>
  <c r="AB55" i="16" s="1"/>
  <c r="U25" i="15"/>
  <c r="AB25" i="15" s="1"/>
  <c r="P26" i="16"/>
  <c r="P12" i="16"/>
  <c r="AB12" i="16" s="1"/>
  <c r="P53" i="16"/>
  <c r="AB53" i="16" s="1"/>
  <c r="P52" i="16"/>
  <c r="AB52" i="16" s="1"/>
  <c r="P11" i="16"/>
  <c r="AB11" i="16" s="1"/>
  <c r="U18" i="15"/>
  <c r="AB18" i="15" s="1"/>
  <c r="P28" i="16"/>
  <c r="AB28" i="16" s="1"/>
  <c r="U23" i="15"/>
  <c r="AB23" i="15" s="1"/>
  <c r="P19" i="16"/>
  <c r="AB19" i="16" s="1"/>
  <c r="P59" i="16"/>
  <c r="AB59" i="16" s="1"/>
  <c r="U33" i="15"/>
  <c r="AB33" i="15" s="1"/>
  <c r="P60" i="16"/>
  <c r="P23" i="16"/>
  <c r="AB23" i="16" s="1"/>
  <c r="U41" i="15"/>
  <c r="AB41" i="15" s="1"/>
  <c r="P54" i="16"/>
  <c r="AB54" i="16" s="1"/>
  <c r="P13" i="16"/>
  <c r="AB13" i="16" s="1"/>
  <c r="P37" i="16"/>
  <c r="AB37" i="16" s="1"/>
  <c r="P72" i="16"/>
  <c r="AB72" i="16" s="1"/>
  <c r="P45" i="16"/>
  <c r="AB45" i="16" s="1"/>
  <c r="U74" i="15"/>
  <c r="P73" i="16"/>
  <c r="AB73" i="16" s="1"/>
  <c r="P46" i="16"/>
  <c r="U75" i="15"/>
  <c r="U21" i="15"/>
  <c r="AB21" i="15" s="1"/>
  <c r="U22" i="15"/>
  <c r="AB22" i="15" s="1"/>
  <c r="U16" i="15"/>
  <c r="AB16" i="15" s="1"/>
  <c r="U17" i="15"/>
  <c r="AB17" i="15" s="1"/>
  <c r="U12" i="15"/>
  <c r="AB12" i="15" s="1"/>
  <c r="C52" i="17"/>
  <c r="C59" i="17" s="1"/>
  <c r="B35" i="13"/>
  <c r="C35" i="13" s="1"/>
  <c r="D8" i="19"/>
  <c r="O8" i="19" s="1"/>
  <c r="P67" i="16" l="1"/>
  <c r="AB67" i="16" s="1"/>
  <c r="AB60" i="16"/>
  <c r="U64" i="15"/>
  <c r="AB64" i="15" s="1"/>
  <c r="P34" i="16"/>
  <c r="AB34" i="16" s="1"/>
  <c r="U48" i="15"/>
  <c r="AB48" i="15" s="1"/>
  <c r="U58" i="15"/>
  <c r="AB58" i="15" s="1"/>
  <c r="AB70" i="16"/>
  <c r="AB71" i="16"/>
  <c r="AB46" i="16"/>
  <c r="AB26" i="16"/>
  <c r="U60" i="15"/>
  <c r="AB60" i="15" s="1"/>
  <c r="P18" i="16"/>
  <c r="AB18" i="16" s="1"/>
  <c r="P57" i="16"/>
  <c r="AB57" i="16" s="1"/>
  <c r="P39" i="16"/>
  <c r="AB39" i="16" s="1"/>
  <c r="P17" i="16"/>
  <c r="AB17" i="16" s="1"/>
  <c r="U61" i="15"/>
  <c r="AB61" i="15" s="1"/>
  <c r="U42" i="15"/>
  <c r="AB42" i="15" s="1"/>
  <c r="U45" i="15"/>
  <c r="AB45" i="15" s="1"/>
  <c r="AB74" i="15"/>
  <c r="P58" i="16"/>
  <c r="AB58" i="16" s="1"/>
  <c r="U67" i="15"/>
  <c r="AB67" i="15" s="1"/>
  <c r="AB28" i="15"/>
  <c r="AB75" i="15"/>
  <c r="U59" i="15"/>
  <c r="AB59" i="15" s="1"/>
  <c r="AB65" i="15"/>
  <c r="P61" i="16"/>
  <c r="AB61" i="16" s="1"/>
  <c r="P35" i="16"/>
  <c r="AB35" i="16" s="1"/>
  <c r="B41" i="13"/>
  <c r="C66" i="17"/>
  <c r="B46" i="13" s="1"/>
  <c r="B40" i="13"/>
  <c r="C40" i="13" s="1"/>
  <c r="D9" i="19"/>
  <c r="O9" i="19" s="1"/>
  <c r="C41" i="13" l="1"/>
  <c r="D11" i="19"/>
  <c r="O11" i="19" s="1"/>
  <c r="D10" i="19"/>
  <c r="O10" i="19" s="1"/>
  <c r="C46" i="13"/>
  <c r="D12" i="19"/>
  <c r="O12" i="19" s="1"/>
  <c r="C73" i="17" l="1"/>
  <c r="B51" i="13" s="1"/>
  <c r="C51" i="13" l="1"/>
  <c r="D13" i="19"/>
  <c r="O13" i="19" s="1"/>
  <c r="C80" i="17"/>
  <c r="B54" i="13" s="1"/>
  <c r="C54" i="13" l="1"/>
  <c r="D14" i="19"/>
  <c r="O14" i="19" s="1"/>
</calcChain>
</file>

<file path=xl/sharedStrings.xml><?xml version="1.0" encoding="utf-8"?>
<sst xmlns="http://schemas.openxmlformats.org/spreadsheetml/2006/main" count="2519" uniqueCount="228">
  <si>
    <t>Address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</si>
  <si>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</si>
  <si>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</si>
  <si>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</si>
  <si>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</si>
  <si>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</si>
  <si>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</si>
  <si>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</si>
  <si>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</si>
  <si>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Name</t>
  </si>
  <si>
    <t>Default</t>
  </si>
  <si>
    <t>Access</t>
  </si>
  <si>
    <t>Bit 8</t>
  </si>
  <si>
    <t>Bit 9</t>
  </si>
  <si>
    <t>Bit 10</t>
  </si>
  <si>
    <t>Bit 11</t>
  </si>
  <si>
    <t>Bit 12</t>
  </si>
  <si>
    <t>Bit 13</t>
  </si>
  <si>
    <t>Bit 14</t>
  </si>
  <si>
    <t>Bit 15</t>
  </si>
  <si>
    <t>Bit 16</t>
  </si>
  <si>
    <t>Bit 17</t>
  </si>
  <si>
    <t>Bit 18</t>
  </si>
  <si>
    <t>Bit 19</t>
  </si>
  <si>
    <t>Bit 20</t>
  </si>
  <si>
    <t>Bit 21</t>
  </si>
  <si>
    <t>Bit 22</t>
  </si>
  <si>
    <t>Bit 23</t>
  </si>
  <si>
    <t>Bit 24</t>
  </si>
  <si>
    <t>Bit 25</t>
  </si>
  <si>
    <t>Bit 26</t>
  </si>
  <si>
    <t>Bit 27</t>
  </si>
  <si>
    <t>Bit 28</t>
  </si>
  <si>
    <t>Bit 29</t>
  </si>
  <si>
    <t>Bit 30</t>
  </si>
  <si>
    <t>Bit 31</t>
  </si>
  <si>
    <t>Register</t>
  </si>
  <si>
    <t>-</t>
  </si>
  <si>
    <t>R/W</t>
  </si>
  <si>
    <t>R</t>
  </si>
  <si>
    <t>Signal</t>
  </si>
  <si>
    <t>;</t>
  </si>
  <si>
    <t>std_logic</t>
  </si>
  <si>
    <t>_vector(</t>
  </si>
  <si>
    <t xml:space="preserve"> downto </t>
  </si>
  <si>
    <t xml:space="preserve">type </t>
  </si>
  <si>
    <t xml:space="preserve"> is record</t>
  </si>
  <si>
    <t xml:space="preserve">end record </t>
  </si>
  <si>
    <t xml:space="preserve"> : </t>
  </si>
  <si>
    <t xml:space="preserve">  </t>
  </si>
  <si>
    <t xml:space="preserve">  : </t>
  </si>
  <si>
    <t xml:space="preserve">in </t>
  </si>
  <si>
    <t>CASE</t>
  </si>
  <si>
    <t>PORT</t>
  </si>
  <si>
    <t>SIGNAL</t>
  </si>
  <si>
    <t xml:space="preserve">signal </t>
  </si>
  <si>
    <t>case (</t>
  </si>
  <si>
    <t>) is</t>
  </si>
  <si>
    <t>end case;</t>
  </si>
  <si>
    <t xml:space="preserve">out </t>
  </si>
  <si>
    <t>others</t>
  </si>
  <si>
    <t xml:space="preserve"> =&gt;</t>
  </si>
  <si>
    <t xml:space="preserve"> &lt;= </t>
  </si>
  <si>
    <t>)</t>
  </si>
  <si>
    <t>.</t>
  </si>
  <si>
    <t>(</t>
  </si>
  <si>
    <t>when (</t>
  </si>
  <si>
    <t xml:space="preserve">when </t>
  </si>
  <si>
    <t>Range</t>
  </si>
  <si>
    <t>RESET</t>
  </si>
  <si>
    <t>_vector</t>
  </si>
  <si>
    <t>in</t>
  </si>
  <si>
    <t>null</t>
  </si>
  <si>
    <t>Address Offset</t>
  </si>
  <si>
    <t>Address High bit</t>
  </si>
  <si>
    <t>Address Low bit</t>
  </si>
  <si>
    <t>Address bits</t>
  </si>
  <si>
    <t>Default (VHDL)</t>
  </si>
  <si>
    <t>Address (VHDL)</t>
  </si>
  <si>
    <t>(others =&gt; '0')</t>
  </si>
  <si>
    <t>0x0000</t>
  </si>
  <si>
    <t>Field</t>
  </si>
  <si>
    <t>Reg Type</t>
  </si>
  <si>
    <t>Reg Name</t>
  </si>
  <si>
    <t>spw_link_config_status_reg</t>
  </si>
  <si>
    <t>spw_timecode_reg</t>
  </si>
  <si>
    <t>spw_err_credit</t>
  </si>
  <si>
    <t>spw_err_escape</t>
  </si>
  <si>
    <t>spw_err_parity</t>
  </si>
  <si>
    <t>spw_err_disconnect</t>
  </si>
  <si>
    <t>spw_link_started</t>
  </si>
  <si>
    <t>spw_link_connecting</t>
  </si>
  <si>
    <t>spw_link_running</t>
  </si>
  <si>
    <t>spw_lnkcfg_autostart</t>
  </si>
  <si>
    <t>spw_lnkcfg_disconnect</t>
  </si>
  <si>
    <t>Write Suffix</t>
  </si>
  <si>
    <t>Read Suffix</t>
  </si>
  <si>
    <t>Type Prefix</t>
  </si>
  <si>
    <t>wr_reg</t>
  </si>
  <si>
    <t>rd_reg</t>
  </si>
  <si>
    <t>read_address_i</t>
  </si>
  <si>
    <t>write_address_i</t>
  </si>
  <si>
    <t>spw_lnkcfg_linkstart</t>
  </si>
  <si>
    <t>spw_lnkcfg_txdivcnt</t>
  </si>
  <si>
    <t>0x01</t>
  </si>
  <si>
    <t>Define name</t>
  </si>
  <si>
    <t>Full Define</t>
  </si>
  <si>
    <t>Addr [hex]</t>
  </si>
  <si>
    <t>Define suffix</t>
  </si>
  <si>
    <t>Define prefix</t>
  </si>
  <si>
    <t>Name length</t>
  </si>
  <si>
    <t>TIMECODE</t>
  </si>
  <si>
    <t>LINK_CFG_STAT</t>
  </si>
  <si>
    <t>_REG_OFST</t>
  </si>
  <si>
    <t>Final Text</t>
  </si>
  <si>
    <t>Bit Mask Name</t>
  </si>
  <si>
    <t>Mask</t>
  </si>
  <si>
    <t>Length</t>
  </si>
  <si>
    <t>Offset</t>
  </si>
  <si>
    <t>0b111111</t>
  </si>
  <si>
    <t>0b11</t>
  </si>
  <si>
    <t>0xFF</t>
  </si>
  <si>
    <t>0xFFFF</t>
  </si>
  <si>
    <t>0xFFFFFFFF</t>
  </si>
  <si>
    <t>_MSK</t>
  </si>
  <si>
    <t>SPW_LNKCFG_DISCONNECT</t>
  </si>
  <si>
    <t>SPW_LNKCFG_LINKSTART</t>
  </si>
  <si>
    <t>SPW_LNKCFG_AUTOSTART</t>
  </si>
  <si>
    <t>SPW_LNKERR_DISCONNECT</t>
  </si>
  <si>
    <t>SPW_LNKSTAT_RUNNING</t>
  </si>
  <si>
    <t>SPW_LNKSTAT_CONNECTING</t>
  </si>
  <si>
    <t>SPW_LNKSTAT_STARTED</t>
  </si>
  <si>
    <t>SPW_LNKERR_PARITY</t>
  </si>
  <si>
    <t>SPW_LNKERR_ESCAPE</t>
  </si>
  <si>
    <t>SPW_LNKERR_CREDIT</t>
  </si>
  <si>
    <t>SPW_LNKCFG_TXDIVCNT</t>
  </si>
  <si>
    <t>timecode_tx_time</t>
  </si>
  <si>
    <t>timecode_tx_control</t>
  </si>
  <si>
    <t>timecode_rx_time</t>
  </si>
  <si>
    <t>timecode_rx_control</t>
  </si>
  <si>
    <t>timecode_rx_received</t>
  </si>
  <si>
    <t>timecode_tx_send</t>
  </si>
  <si>
    <t>data_buffers_status_reg</t>
  </si>
  <si>
    <t>data_buffer_used</t>
  </si>
  <si>
    <t>data_buffer_full</t>
  </si>
  <si>
    <t>data_buffer_empty</t>
  </si>
  <si>
    <t>data_controller_config_reg</t>
  </si>
  <si>
    <t>send_eop</t>
  </si>
  <si>
    <t>send_eep</t>
  </si>
  <si>
    <t>data_scheduler_timer_config_reg</t>
  </si>
  <si>
    <t>data_scheduler_timer_status_reg</t>
  </si>
  <si>
    <t>timer_stopped</t>
  </si>
  <si>
    <t>timer_started</t>
  </si>
  <si>
    <t>timer_running</t>
  </si>
  <si>
    <t>timer_cleared</t>
  </si>
  <si>
    <t>timer_start_on_sync</t>
  </si>
  <si>
    <t>dcom_irq_control_reg</t>
  </si>
  <si>
    <t>dcom_irq_flags_reg</t>
  </si>
  <si>
    <t>dcom_irq_flags_clear_reg</t>
  </si>
  <si>
    <t>dcom_global_irq_en</t>
  </si>
  <si>
    <t>dcom_tx_begin_en</t>
  </si>
  <si>
    <t>dcom_tx_end_en</t>
  </si>
  <si>
    <t>dcom_tx_end_flag</t>
  </si>
  <si>
    <t>dcom_tx_begin_flag</t>
  </si>
  <si>
    <t>dcom_tx_begin_flag_clear</t>
  </si>
  <si>
    <t>dcom_tx_end_flag_clear</t>
  </si>
  <si>
    <t>data_scheduler_timer_time_reg</t>
  </si>
  <si>
    <t>timer_time</t>
  </si>
  <si>
    <t>timer_clk_div</t>
  </si>
  <si>
    <t>data_scheduler_timer_clkdiv_reg</t>
  </si>
  <si>
    <t>0b00</t>
  </si>
  <si>
    <t>0b000000</t>
  </si>
  <si>
    <t>0x00000000</t>
  </si>
  <si>
    <t>DCOM_</t>
  </si>
  <si>
    <t>DATA_BUFF_STAT</t>
  </si>
  <si>
    <t>DATA_CRTLR_CFG</t>
  </si>
  <si>
    <t>IRQ_CTRL</t>
  </si>
  <si>
    <t>IRQ_FLAG</t>
  </si>
  <si>
    <t>IRQ_FLAG_CLR</t>
  </si>
  <si>
    <t>TC_TX_TIME</t>
  </si>
  <si>
    <t>TX_TX_CONTROL</t>
  </si>
  <si>
    <t>TC_TX_SEND</t>
  </si>
  <si>
    <t>TX_RX_CONTROL</t>
  </si>
  <si>
    <t>TC_RX_RECEIVED</t>
  </si>
  <si>
    <t>TC_RX_TIME</t>
  </si>
  <si>
    <t>DATA_SCHTMR_CFG</t>
  </si>
  <si>
    <t>DATA_SCHTMR_STAT</t>
  </si>
  <si>
    <t>DATA_SCHTMR_TIME</t>
  </si>
  <si>
    <t>DATA_SCHTMR_CLKDIV</t>
  </si>
  <si>
    <t>data_scheduler_timer_control_reg</t>
  </si>
  <si>
    <t>timer_clear</t>
  </si>
  <si>
    <t>timer_stop</t>
  </si>
  <si>
    <t>timer_run</t>
  </si>
  <si>
    <t>timer_start</t>
  </si>
  <si>
    <t>DATA_SCHTMR_CTRL</t>
  </si>
  <si>
    <t>DATA_SCHTMR_CTRL_START</t>
  </si>
  <si>
    <t>DATA_SCHTMR_CTRL_RUN</t>
  </si>
  <si>
    <t>DATA_SCHTMR_CTRL_STOP</t>
  </si>
  <si>
    <t>DATA_SCHTMR_CTRL_CLR</t>
  </si>
  <si>
    <t>DATA_SCHTMR_ST_STOPPED</t>
  </si>
  <si>
    <t>DATA_SCHTMR_ST_STARTED</t>
  </si>
  <si>
    <t>DATA_SCHTMR_ST_RUNNING</t>
  </si>
  <si>
    <t>DATA_SCHTMR_ST_CLEARED</t>
  </si>
  <si>
    <t>DATA_SCHTMR_CFG_STSYNC</t>
  </si>
  <si>
    <t>DATA_CTRLR_CFG_SEND_EOP</t>
  </si>
  <si>
    <t>DATA_CTRLR_CFG_SEND_EEP</t>
  </si>
  <si>
    <t>DATA_BUFF_STAT_USED</t>
  </si>
  <si>
    <t>DATA_BUFF_STAT_EMPTY</t>
  </si>
  <si>
    <t>DATA_BUFF_STAT_FULL</t>
  </si>
  <si>
    <t>IRQ_CTRL_TX_END_EN</t>
  </si>
  <si>
    <t>IRQ_CTRL_TX_BEGIN_EN</t>
  </si>
  <si>
    <t>IRQ_CTRL_GLOBAL_EN</t>
  </si>
  <si>
    <t>IRQ_FLG_TX_END_FLAG</t>
  </si>
  <si>
    <t>IRQ_FLG_TX_BEGIN_FLAG</t>
  </si>
  <si>
    <t>IRQ_FC_TX_BEGIN_FLG_CLR</t>
  </si>
  <si>
    <t>IRQ_FC_TX_END_FLG_CLR</t>
  </si>
  <si>
    <t>t_dcom_</t>
  </si>
  <si>
    <t>dcom_read_registers_i</t>
  </si>
  <si>
    <t>dcom_write_registers_i</t>
  </si>
  <si>
    <t>avalon_mm_dcom_o.readdata</t>
  </si>
  <si>
    <t>avalon_mm_dcom_i.writedata</t>
  </si>
  <si>
    <t>dcom_write_registers_o</t>
  </si>
  <si>
    <t>spw_link_config_reg</t>
  </si>
  <si>
    <t>spw_link_status_reg</t>
  </si>
  <si>
    <t>timecode_rx_received_clr</t>
  </si>
  <si>
    <t>spw_timecode_rx_reg</t>
  </si>
  <si>
    <t>'0'</t>
  </si>
  <si>
    <t>spw_timecode_tx_rxctrl_reg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</si>
</sst>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Lucida Sans Typewriter"/>
      <family val="3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4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/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0" fontId="2" fillId="7" borderId="5" xfId="0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0" fillId="2" borderId="8" xfId="0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AH87"/>
  <sheetViews>
    <sheetView topLeftCell="A46" zoomScaleNormal="100" workbookViewId="0">
      <selection activeCell="B64" sqref="B64"/>
    </sheetView>
    <sheetView tabSelected="1" workbookViewId="1"/>
  </sheetViews>
  <sheetFormatPr defaultRowHeight="14.4" x14ac:dyDescent="0.3"/>
  <cols>
    <col min="1" max="1" width="5.44140625" customWidth="1"/>
    <col min="2" max="2" width="13.88671875" style="8" bestFit="1" customWidth="1"/>
    <col min="3" max="34" width="6.44140625" style="8" customWidth="1"/>
  </cols>
  <sheetData>
    <row r="2" spans="2:34" x14ac:dyDescent="0.3">
      <c r="B2" s="9" t="s">
        <v>36</v>
      </c>
      <c r="C2" s="45" t="s">
        <v>84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</row>
    <row r="3" spans="2:34" x14ac:dyDescent="0.3">
      <c r="B3" s="9" t="s">
        <v>73</v>
      </c>
      <c r="C3" s="44" t="str">
        <f>CONCATENATE("0x",DEC2HEX(0,2))</f>
        <v>0x00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</row>
    <row r="4" spans="2:34" x14ac:dyDescent="0.3">
      <c r="B4" s="9"/>
      <c r="C4" s="10" t="s">
        <v>35</v>
      </c>
      <c r="D4" s="10" t="s">
        <v>34</v>
      </c>
      <c r="E4" s="10" t="s">
        <v>33</v>
      </c>
      <c r="F4" s="10" t="s">
        <v>32</v>
      </c>
      <c r="G4" s="10" t="s">
        <v>31</v>
      </c>
      <c r="H4" s="10" t="s">
        <v>30</v>
      </c>
      <c r="I4" s="10" t="s">
        <v>29</v>
      </c>
      <c r="J4" s="15" t="s">
        <v>28</v>
      </c>
      <c r="K4" s="13" t="s">
        <v>27</v>
      </c>
      <c r="L4" s="10" t="s">
        <v>26</v>
      </c>
      <c r="M4" s="10" t="s">
        <v>25</v>
      </c>
      <c r="N4" s="10" t="s">
        <v>24</v>
      </c>
      <c r="O4" s="10" t="s">
        <v>23</v>
      </c>
      <c r="P4" s="10" t="s">
        <v>22</v>
      </c>
      <c r="Q4" s="10" t="s">
        <v>21</v>
      </c>
      <c r="R4" s="15" t="s">
        <v>20</v>
      </c>
      <c r="S4" s="13" t="s">
        <v>19</v>
      </c>
      <c r="T4" s="10" t="s">
        <v>18</v>
      </c>
      <c r="U4" s="10" t="s">
        <v>17</v>
      </c>
      <c r="V4" s="10" t="s">
        <v>16</v>
      </c>
      <c r="W4" s="10" t="s">
        <v>15</v>
      </c>
      <c r="X4" s="10" t="s">
        <v>14</v>
      </c>
      <c r="Y4" s="10" t="s">
        <v>13</v>
      </c>
      <c r="Z4" s="15" t="s">
        <v>12</v>
      </c>
      <c r="AA4" s="13" t="s">
        <v>1</v>
      </c>
      <c r="AB4" s="10" t="s">
        <v>2</v>
      </c>
      <c r="AC4" s="10" t="s">
        <v>3</v>
      </c>
      <c r="AD4" s="10" t="s">
        <v>4</v>
      </c>
      <c r="AE4" s="10" t="s">
        <v>5</v>
      </c>
      <c r="AF4" s="10" t="s">
        <v>6</v>
      </c>
      <c r="AG4" s="10" t="s">
        <v>7</v>
      </c>
      <c r="AH4" s="10" t="s">
        <v>8</v>
      </c>
    </row>
    <row r="5" spans="2:34" x14ac:dyDescent="0.3">
      <c r="B5" s="9" t="s">
        <v>11</v>
      </c>
      <c r="C5" s="40" t="s">
        <v>38</v>
      </c>
      <c r="D5" s="38"/>
      <c r="E5" s="38"/>
      <c r="F5" s="38"/>
      <c r="G5" s="38"/>
      <c r="H5" s="38"/>
      <c r="I5" s="38"/>
      <c r="J5" s="41"/>
      <c r="K5" s="14" t="s">
        <v>39</v>
      </c>
      <c r="L5" s="11" t="s">
        <v>39</v>
      </c>
      <c r="M5" s="11" t="s">
        <v>39</v>
      </c>
      <c r="N5" s="11" t="s">
        <v>39</v>
      </c>
      <c r="O5" s="11" t="s">
        <v>39</v>
      </c>
      <c r="P5" s="11" t="s">
        <v>39</v>
      </c>
      <c r="Q5" s="11" t="s">
        <v>39</v>
      </c>
      <c r="R5" s="16" t="s">
        <v>39</v>
      </c>
      <c r="S5" s="14" t="s">
        <v>39</v>
      </c>
      <c r="T5" s="11" t="s">
        <v>39</v>
      </c>
      <c r="U5" s="11" t="s">
        <v>39</v>
      </c>
      <c r="V5" s="11" t="s">
        <v>39</v>
      </c>
      <c r="W5" s="11" t="s">
        <v>39</v>
      </c>
      <c r="X5" s="11" t="s">
        <v>39</v>
      </c>
      <c r="Y5" s="11" t="s">
        <v>39</v>
      </c>
      <c r="Z5" s="16" t="s">
        <v>39</v>
      </c>
      <c r="AA5" s="14" t="s">
        <v>39</v>
      </c>
      <c r="AB5" s="11" t="s">
        <v>39</v>
      </c>
      <c r="AC5" s="11" t="s">
        <v>39</v>
      </c>
      <c r="AD5" s="11" t="s">
        <v>39</v>
      </c>
      <c r="AE5" s="11" t="s">
        <v>39</v>
      </c>
      <c r="AF5" s="11" t="s">
        <v>38</v>
      </c>
      <c r="AG5" s="11" t="s">
        <v>38</v>
      </c>
      <c r="AH5" s="11" t="s">
        <v>38</v>
      </c>
    </row>
    <row r="6" spans="2:34" x14ac:dyDescent="0.3">
      <c r="B6" s="9" t="s">
        <v>10</v>
      </c>
      <c r="C6" s="42" t="s">
        <v>104</v>
      </c>
      <c r="D6" s="35"/>
      <c r="E6" s="35"/>
      <c r="F6" s="35"/>
      <c r="G6" s="35"/>
      <c r="H6" s="35"/>
      <c r="I6" s="35"/>
      <c r="J6" s="43"/>
      <c r="K6" s="18">
        <v>0</v>
      </c>
      <c r="L6" s="12">
        <v>0</v>
      </c>
      <c r="M6" s="12">
        <v>0</v>
      </c>
      <c r="N6" s="12">
        <v>0</v>
      </c>
      <c r="O6" s="12" t="s">
        <v>37</v>
      </c>
      <c r="P6" s="12" t="s">
        <v>37</v>
      </c>
      <c r="Q6" s="12" t="s">
        <v>37</v>
      </c>
      <c r="R6" s="17" t="s">
        <v>37</v>
      </c>
      <c r="S6" s="18">
        <v>0</v>
      </c>
      <c r="T6" s="12">
        <v>0</v>
      </c>
      <c r="U6" s="12">
        <v>0</v>
      </c>
      <c r="V6" s="12">
        <v>0</v>
      </c>
      <c r="W6" s="12">
        <v>0</v>
      </c>
      <c r="X6" s="12" t="s">
        <v>37</v>
      </c>
      <c r="Y6" s="12" t="s">
        <v>37</v>
      </c>
      <c r="Z6" s="17" t="s">
        <v>37</v>
      </c>
      <c r="AA6" s="18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</row>
    <row r="7" spans="2:34" ht="15" customHeight="1" x14ac:dyDescent="0.3">
      <c r="B7" s="9" t="s">
        <v>9</v>
      </c>
      <c r="C7" s="33" t="s">
        <v>103</v>
      </c>
      <c r="D7" s="31"/>
      <c r="E7" s="31"/>
      <c r="F7" s="31"/>
      <c r="G7" s="31"/>
      <c r="H7" s="31"/>
      <c r="I7" s="31"/>
      <c r="J7" s="46"/>
      <c r="K7" s="21" t="s">
        <v>37</v>
      </c>
      <c r="L7" s="19" t="s">
        <v>37</v>
      </c>
      <c r="M7" s="19" t="s">
        <v>37</v>
      </c>
      <c r="N7" s="19" t="s">
        <v>37</v>
      </c>
      <c r="O7" s="19" t="s">
        <v>86</v>
      </c>
      <c r="P7" s="19" t="s">
        <v>87</v>
      </c>
      <c r="Q7" s="19" t="s">
        <v>88</v>
      </c>
      <c r="R7" s="16" t="s">
        <v>89</v>
      </c>
      <c r="S7" s="21" t="s">
        <v>37</v>
      </c>
      <c r="T7" s="19" t="s">
        <v>37</v>
      </c>
      <c r="U7" s="19" t="s">
        <v>37</v>
      </c>
      <c r="V7" s="19" t="s">
        <v>37</v>
      </c>
      <c r="W7" s="19"/>
      <c r="X7" s="19" t="s">
        <v>90</v>
      </c>
      <c r="Y7" s="19" t="s">
        <v>91</v>
      </c>
      <c r="Z7" s="16" t="s">
        <v>92</v>
      </c>
      <c r="AA7" s="21" t="s">
        <v>37</v>
      </c>
      <c r="AB7" s="19" t="s">
        <v>37</v>
      </c>
      <c r="AC7" s="19" t="s">
        <v>37</v>
      </c>
      <c r="AD7" s="19" t="s">
        <v>37</v>
      </c>
      <c r="AE7" s="11" t="s">
        <v>37</v>
      </c>
      <c r="AF7" s="11" t="s">
        <v>93</v>
      </c>
      <c r="AG7" s="11" t="s">
        <v>102</v>
      </c>
      <c r="AH7" s="11" t="s">
        <v>94</v>
      </c>
    </row>
    <row r="8" spans="2:34" x14ac:dyDescent="0.3">
      <c r="O8" s="25"/>
    </row>
    <row r="9" spans="2:34" x14ac:dyDescent="0.3">
      <c r="B9" s="9" t="s">
        <v>36</v>
      </c>
      <c r="C9" s="45" t="s">
        <v>85</v>
      </c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</row>
    <row r="10" spans="2:34" x14ac:dyDescent="0.3">
      <c r="B10" s="9" t="s">
        <v>73</v>
      </c>
      <c r="C10" s="44" t="str">
        <f>CONCATENATE("0x",DEC2HEX(HEX2DEC(RIGHT(C3,2))+1,2))</f>
        <v>0x01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</row>
    <row r="11" spans="2:34" x14ac:dyDescent="0.3">
      <c r="B11" s="9"/>
      <c r="C11" s="10" t="s">
        <v>35</v>
      </c>
      <c r="D11" s="10" t="s">
        <v>34</v>
      </c>
      <c r="E11" s="10" t="s">
        <v>33</v>
      </c>
      <c r="F11" s="10" t="s">
        <v>32</v>
      </c>
      <c r="G11" s="10" t="s">
        <v>31</v>
      </c>
      <c r="H11" s="10" t="s">
        <v>30</v>
      </c>
      <c r="I11" s="10" t="s">
        <v>29</v>
      </c>
      <c r="J11" s="15" t="s">
        <v>28</v>
      </c>
      <c r="K11" s="13" t="s">
        <v>27</v>
      </c>
      <c r="L11" s="10" t="s">
        <v>26</v>
      </c>
      <c r="M11" s="10" t="s">
        <v>25</v>
      </c>
      <c r="N11" s="10" t="s">
        <v>24</v>
      </c>
      <c r="O11" s="10" t="s">
        <v>23</v>
      </c>
      <c r="P11" s="10" t="s">
        <v>22</v>
      </c>
      <c r="Q11" s="10" t="s">
        <v>21</v>
      </c>
      <c r="R11" s="15" t="s">
        <v>20</v>
      </c>
      <c r="S11" s="13" t="s">
        <v>19</v>
      </c>
      <c r="T11" s="10" t="s">
        <v>18</v>
      </c>
      <c r="U11" s="10" t="s">
        <v>17</v>
      </c>
      <c r="V11" s="10" t="s">
        <v>16</v>
      </c>
      <c r="W11" s="10" t="s">
        <v>15</v>
      </c>
      <c r="X11" s="10" t="s">
        <v>14</v>
      </c>
      <c r="Y11" s="10" t="s">
        <v>13</v>
      </c>
      <c r="Z11" s="15" t="s">
        <v>12</v>
      </c>
      <c r="AA11" s="13" t="s">
        <v>1</v>
      </c>
      <c r="AB11" s="10" t="s">
        <v>2</v>
      </c>
      <c r="AC11" s="10" t="s">
        <v>3</v>
      </c>
      <c r="AD11" s="10" t="s">
        <v>4</v>
      </c>
      <c r="AE11" s="10" t="s">
        <v>5</v>
      </c>
      <c r="AF11" s="10" t="s">
        <v>6</v>
      </c>
      <c r="AG11" s="10" t="s">
        <v>7</v>
      </c>
      <c r="AH11" s="10" t="s">
        <v>8</v>
      </c>
    </row>
    <row r="12" spans="2:34" x14ac:dyDescent="0.3">
      <c r="B12" s="9" t="s">
        <v>11</v>
      </c>
      <c r="C12" s="11" t="s">
        <v>39</v>
      </c>
      <c r="D12" s="11" t="s">
        <v>39</v>
      </c>
      <c r="E12" s="11" t="s">
        <v>39</v>
      </c>
      <c r="F12" s="11" t="s">
        <v>39</v>
      </c>
      <c r="G12" s="11" t="s">
        <v>39</v>
      </c>
      <c r="H12" s="11" t="s">
        <v>39</v>
      </c>
      <c r="I12" s="11" t="s">
        <v>39</v>
      </c>
      <c r="J12" s="16" t="s">
        <v>38</v>
      </c>
      <c r="K12" s="37" t="s">
        <v>39</v>
      </c>
      <c r="L12" s="39"/>
      <c r="M12" s="40" t="s">
        <v>39</v>
      </c>
      <c r="N12" s="38"/>
      <c r="O12" s="38"/>
      <c r="P12" s="38"/>
      <c r="Q12" s="38"/>
      <c r="R12" s="41"/>
      <c r="S12" s="14" t="s">
        <v>39</v>
      </c>
      <c r="T12" s="11" t="s">
        <v>39</v>
      </c>
      <c r="U12" s="11" t="s">
        <v>39</v>
      </c>
      <c r="V12" s="11" t="s">
        <v>39</v>
      </c>
      <c r="W12" s="11" t="s">
        <v>39</v>
      </c>
      <c r="X12" s="11" t="s">
        <v>39</v>
      </c>
      <c r="Y12" s="11" t="s">
        <v>39</v>
      </c>
      <c r="Z12" s="16" t="s">
        <v>38</v>
      </c>
      <c r="AA12" s="37" t="s">
        <v>38</v>
      </c>
      <c r="AB12" s="39"/>
      <c r="AC12" s="40" t="s">
        <v>38</v>
      </c>
      <c r="AD12" s="38"/>
      <c r="AE12" s="38"/>
      <c r="AF12" s="38"/>
      <c r="AG12" s="38"/>
      <c r="AH12" s="39"/>
    </row>
    <row r="13" spans="2:34" x14ac:dyDescent="0.3">
      <c r="B13" s="9" t="s">
        <v>10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7">
        <v>0</v>
      </c>
      <c r="K13" s="34" t="s">
        <v>170</v>
      </c>
      <c r="L13" s="36"/>
      <c r="M13" s="42" t="s">
        <v>171</v>
      </c>
      <c r="N13" s="35"/>
      <c r="O13" s="35"/>
      <c r="P13" s="35"/>
      <c r="Q13" s="35"/>
      <c r="R13" s="43"/>
      <c r="S13" s="18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7">
        <v>0</v>
      </c>
      <c r="AA13" s="34" t="s">
        <v>170</v>
      </c>
      <c r="AB13" s="36"/>
      <c r="AC13" s="42" t="s">
        <v>171</v>
      </c>
      <c r="AD13" s="35"/>
      <c r="AE13" s="35"/>
      <c r="AF13" s="35"/>
      <c r="AG13" s="35"/>
      <c r="AH13" s="36"/>
    </row>
    <row r="14" spans="2:34" ht="15" customHeight="1" x14ac:dyDescent="0.3">
      <c r="B14" s="9" t="s">
        <v>9</v>
      </c>
      <c r="C14" s="19" t="s">
        <v>37</v>
      </c>
      <c r="D14" s="19" t="s">
        <v>37</v>
      </c>
      <c r="E14" s="19" t="s">
        <v>37</v>
      </c>
      <c r="F14" s="19" t="s">
        <v>37</v>
      </c>
      <c r="G14" s="19" t="s">
        <v>37</v>
      </c>
      <c r="H14" s="19" t="s">
        <v>37</v>
      </c>
      <c r="I14" s="19" t="s">
        <v>37</v>
      </c>
      <c r="J14" s="20" t="s">
        <v>140</v>
      </c>
      <c r="K14" s="37" t="s">
        <v>139</v>
      </c>
      <c r="L14" s="39"/>
      <c r="M14" s="40" t="s">
        <v>138</v>
      </c>
      <c r="N14" s="38"/>
      <c r="O14" s="38"/>
      <c r="P14" s="38"/>
      <c r="Q14" s="38"/>
      <c r="R14" s="41"/>
      <c r="S14" s="21" t="s">
        <v>37</v>
      </c>
      <c r="T14" s="19" t="s">
        <v>37</v>
      </c>
      <c r="U14" s="19" t="s">
        <v>37</v>
      </c>
      <c r="V14" s="19" t="s">
        <v>37</v>
      </c>
      <c r="W14" s="19" t="s">
        <v>37</v>
      </c>
      <c r="X14" s="19" t="s">
        <v>37</v>
      </c>
      <c r="Y14" s="19" t="s">
        <v>37</v>
      </c>
      <c r="Z14" s="20" t="s">
        <v>141</v>
      </c>
      <c r="AA14" s="37" t="s">
        <v>137</v>
      </c>
      <c r="AB14" s="39"/>
      <c r="AC14" s="33" t="s">
        <v>136</v>
      </c>
      <c r="AD14" s="31"/>
      <c r="AE14" s="31"/>
      <c r="AF14" s="31"/>
      <c r="AG14" s="31"/>
      <c r="AH14" s="32"/>
    </row>
    <row r="16" spans="2:34" x14ac:dyDescent="0.3">
      <c r="B16" s="9" t="s">
        <v>36</v>
      </c>
      <c r="C16" s="45" t="s">
        <v>142</v>
      </c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</row>
    <row r="17" spans="2:34" x14ac:dyDescent="0.3">
      <c r="B17" s="9" t="s">
        <v>73</v>
      </c>
      <c r="C17" s="44" t="str">
        <f>CONCATENATE("0x",DEC2HEX(HEX2DEC(RIGHT(C10,2))+1,2))</f>
        <v>0x02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</row>
    <row r="18" spans="2:34" x14ac:dyDescent="0.3">
      <c r="B18" s="9"/>
      <c r="C18" s="10" t="s">
        <v>35</v>
      </c>
      <c r="D18" s="10" t="s">
        <v>34</v>
      </c>
      <c r="E18" s="10" t="s">
        <v>33</v>
      </c>
      <c r="F18" s="10" t="s">
        <v>32</v>
      </c>
      <c r="G18" s="10" t="s">
        <v>31</v>
      </c>
      <c r="H18" s="10" t="s">
        <v>30</v>
      </c>
      <c r="I18" s="10" t="s">
        <v>29</v>
      </c>
      <c r="J18" s="15" t="s">
        <v>28</v>
      </c>
      <c r="K18" s="13" t="s">
        <v>27</v>
      </c>
      <c r="L18" s="10" t="s">
        <v>26</v>
      </c>
      <c r="M18" s="10" t="s">
        <v>25</v>
      </c>
      <c r="N18" s="10" t="s">
        <v>24</v>
      </c>
      <c r="O18" s="10" t="s">
        <v>23</v>
      </c>
      <c r="P18" s="10" t="s">
        <v>22</v>
      </c>
      <c r="Q18" s="10" t="s">
        <v>21</v>
      </c>
      <c r="R18" s="15" t="s">
        <v>20</v>
      </c>
      <c r="S18" s="13" t="s">
        <v>19</v>
      </c>
      <c r="T18" s="10" t="s">
        <v>18</v>
      </c>
      <c r="U18" s="10" t="s">
        <v>17</v>
      </c>
      <c r="V18" s="10" t="s">
        <v>16</v>
      </c>
      <c r="W18" s="10" t="s">
        <v>15</v>
      </c>
      <c r="X18" s="10" t="s">
        <v>14</v>
      </c>
      <c r="Y18" s="10" t="s">
        <v>13</v>
      </c>
      <c r="Z18" s="15" t="s">
        <v>12</v>
      </c>
      <c r="AA18" s="13" t="s">
        <v>1</v>
      </c>
      <c r="AB18" s="10" t="s">
        <v>2</v>
      </c>
      <c r="AC18" s="10" t="s">
        <v>3</v>
      </c>
      <c r="AD18" s="10" t="s">
        <v>4</v>
      </c>
      <c r="AE18" s="10" t="s">
        <v>5</v>
      </c>
      <c r="AF18" s="10" t="s">
        <v>6</v>
      </c>
      <c r="AG18" s="10" t="s">
        <v>7</v>
      </c>
      <c r="AH18" s="10" t="s">
        <v>8</v>
      </c>
    </row>
    <row r="19" spans="2:34" x14ac:dyDescent="0.3">
      <c r="B19" s="9" t="s">
        <v>11</v>
      </c>
      <c r="C19" s="11" t="s">
        <v>39</v>
      </c>
      <c r="D19" s="11" t="s">
        <v>39</v>
      </c>
      <c r="E19" s="11" t="s">
        <v>39</v>
      </c>
      <c r="F19" s="11" t="s">
        <v>39</v>
      </c>
      <c r="G19" s="11" t="s">
        <v>39</v>
      </c>
      <c r="H19" s="11" t="s">
        <v>39</v>
      </c>
      <c r="I19" s="11" t="s">
        <v>39</v>
      </c>
      <c r="J19" s="16" t="s">
        <v>39</v>
      </c>
      <c r="K19" s="14" t="s">
        <v>39</v>
      </c>
      <c r="L19" s="11" t="s">
        <v>39</v>
      </c>
      <c r="M19" s="11" t="s">
        <v>39</v>
      </c>
      <c r="N19" s="11" t="s">
        <v>39</v>
      </c>
      <c r="O19" s="11" t="s">
        <v>39</v>
      </c>
      <c r="P19" s="11" t="s">
        <v>39</v>
      </c>
      <c r="Q19" s="11" t="s">
        <v>39</v>
      </c>
      <c r="R19" s="16" t="s">
        <v>39</v>
      </c>
      <c r="S19" s="37" t="s">
        <v>39</v>
      </c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9"/>
    </row>
    <row r="20" spans="2:34" x14ac:dyDescent="0.3">
      <c r="B20" s="9" t="s">
        <v>10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7">
        <v>0</v>
      </c>
      <c r="K20" s="18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7">
        <v>1</v>
      </c>
      <c r="S20" s="34" t="s">
        <v>80</v>
      </c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6"/>
    </row>
    <row r="21" spans="2:34" ht="15" customHeight="1" x14ac:dyDescent="0.3">
      <c r="B21" s="9" t="s">
        <v>9</v>
      </c>
      <c r="C21" s="19" t="s">
        <v>37</v>
      </c>
      <c r="D21" s="19" t="s">
        <v>37</v>
      </c>
      <c r="E21" s="19" t="s">
        <v>37</v>
      </c>
      <c r="F21" s="19" t="s">
        <v>37</v>
      </c>
      <c r="G21" s="19" t="s">
        <v>37</v>
      </c>
      <c r="H21" s="19" t="s">
        <v>37</v>
      </c>
      <c r="I21" s="19" t="s">
        <v>37</v>
      </c>
      <c r="J21" s="20" t="s">
        <v>37</v>
      </c>
      <c r="K21" s="21" t="s">
        <v>37</v>
      </c>
      <c r="L21" s="19" t="s">
        <v>37</v>
      </c>
      <c r="M21" s="19" t="s">
        <v>37</v>
      </c>
      <c r="N21" s="19" t="s">
        <v>37</v>
      </c>
      <c r="O21" s="19" t="s">
        <v>37</v>
      </c>
      <c r="P21" s="19" t="s">
        <v>37</v>
      </c>
      <c r="Q21" s="20" t="s">
        <v>144</v>
      </c>
      <c r="R21" s="20" t="s">
        <v>145</v>
      </c>
      <c r="S21" s="30" t="s">
        <v>143</v>
      </c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2"/>
    </row>
    <row r="23" spans="2:34" x14ac:dyDescent="0.3">
      <c r="B23" s="9" t="s">
        <v>36</v>
      </c>
      <c r="C23" s="45" t="s">
        <v>146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</row>
    <row r="24" spans="2:34" x14ac:dyDescent="0.3">
      <c r="B24" s="9" t="s">
        <v>73</v>
      </c>
      <c r="C24" s="44" t="str">
        <f>CONCATENATE("0x",DEC2HEX(HEX2DEC(RIGHT(C17,2))+1,2))</f>
        <v>0x03</v>
      </c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</row>
    <row r="25" spans="2:34" x14ac:dyDescent="0.3">
      <c r="B25" s="9"/>
      <c r="C25" s="10" t="s">
        <v>35</v>
      </c>
      <c r="D25" s="10" t="s">
        <v>34</v>
      </c>
      <c r="E25" s="10" t="s">
        <v>33</v>
      </c>
      <c r="F25" s="10" t="s">
        <v>32</v>
      </c>
      <c r="G25" s="10" t="s">
        <v>31</v>
      </c>
      <c r="H25" s="10" t="s">
        <v>30</v>
      </c>
      <c r="I25" s="10" t="s">
        <v>29</v>
      </c>
      <c r="J25" s="15" t="s">
        <v>28</v>
      </c>
      <c r="K25" s="13" t="s">
        <v>27</v>
      </c>
      <c r="L25" s="10" t="s">
        <v>26</v>
      </c>
      <c r="M25" s="10" t="s">
        <v>25</v>
      </c>
      <c r="N25" s="10" t="s">
        <v>24</v>
      </c>
      <c r="O25" s="10" t="s">
        <v>23</v>
      </c>
      <c r="P25" s="10" t="s">
        <v>22</v>
      </c>
      <c r="Q25" s="10" t="s">
        <v>21</v>
      </c>
      <c r="R25" s="15" t="s">
        <v>20</v>
      </c>
      <c r="S25" s="13" t="s">
        <v>19</v>
      </c>
      <c r="T25" s="10" t="s">
        <v>18</v>
      </c>
      <c r="U25" s="10" t="s">
        <v>17</v>
      </c>
      <c r="V25" s="10" t="s">
        <v>16</v>
      </c>
      <c r="W25" s="10" t="s">
        <v>15</v>
      </c>
      <c r="X25" s="10" t="s">
        <v>14</v>
      </c>
      <c r="Y25" s="10" t="s">
        <v>13</v>
      </c>
      <c r="Z25" s="15" t="s">
        <v>12</v>
      </c>
      <c r="AA25" s="13" t="s">
        <v>1</v>
      </c>
      <c r="AB25" s="10" t="s">
        <v>2</v>
      </c>
      <c r="AC25" s="10" t="s">
        <v>3</v>
      </c>
      <c r="AD25" s="10" t="s">
        <v>4</v>
      </c>
      <c r="AE25" s="10" t="s">
        <v>5</v>
      </c>
      <c r="AF25" s="10" t="s">
        <v>6</v>
      </c>
      <c r="AG25" s="10" t="s">
        <v>7</v>
      </c>
      <c r="AH25" s="10" t="s">
        <v>8</v>
      </c>
    </row>
    <row r="26" spans="2:34" x14ac:dyDescent="0.3">
      <c r="B26" s="9" t="s">
        <v>11</v>
      </c>
      <c r="C26" s="11" t="s">
        <v>39</v>
      </c>
      <c r="D26" s="11" t="s">
        <v>39</v>
      </c>
      <c r="E26" s="11" t="s">
        <v>39</v>
      </c>
      <c r="F26" s="11" t="s">
        <v>39</v>
      </c>
      <c r="G26" s="11" t="s">
        <v>39</v>
      </c>
      <c r="H26" s="11" t="s">
        <v>39</v>
      </c>
      <c r="I26" s="11" t="s">
        <v>39</v>
      </c>
      <c r="J26" s="16" t="s">
        <v>39</v>
      </c>
      <c r="K26" s="14" t="s">
        <v>39</v>
      </c>
      <c r="L26" s="11" t="s">
        <v>39</v>
      </c>
      <c r="M26" s="11" t="s">
        <v>39</v>
      </c>
      <c r="N26" s="11" t="s">
        <v>39</v>
      </c>
      <c r="O26" s="11" t="s">
        <v>39</v>
      </c>
      <c r="P26" s="11" t="s">
        <v>39</v>
      </c>
      <c r="Q26" s="11" t="s">
        <v>39</v>
      </c>
      <c r="R26" s="16" t="s">
        <v>39</v>
      </c>
      <c r="S26" s="14" t="s">
        <v>39</v>
      </c>
      <c r="T26" s="11" t="s">
        <v>39</v>
      </c>
      <c r="U26" s="11" t="s">
        <v>39</v>
      </c>
      <c r="V26" s="11" t="s">
        <v>39</v>
      </c>
      <c r="W26" s="11" t="s">
        <v>39</v>
      </c>
      <c r="X26" s="11" t="s">
        <v>39</v>
      </c>
      <c r="Y26" s="11" t="s">
        <v>39</v>
      </c>
      <c r="Z26" s="16" t="s">
        <v>39</v>
      </c>
      <c r="AA26" s="14" t="s">
        <v>39</v>
      </c>
      <c r="AB26" s="11" t="s">
        <v>39</v>
      </c>
      <c r="AC26" s="11" t="s">
        <v>39</v>
      </c>
      <c r="AD26" s="11" t="s">
        <v>39</v>
      </c>
      <c r="AE26" s="11" t="s">
        <v>39</v>
      </c>
      <c r="AF26" s="11" t="s">
        <v>39</v>
      </c>
      <c r="AG26" s="11" t="s">
        <v>38</v>
      </c>
      <c r="AH26" s="11" t="s">
        <v>38</v>
      </c>
    </row>
    <row r="27" spans="2:34" x14ac:dyDescent="0.3">
      <c r="B27" s="9" t="s">
        <v>10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7">
        <v>0</v>
      </c>
      <c r="K27" s="18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7">
        <v>0</v>
      </c>
      <c r="S27" s="18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7">
        <v>0</v>
      </c>
      <c r="AA27" s="18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1</v>
      </c>
      <c r="AH27" s="12">
        <v>1</v>
      </c>
    </row>
    <row r="28" spans="2:34" ht="15" customHeight="1" x14ac:dyDescent="0.3">
      <c r="B28" s="9" t="s">
        <v>9</v>
      </c>
      <c r="C28" s="19" t="s">
        <v>37</v>
      </c>
      <c r="D28" s="19" t="s">
        <v>37</v>
      </c>
      <c r="E28" s="19" t="s">
        <v>37</v>
      </c>
      <c r="F28" s="19" t="s">
        <v>37</v>
      </c>
      <c r="G28" s="19" t="s">
        <v>37</v>
      </c>
      <c r="H28" s="19" t="s">
        <v>37</v>
      </c>
      <c r="I28" s="19" t="s">
        <v>37</v>
      </c>
      <c r="J28" s="20" t="s">
        <v>37</v>
      </c>
      <c r="K28" s="21" t="s">
        <v>37</v>
      </c>
      <c r="L28" s="19" t="s">
        <v>37</v>
      </c>
      <c r="M28" s="19" t="s">
        <v>37</v>
      </c>
      <c r="N28" s="19" t="s">
        <v>37</v>
      </c>
      <c r="O28" s="19" t="s">
        <v>37</v>
      </c>
      <c r="P28" s="19" t="s">
        <v>37</v>
      </c>
      <c r="Q28" s="19" t="s">
        <v>37</v>
      </c>
      <c r="R28" s="20" t="s">
        <v>37</v>
      </c>
      <c r="S28" s="21" t="s">
        <v>37</v>
      </c>
      <c r="T28" s="19" t="s">
        <v>37</v>
      </c>
      <c r="U28" s="19" t="s">
        <v>37</v>
      </c>
      <c r="V28" s="19" t="s">
        <v>37</v>
      </c>
      <c r="W28" s="19" t="s">
        <v>37</v>
      </c>
      <c r="X28" s="19" t="s">
        <v>37</v>
      </c>
      <c r="Y28" s="19" t="s">
        <v>37</v>
      </c>
      <c r="Z28" s="20" t="s">
        <v>37</v>
      </c>
      <c r="AA28" s="21" t="s">
        <v>37</v>
      </c>
      <c r="AB28" s="19" t="s">
        <v>37</v>
      </c>
      <c r="AC28" s="19" t="s">
        <v>37</v>
      </c>
      <c r="AD28" s="19" t="s">
        <v>37</v>
      </c>
      <c r="AE28" s="19" t="s">
        <v>37</v>
      </c>
      <c r="AF28" s="19" t="s">
        <v>37</v>
      </c>
      <c r="AG28" s="19" t="s">
        <v>148</v>
      </c>
      <c r="AH28" s="11" t="s">
        <v>147</v>
      </c>
    </row>
    <row r="30" spans="2:34" x14ac:dyDescent="0.3">
      <c r="B30" s="9" t="s">
        <v>36</v>
      </c>
      <c r="C30" s="45" t="s">
        <v>149</v>
      </c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</row>
    <row r="31" spans="2:34" x14ac:dyDescent="0.3">
      <c r="B31" s="9" t="s">
        <v>73</v>
      </c>
      <c r="C31" s="44" t="str">
        <f>CONCATENATE("0x",DEC2HEX(HEX2DEC(RIGHT(C24,2))+1,2))</f>
        <v>0x04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</row>
    <row r="32" spans="2:34" x14ac:dyDescent="0.3">
      <c r="B32" s="9"/>
      <c r="C32" s="10" t="s">
        <v>35</v>
      </c>
      <c r="D32" s="10" t="s">
        <v>34</v>
      </c>
      <c r="E32" s="10" t="s">
        <v>33</v>
      </c>
      <c r="F32" s="10" t="s">
        <v>32</v>
      </c>
      <c r="G32" s="10" t="s">
        <v>31</v>
      </c>
      <c r="H32" s="10" t="s">
        <v>30</v>
      </c>
      <c r="I32" s="10" t="s">
        <v>29</v>
      </c>
      <c r="J32" s="15" t="s">
        <v>28</v>
      </c>
      <c r="K32" s="13" t="s">
        <v>27</v>
      </c>
      <c r="L32" s="10" t="s">
        <v>26</v>
      </c>
      <c r="M32" s="10" t="s">
        <v>25</v>
      </c>
      <c r="N32" s="10" t="s">
        <v>24</v>
      </c>
      <c r="O32" s="10" t="s">
        <v>23</v>
      </c>
      <c r="P32" s="10" t="s">
        <v>22</v>
      </c>
      <c r="Q32" s="10" t="s">
        <v>21</v>
      </c>
      <c r="R32" s="15" t="s">
        <v>20</v>
      </c>
      <c r="S32" s="13" t="s">
        <v>19</v>
      </c>
      <c r="T32" s="10" t="s">
        <v>18</v>
      </c>
      <c r="U32" s="10" t="s">
        <v>17</v>
      </c>
      <c r="V32" s="10" t="s">
        <v>16</v>
      </c>
      <c r="W32" s="10" t="s">
        <v>15</v>
      </c>
      <c r="X32" s="10" t="s">
        <v>14</v>
      </c>
      <c r="Y32" s="10" t="s">
        <v>13</v>
      </c>
      <c r="Z32" s="15" t="s">
        <v>12</v>
      </c>
      <c r="AA32" s="13" t="s">
        <v>1</v>
      </c>
      <c r="AB32" s="10" t="s">
        <v>2</v>
      </c>
      <c r="AC32" s="10" t="s">
        <v>3</v>
      </c>
      <c r="AD32" s="10" t="s">
        <v>4</v>
      </c>
      <c r="AE32" s="10" t="s">
        <v>5</v>
      </c>
      <c r="AF32" s="10" t="s">
        <v>6</v>
      </c>
      <c r="AG32" s="10" t="s">
        <v>7</v>
      </c>
      <c r="AH32" s="10" t="s">
        <v>8</v>
      </c>
    </row>
    <row r="33" spans="2:34" x14ac:dyDescent="0.3">
      <c r="B33" s="9" t="s">
        <v>11</v>
      </c>
      <c r="C33" s="11" t="s">
        <v>39</v>
      </c>
      <c r="D33" s="11" t="s">
        <v>39</v>
      </c>
      <c r="E33" s="11" t="s">
        <v>39</v>
      </c>
      <c r="F33" s="11" t="s">
        <v>39</v>
      </c>
      <c r="G33" s="11" t="s">
        <v>39</v>
      </c>
      <c r="H33" s="11" t="s">
        <v>39</v>
      </c>
      <c r="I33" s="11" t="s">
        <v>39</v>
      </c>
      <c r="J33" s="16" t="s">
        <v>39</v>
      </c>
      <c r="K33" s="14" t="s">
        <v>39</v>
      </c>
      <c r="L33" s="11" t="s">
        <v>39</v>
      </c>
      <c r="M33" s="11" t="s">
        <v>39</v>
      </c>
      <c r="N33" s="11" t="s">
        <v>39</v>
      </c>
      <c r="O33" s="11" t="s">
        <v>39</v>
      </c>
      <c r="P33" s="11" t="s">
        <v>39</v>
      </c>
      <c r="Q33" s="11" t="s">
        <v>39</v>
      </c>
      <c r="R33" s="16" t="s">
        <v>39</v>
      </c>
      <c r="S33" s="14" t="s">
        <v>39</v>
      </c>
      <c r="T33" s="11" t="s">
        <v>39</v>
      </c>
      <c r="U33" s="11" t="s">
        <v>39</v>
      </c>
      <c r="V33" s="11" t="s">
        <v>39</v>
      </c>
      <c r="W33" s="11" t="s">
        <v>39</v>
      </c>
      <c r="X33" s="11" t="s">
        <v>39</v>
      </c>
      <c r="Y33" s="11" t="s">
        <v>39</v>
      </c>
      <c r="Z33" s="16" t="s">
        <v>39</v>
      </c>
      <c r="AA33" s="11" t="s">
        <v>39</v>
      </c>
      <c r="AB33" s="11" t="s">
        <v>39</v>
      </c>
      <c r="AC33" s="11" t="s">
        <v>39</v>
      </c>
      <c r="AD33" s="11" t="s">
        <v>39</v>
      </c>
      <c r="AE33" s="11" t="s">
        <v>39</v>
      </c>
      <c r="AF33" s="11" t="s">
        <v>39</v>
      </c>
      <c r="AG33" s="11" t="s">
        <v>39</v>
      </c>
      <c r="AH33" s="11" t="s">
        <v>38</v>
      </c>
    </row>
    <row r="34" spans="2:34" x14ac:dyDescent="0.3">
      <c r="B34" s="9" t="s">
        <v>10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7">
        <v>0</v>
      </c>
      <c r="K34" s="18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7">
        <v>0</v>
      </c>
      <c r="S34" s="18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7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1</v>
      </c>
    </row>
    <row r="35" spans="2:34" ht="15" customHeight="1" x14ac:dyDescent="0.3">
      <c r="B35" s="9" t="s">
        <v>9</v>
      </c>
      <c r="C35" s="19" t="s">
        <v>37</v>
      </c>
      <c r="D35" s="19" t="s">
        <v>37</v>
      </c>
      <c r="E35" s="19" t="s">
        <v>37</v>
      </c>
      <c r="F35" s="19" t="s">
        <v>37</v>
      </c>
      <c r="G35" s="19" t="s">
        <v>37</v>
      </c>
      <c r="H35" s="19" t="s">
        <v>37</v>
      </c>
      <c r="I35" s="19" t="s">
        <v>37</v>
      </c>
      <c r="J35" s="20" t="s">
        <v>37</v>
      </c>
      <c r="K35" s="21" t="s">
        <v>37</v>
      </c>
      <c r="L35" s="19" t="s">
        <v>37</v>
      </c>
      <c r="M35" s="19" t="s">
        <v>37</v>
      </c>
      <c r="N35" s="19" t="s">
        <v>37</v>
      </c>
      <c r="O35" s="19" t="s">
        <v>37</v>
      </c>
      <c r="P35" s="19" t="s">
        <v>37</v>
      </c>
      <c r="Q35" s="19" t="s">
        <v>37</v>
      </c>
      <c r="R35" s="20" t="s">
        <v>37</v>
      </c>
      <c r="S35" s="21" t="s">
        <v>37</v>
      </c>
      <c r="T35" s="19" t="s">
        <v>37</v>
      </c>
      <c r="U35" s="19" t="s">
        <v>37</v>
      </c>
      <c r="V35" s="19" t="s">
        <v>37</v>
      </c>
      <c r="W35" s="19" t="s">
        <v>37</v>
      </c>
      <c r="X35" s="19" t="s">
        <v>37</v>
      </c>
      <c r="Y35" s="19" t="s">
        <v>37</v>
      </c>
      <c r="Z35" s="20" t="s">
        <v>37</v>
      </c>
      <c r="AA35" s="19" t="s">
        <v>37</v>
      </c>
      <c r="AB35" s="19" t="s">
        <v>37</v>
      </c>
      <c r="AC35" s="19" t="s">
        <v>37</v>
      </c>
      <c r="AD35" s="19" t="s">
        <v>37</v>
      </c>
      <c r="AE35" s="19" t="s">
        <v>37</v>
      </c>
      <c r="AF35" s="19" t="s">
        <v>37</v>
      </c>
      <c r="AG35" s="19" t="s">
        <v>37</v>
      </c>
      <c r="AH35" s="19" t="s">
        <v>155</v>
      </c>
    </row>
    <row r="37" spans="2:34" x14ac:dyDescent="0.3">
      <c r="B37" s="9" t="s">
        <v>36</v>
      </c>
      <c r="C37" s="45" t="s">
        <v>169</v>
      </c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</row>
    <row r="38" spans="2:34" x14ac:dyDescent="0.3">
      <c r="B38" s="9" t="s">
        <v>73</v>
      </c>
      <c r="C38" s="44" t="str">
        <f>CONCATENATE("0x",DEC2HEX(HEX2DEC(RIGHT(C31,2))+1,2))</f>
        <v>0x05</v>
      </c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</row>
    <row r="39" spans="2:34" x14ac:dyDescent="0.3">
      <c r="B39" s="9"/>
      <c r="C39" s="10" t="s">
        <v>35</v>
      </c>
      <c r="D39" s="10" t="s">
        <v>34</v>
      </c>
      <c r="E39" s="10" t="s">
        <v>33</v>
      </c>
      <c r="F39" s="10" t="s">
        <v>32</v>
      </c>
      <c r="G39" s="10" t="s">
        <v>31</v>
      </c>
      <c r="H39" s="10" t="s">
        <v>30</v>
      </c>
      <c r="I39" s="10" t="s">
        <v>29</v>
      </c>
      <c r="J39" s="15" t="s">
        <v>28</v>
      </c>
      <c r="K39" s="13" t="s">
        <v>27</v>
      </c>
      <c r="L39" s="10" t="s">
        <v>26</v>
      </c>
      <c r="M39" s="10" t="s">
        <v>25</v>
      </c>
      <c r="N39" s="10" t="s">
        <v>24</v>
      </c>
      <c r="O39" s="10" t="s">
        <v>23</v>
      </c>
      <c r="P39" s="10" t="s">
        <v>22</v>
      </c>
      <c r="Q39" s="10" t="s">
        <v>21</v>
      </c>
      <c r="R39" s="15" t="s">
        <v>20</v>
      </c>
      <c r="S39" s="13" t="s">
        <v>19</v>
      </c>
      <c r="T39" s="10" t="s">
        <v>18</v>
      </c>
      <c r="U39" s="10" t="s">
        <v>17</v>
      </c>
      <c r="V39" s="10" t="s">
        <v>16</v>
      </c>
      <c r="W39" s="10" t="s">
        <v>15</v>
      </c>
      <c r="X39" s="10" t="s">
        <v>14</v>
      </c>
      <c r="Y39" s="10" t="s">
        <v>13</v>
      </c>
      <c r="Z39" s="15" t="s">
        <v>12</v>
      </c>
      <c r="AA39" s="13" t="s">
        <v>1</v>
      </c>
      <c r="AB39" s="10" t="s">
        <v>2</v>
      </c>
      <c r="AC39" s="10" t="s">
        <v>3</v>
      </c>
      <c r="AD39" s="10" t="s">
        <v>4</v>
      </c>
      <c r="AE39" s="10" t="s">
        <v>5</v>
      </c>
      <c r="AF39" s="10" t="s">
        <v>6</v>
      </c>
      <c r="AG39" s="10" t="s">
        <v>7</v>
      </c>
      <c r="AH39" s="10" t="s">
        <v>8</v>
      </c>
    </row>
    <row r="40" spans="2:34" x14ac:dyDescent="0.3">
      <c r="B40" s="9" t="s">
        <v>11</v>
      </c>
      <c r="C40" s="40" t="s">
        <v>38</v>
      </c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9"/>
    </row>
    <row r="41" spans="2:34" x14ac:dyDescent="0.3">
      <c r="B41" s="9" t="s">
        <v>10</v>
      </c>
      <c r="C41" s="42" t="s">
        <v>172</v>
      </c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6"/>
    </row>
    <row r="42" spans="2:34" ht="15" customHeight="1" x14ac:dyDescent="0.3">
      <c r="B42" s="9" t="s">
        <v>9</v>
      </c>
      <c r="C42" s="33" t="s">
        <v>168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2"/>
    </row>
    <row r="44" spans="2:34" x14ac:dyDescent="0.3">
      <c r="B44" s="9" t="s">
        <v>36</v>
      </c>
      <c r="C44" s="45" t="s">
        <v>150</v>
      </c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</row>
    <row r="45" spans="2:34" x14ac:dyDescent="0.3">
      <c r="B45" s="9" t="s">
        <v>73</v>
      </c>
      <c r="C45" s="44" t="str">
        <f>CONCATENATE("0x",DEC2HEX(HEX2DEC(RIGHT(C38,2))+1,2))</f>
        <v>0x06</v>
      </c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</row>
    <row r="46" spans="2:34" x14ac:dyDescent="0.3">
      <c r="B46" s="9"/>
      <c r="C46" s="10" t="s">
        <v>35</v>
      </c>
      <c r="D46" s="10" t="s">
        <v>34</v>
      </c>
      <c r="E46" s="10" t="s">
        <v>33</v>
      </c>
      <c r="F46" s="10" t="s">
        <v>32</v>
      </c>
      <c r="G46" s="10" t="s">
        <v>31</v>
      </c>
      <c r="H46" s="10" t="s">
        <v>30</v>
      </c>
      <c r="I46" s="10" t="s">
        <v>29</v>
      </c>
      <c r="J46" s="15" t="s">
        <v>28</v>
      </c>
      <c r="K46" s="13" t="s">
        <v>27</v>
      </c>
      <c r="L46" s="10" t="s">
        <v>26</v>
      </c>
      <c r="M46" s="10" t="s">
        <v>25</v>
      </c>
      <c r="N46" s="10" t="s">
        <v>24</v>
      </c>
      <c r="O46" s="10" t="s">
        <v>23</v>
      </c>
      <c r="P46" s="10" t="s">
        <v>22</v>
      </c>
      <c r="Q46" s="10" t="s">
        <v>21</v>
      </c>
      <c r="R46" s="15" t="s">
        <v>20</v>
      </c>
      <c r="S46" s="13" t="s">
        <v>19</v>
      </c>
      <c r="T46" s="10" t="s">
        <v>18</v>
      </c>
      <c r="U46" s="10" t="s">
        <v>17</v>
      </c>
      <c r="V46" s="10" t="s">
        <v>16</v>
      </c>
      <c r="W46" s="10" t="s">
        <v>15</v>
      </c>
      <c r="X46" s="10" t="s">
        <v>14</v>
      </c>
      <c r="Y46" s="10" t="s">
        <v>13</v>
      </c>
      <c r="Z46" s="15" t="s">
        <v>12</v>
      </c>
      <c r="AA46" s="13" t="s">
        <v>1</v>
      </c>
      <c r="AB46" s="10" t="s">
        <v>2</v>
      </c>
      <c r="AC46" s="10" t="s">
        <v>3</v>
      </c>
      <c r="AD46" s="10" t="s">
        <v>4</v>
      </c>
      <c r="AE46" s="10" t="s">
        <v>5</v>
      </c>
      <c r="AF46" s="10" t="s">
        <v>6</v>
      </c>
      <c r="AG46" s="10" t="s">
        <v>7</v>
      </c>
      <c r="AH46" s="10" t="s">
        <v>8</v>
      </c>
    </row>
    <row r="47" spans="2:34" x14ac:dyDescent="0.3">
      <c r="B47" s="9" t="s">
        <v>11</v>
      </c>
      <c r="C47" s="11" t="s">
        <v>39</v>
      </c>
      <c r="D47" s="11" t="s">
        <v>39</v>
      </c>
      <c r="E47" s="11" t="s">
        <v>39</v>
      </c>
      <c r="F47" s="11" t="s">
        <v>39</v>
      </c>
      <c r="G47" s="11" t="s">
        <v>39</v>
      </c>
      <c r="H47" s="11" t="s">
        <v>39</v>
      </c>
      <c r="I47" s="11" t="s">
        <v>39</v>
      </c>
      <c r="J47" s="16" t="s">
        <v>39</v>
      </c>
      <c r="K47" s="14" t="s">
        <v>39</v>
      </c>
      <c r="L47" s="11" t="s">
        <v>39</v>
      </c>
      <c r="M47" s="11" t="s">
        <v>39</v>
      </c>
      <c r="N47" s="11" t="s">
        <v>39</v>
      </c>
      <c r="O47" s="11" t="s">
        <v>39</v>
      </c>
      <c r="P47" s="11" t="s">
        <v>39</v>
      </c>
      <c r="Q47" s="11" t="s">
        <v>39</v>
      </c>
      <c r="R47" s="16" t="s">
        <v>39</v>
      </c>
      <c r="S47" s="14" t="s">
        <v>39</v>
      </c>
      <c r="T47" s="11" t="s">
        <v>39</v>
      </c>
      <c r="U47" s="11" t="s">
        <v>39</v>
      </c>
      <c r="V47" s="11" t="s">
        <v>39</v>
      </c>
      <c r="W47" s="11" t="s">
        <v>39</v>
      </c>
      <c r="X47" s="11" t="s">
        <v>39</v>
      </c>
      <c r="Y47" s="11" t="s">
        <v>39</v>
      </c>
      <c r="Z47" s="16" t="s">
        <v>39</v>
      </c>
      <c r="AA47" s="14" t="s">
        <v>39</v>
      </c>
      <c r="AB47" s="11" t="s">
        <v>39</v>
      </c>
      <c r="AC47" s="11" t="s">
        <v>39</v>
      </c>
      <c r="AD47" s="11" t="s">
        <v>39</v>
      </c>
      <c r="AE47" s="11" t="s">
        <v>39</v>
      </c>
      <c r="AF47" s="11" t="s">
        <v>39</v>
      </c>
      <c r="AG47" s="11" t="s">
        <v>39</v>
      </c>
      <c r="AH47" s="11" t="s">
        <v>39</v>
      </c>
    </row>
    <row r="48" spans="2:34" x14ac:dyDescent="0.3">
      <c r="B48" s="9" t="s">
        <v>10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7">
        <v>0</v>
      </c>
      <c r="K48" s="18">
        <v>0</v>
      </c>
      <c r="L48" s="12" t="s">
        <v>37</v>
      </c>
      <c r="M48" s="12" t="s">
        <v>37</v>
      </c>
      <c r="N48" s="12" t="s">
        <v>37</v>
      </c>
      <c r="O48" s="12" t="s">
        <v>37</v>
      </c>
      <c r="P48" s="12" t="s">
        <v>37</v>
      </c>
      <c r="Q48" s="12" t="s">
        <v>37</v>
      </c>
      <c r="R48" s="17" t="s">
        <v>37</v>
      </c>
      <c r="S48" s="18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7">
        <v>0</v>
      </c>
      <c r="AA48" s="18">
        <v>0</v>
      </c>
      <c r="AB48" s="12" t="s">
        <v>37</v>
      </c>
      <c r="AC48" s="12" t="s">
        <v>37</v>
      </c>
      <c r="AD48" s="12" t="s">
        <v>37</v>
      </c>
      <c r="AE48" s="12">
        <v>1</v>
      </c>
      <c r="AF48" s="12">
        <v>0</v>
      </c>
      <c r="AG48" s="12">
        <v>0</v>
      </c>
      <c r="AH48" s="12">
        <v>1</v>
      </c>
    </row>
    <row r="49" spans="2:34" ht="15" customHeight="1" x14ac:dyDescent="0.3">
      <c r="B49" s="9" t="s">
        <v>9</v>
      </c>
      <c r="C49" s="19" t="s">
        <v>37</v>
      </c>
      <c r="D49" s="19" t="s">
        <v>37</v>
      </c>
      <c r="E49" s="19" t="s">
        <v>37</v>
      </c>
      <c r="F49" s="19" t="s">
        <v>37</v>
      </c>
      <c r="G49" s="19" t="s">
        <v>37</v>
      </c>
      <c r="H49" s="19" t="s">
        <v>37</v>
      </c>
      <c r="I49" s="19" t="s">
        <v>37</v>
      </c>
      <c r="J49" s="20" t="s">
        <v>37</v>
      </c>
      <c r="K49" s="21" t="s">
        <v>37</v>
      </c>
      <c r="L49" s="19" t="s">
        <v>37</v>
      </c>
      <c r="M49" s="19" t="s">
        <v>37</v>
      </c>
      <c r="N49" s="19" t="s">
        <v>37</v>
      </c>
      <c r="O49" s="19" t="s">
        <v>37</v>
      </c>
      <c r="P49" s="19" t="s">
        <v>37</v>
      </c>
      <c r="Q49" s="19" t="s">
        <v>37</v>
      </c>
      <c r="R49" s="20" t="s">
        <v>37</v>
      </c>
      <c r="S49" s="21" t="s">
        <v>37</v>
      </c>
      <c r="T49" s="19" t="s">
        <v>37</v>
      </c>
      <c r="U49" s="19" t="s">
        <v>37</v>
      </c>
      <c r="V49" s="19" t="s">
        <v>37</v>
      </c>
      <c r="W49" s="19" t="s">
        <v>37</v>
      </c>
      <c r="X49" s="19" t="s">
        <v>37</v>
      </c>
      <c r="Y49" s="19" t="s">
        <v>37</v>
      </c>
      <c r="Z49" s="20" t="s">
        <v>37</v>
      </c>
      <c r="AA49" s="21" t="s">
        <v>37</v>
      </c>
      <c r="AB49" s="19" t="s">
        <v>37</v>
      </c>
      <c r="AC49" s="19" t="s">
        <v>37</v>
      </c>
      <c r="AD49" s="19" t="s">
        <v>37</v>
      </c>
      <c r="AE49" s="19" t="s">
        <v>154</v>
      </c>
      <c r="AF49" s="19" t="s">
        <v>153</v>
      </c>
      <c r="AG49" s="19" t="s">
        <v>152</v>
      </c>
      <c r="AH49" s="19" t="s">
        <v>151</v>
      </c>
    </row>
    <row r="50" spans="2:34" ht="15" customHeight="1" x14ac:dyDescent="0.3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</row>
    <row r="51" spans="2:34" ht="15" customHeight="1" x14ac:dyDescent="0.3">
      <c r="B51" s="9" t="s">
        <v>36</v>
      </c>
      <c r="C51" s="45" t="s">
        <v>166</v>
      </c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</row>
    <row r="52" spans="2:34" ht="15" customHeight="1" x14ac:dyDescent="0.3">
      <c r="B52" s="9" t="s">
        <v>73</v>
      </c>
      <c r="C52" s="44" t="str">
        <f>CONCATENATE("0x",DEC2HEX(HEX2DEC(RIGHT(C45,2))+1,2))</f>
        <v>0x07</v>
      </c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</row>
    <row r="53" spans="2:34" ht="15" customHeight="1" x14ac:dyDescent="0.3">
      <c r="B53" s="9"/>
      <c r="C53" s="10" t="s">
        <v>35</v>
      </c>
      <c r="D53" s="10" t="s">
        <v>34</v>
      </c>
      <c r="E53" s="10" t="s">
        <v>33</v>
      </c>
      <c r="F53" s="10" t="s">
        <v>32</v>
      </c>
      <c r="G53" s="10" t="s">
        <v>31</v>
      </c>
      <c r="H53" s="10" t="s">
        <v>30</v>
      </c>
      <c r="I53" s="10" t="s">
        <v>29</v>
      </c>
      <c r="J53" s="15" t="s">
        <v>28</v>
      </c>
      <c r="K53" s="13" t="s">
        <v>27</v>
      </c>
      <c r="L53" s="10" t="s">
        <v>26</v>
      </c>
      <c r="M53" s="10" t="s">
        <v>25</v>
      </c>
      <c r="N53" s="10" t="s">
        <v>24</v>
      </c>
      <c r="O53" s="10" t="s">
        <v>23</v>
      </c>
      <c r="P53" s="10" t="s">
        <v>22</v>
      </c>
      <c r="Q53" s="10" t="s">
        <v>21</v>
      </c>
      <c r="R53" s="15" t="s">
        <v>20</v>
      </c>
      <c r="S53" s="13" t="s">
        <v>19</v>
      </c>
      <c r="T53" s="10" t="s">
        <v>18</v>
      </c>
      <c r="U53" s="10" t="s">
        <v>17</v>
      </c>
      <c r="V53" s="10" t="s">
        <v>16</v>
      </c>
      <c r="W53" s="10" t="s">
        <v>15</v>
      </c>
      <c r="X53" s="10" t="s">
        <v>14</v>
      </c>
      <c r="Y53" s="10" t="s">
        <v>13</v>
      </c>
      <c r="Z53" s="15" t="s">
        <v>12</v>
      </c>
      <c r="AA53" s="13" t="s">
        <v>1</v>
      </c>
      <c r="AB53" s="10" t="s">
        <v>2</v>
      </c>
      <c r="AC53" s="10" t="s">
        <v>3</v>
      </c>
      <c r="AD53" s="10" t="s">
        <v>4</v>
      </c>
      <c r="AE53" s="10" t="s">
        <v>5</v>
      </c>
      <c r="AF53" s="10" t="s">
        <v>6</v>
      </c>
      <c r="AG53" s="10" t="s">
        <v>7</v>
      </c>
      <c r="AH53" s="10" t="s">
        <v>8</v>
      </c>
    </row>
    <row r="54" spans="2:34" ht="15" customHeight="1" x14ac:dyDescent="0.3">
      <c r="B54" s="9" t="s">
        <v>11</v>
      </c>
      <c r="C54" s="40" t="s">
        <v>38</v>
      </c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9"/>
    </row>
    <row r="55" spans="2:34" ht="15" customHeight="1" x14ac:dyDescent="0.3">
      <c r="B55" s="9" t="s">
        <v>10</v>
      </c>
      <c r="C55" s="42" t="s">
        <v>172</v>
      </c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6"/>
    </row>
    <row r="56" spans="2:34" ht="15" customHeight="1" x14ac:dyDescent="0.3">
      <c r="B56" s="9" t="s">
        <v>9</v>
      </c>
      <c r="C56" s="33" t="s">
        <v>167</v>
      </c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2"/>
    </row>
    <row r="57" spans="2:34" ht="15" customHeight="1" x14ac:dyDescent="0.3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2:34" ht="15" customHeight="1" x14ac:dyDescent="0.3">
      <c r="B58" s="9" t="s">
        <v>36</v>
      </c>
      <c r="C58" s="45" t="s">
        <v>189</v>
      </c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</row>
    <row r="59" spans="2:34" ht="15" customHeight="1" x14ac:dyDescent="0.3">
      <c r="B59" s="9" t="s">
        <v>73</v>
      </c>
      <c r="C59" s="44" t="str">
        <f>CONCATENATE("0x",DEC2HEX(HEX2DEC(RIGHT(C52,2))+1,2))</f>
        <v>0x08</v>
      </c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</row>
    <row r="60" spans="2:34" ht="15" customHeight="1" x14ac:dyDescent="0.3">
      <c r="B60" s="9"/>
      <c r="C60" s="10" t="s">
        <v>35</v>
      </c>
      <c r="D60" s="10" t="s">
        <v>34</v>
      </c>
      <c r="E60" s="10" t="s">
        <v>33</v>
      </c>
      <c r="F60" s="10" t="s">
        <v>32</v>
      </c>
      <c r="G60" s="10" t="s">
        <v>31</v>
      </c>
      <c r="H60" s="10" t="s">
        <v>30</v>
      </c>
      <c r="I60" s="10" t="s">
        <v>29</v>
      </c>
      <c r="J60" s="15" t="s">
        <v>28</v>
      </c>
      <c r="K60" s="13" t="s">
        <v>27</v>
      </c>
      <c r="L60" s="10" t="s">
        <v>26</v>
      </c>
      <c r="M60" s="10" t="s">
        <v>25</v>
      </c>
      <c r="N60" s="10" t="s">
        <v>24</v>
      </c>
      <c r="O60" s="10" t="s">
        <v>23</v>
      </c>
      <c r="P60" s="10" t="s">
        <v>22</v>
      </c>
      <c r="Q60" s="10" t="s">
        <v>21</v>
      </c>
      <c r="R60" s="15" t="s">
        <v>20</v>
      </c>
      <c r="S60" s="13" t="s">
        <v>19</v>
      </c>
      <c r="T60" s="10" t="s">
        <v>18</v>
      </c>
      <c r="U60" s="10" t="s">
        <v>17</v>
      </c>
      <c r="V60" s="10" t="s">
        <v>16</v>
      </c>
      <c r="W60" s="10" t="s">
        <v>15</v>
      </c>
      <c r="X60" s="10" t="s">
        <v>14</v>
      </c>
      <c r="Y60" s="10" t="s">
        <v>13</v>
      </c>
      <c r="Z60" s="15" t="s">
        <v>12</v>
      </c>
      <c r="AA60" s="13" t="s">
        <v>1</v>
      </c>
      <c r="AB60" s="10" t="s">
        <v>2</v>
      </c>
      <c r="AC60" s="10" t="s">
        <v>3</v>
      </c>
      <c r="AD60" s="10" t="s">
        <v>4</v>
      </c>
      <c r="AE60" s="10" t="s">
        <v>5</v>
      </c>
      <c r="AF60" s="10" t="s">
        <v>6</v>
      </c>
      <c r="AG60" s="10" t="s">
        <v>7</v>
      </c>
      <c r="AH60" s="10" t="s">
        <v>8</v>
      </c>
    </row>
    <row r="61" spans="2:34" ht="15" customHeight="1" x14ac:dyDescent="0.3">
      <c r="B61" s="9" t="s">
        <v>11</v>
      </c>
      <c r="C61" s="11" t="s">
        <v>39</v>
      </c>
      <c r="D61" s="11" t="s">
        <v>39</v>
      </c>
      <c r="E61" s="11" t="s">
        <v>39</v>
      </c>
      <c r="F61" s="11" t="s">
        <v>39</v>
      </c>
      <c r="G61" s="11" t="s">
        <v>39</v>
      </c>
      <c r="H61" s="11" t="s">
        <v>39</v>
      </c>
      <c r="I61" s="11" t="s">
        <v>39</v>
      </c>
      <c r="J61" s="16" t="s">
        <v>39</v>
      </c>
      <c r="K61" s="14" t="s">
        <v>39</v>
      </c>
      <c r="L61" s="11" t="s">
        <v>39</v>
      </c>
      <c r="M61" s="11" t="s">
        <v>39</v>
      </c>
      <c r="N61" s="11" t="s">
        <v>39</v>
      </c>
      <c r="O61" s="11" t="s">
        <v>39</v>
      </c>
      <c r="P61" s="11" t="s">
        <v>39</v>
      </c>
      <c r="Q61" s="11" t="s">
        <v>39</v>
      </c>
      <c r="R61" s="16" t="s">
        <v>39</v>
      </c>
      <c r="S61" s="14" t="s">
        <v>39</v>
      </c>
      <c r="T61" s="11" t="s">
        <v>39</v>
      </c>
      <c r="U61" s="11" t="s">
        <v>39</v>
      </c>
      <c r="V61" s="11" t="s">
        <v>39</v>
      </c>
      <c r="W61" s="11" t="s">
        <v>39</v>
      </c>
      <c r="X61" s="11" t="s">
        <v>39</v>
      </c>
      <c r="Y61" s="11" t="s">
        <v>39</v>
      </c>
      <c r="Z61" s="16" t="s">
        <v>39</v>
      </c>
      <c r="AA61" s="14" t="s">
        <v>39</v>
      </c>
      <c r="AB61" s="11" t="s">
        <v>39</v>
      </c>
      <c r="AC61" s="11" t="s">
        <v>39</v>
      </c>
      <c r="AD61" s="11" t="s">
        <v>39</v>
      </c>
      <c r="AE61" s="11" t="s">
        <v>38</v>
      </c>
      <c r="AF61" s="11" t="s">
        <v>38</v>
      </c>
      <c r="AG61" s="11" t="s">
        <v>38</v>
      </c>
      <c r="AH61" s="11" t="s">
        <v>38</v>
      </c>
    </row>
    <row r="62" spans="2:34" ht="15" customHeight="1" x14ac:dyDescent="0.3">
      <c r="B62" s="9" t="s">
        <v>10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7">
        <v>0</v>
      </c>
      <c r="K62" s="18">
        <v>0</v>
      </c>
      <c r="L62" s="12" t="s">
        <v>37</v>
      </c>
      <c r="M62" s="12" t="s">
        <v>37</v>
      </c>
      <c r="N62" s="12" t="s">
        <v>37</v>
      </c>
      <c r="O62" s="12" t="s">
        <v>37</v>
      </c>
      <c r="P62" s="12" t="s">
        <v>37</v>
      </c>
      <c r="Q62" s="12" t="s">
        <v>37</v>
      </c>
      <c r="R62" s="17" t="s">
        <v>37</v>
      </c>
      <c r="S62" s="18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7">
        <v>0</v>
      </c>
      <c r="AA62" s="18">
        <v>0</v>
      </c>
      <c r="AB62" s="12" t="s">
        <v>37</v>
      </c>
      <c r="AC62" s="12" t="s">
        <v>37</v>
      </c>
      <c r="AD62" s="12" t="s">
        <v>37</v>
      </c>
      <c r="AE62" s="12">
        <v>0</v>
      </c>
      <c r="AF62" s="12">
        <v>0</v>
      </c>
      <c r="AG62" s="12">
        <v>0</v>
      </c>
      <c r="AH62" s="12">
        <v>0</v>
      </c>
    </row>
    <row r="63" spans="2:34" ht="15" customHeight="1" x14ac:dyDescent="0.3">
      <c r="B63" s="9" t="s">
        <v>9</v>
      </c>
      <c r="C63" s="19" t="s">
        <v>37</v>
      </c>
      <c r="D63" s="19" t="s">
        <v>37</v>
      </c>
      <c r="E63" s="19" t="s">
        <v>37</v>
      </c>
      <c r="F63" s="19" t="s">
        <v>37</v>
      </c>
      <c r="G63" s="19" t="s">
        <v>37</v>
      </c>
      <c r="H63" s="19" t="s">
        <v>37</v>
      </c>
      <c r="I63" s="19" t="s">
        <v>37</v>
      </c>
      <c r="J63" s="20" t="s">
        <v>37</v>
      </c>
      <c r="K63" s="21" t="s">
        <v>37</v>
      </c>
      <c r="L63" s="19" t="s">
        <v>37</v>
      </c>
      <c r="M63" s="19" t="s">
        <v>37</v>
      </c>
      <c r="N63" s="19" t="s">
        <v>37</v>
      </c>
      <c r="O63" s="19" t="s">
        <v>37</v>
      </c>
      <c r="P63" s="19" t="s">
        <v>37</v>
      </c>
      <c r="Q63" s="19" t="s">
        <v>37</v>
      </c>
      <c r="R63" s="20" t="s">
        <v>37</v>
      </c>
      <c r="S63" s="21" t="s">
        <v>37</v>
      </c>
      <c r="T63" s="19" t="s">
        <v>37</v>
      </c>
      <c r="U63" s="19" t="s">
        <v>37</v>
      </c>
      <c r="V63" s="19" t="s">
        <v>37</v>
      </c>
      <c r="W63" s="19" t="s">
        <v>37</v>
      </c>
      <c r="X63" s="19" t="s">
        <v>37</v>
      </c>
      <c r="Y63" s="19" t="s">
        <v>37</v>
      </c>
      <c r="Z63" s="20" t="s">
        <v>37</v>
      </c>
      <c r="AA63" s="21" t="s">
        <v>37</v>
      </c>
      <c r="AB63" s="19" t="s">
        <v>37</v>
      </c>
      <c r="AC63" s="19" t="s">
        <v>37</v>
      </c>
      <c r="AD63" s="19" t="s">
        <v>37</v>
      </c>
      <c r="AE63" s="19" t="s">
        <v>190</v>
      </c>
      <c r="AF63" s="19" t="s">
        <v>191</v>
      </c>
      <c r="AG63" s="19" t="s">
        <v>192</v>
      </c>
      <c r="AH63" s="19" t="s">
        <v>193</v>
      </c>
    </row>
    <row r="64" spans="2:34" ht="15" customHeight="1" x14ac:dyDescent="0.3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</row>
    <row r="65" spans="2:34" x14ac:dyDescent="0.3">
      <c r="B65" s="9" t="s">
        <v>36</v>
      </c>
      <c r="C65" s="45" t="s">
        <v>156</v>
      </c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</row>
    <row r="66" spans="2:34" x14ac:dyDescent="0.3">
      <c r="B66" s="9" t="s">
        <v>73</v>
      </c>
      <c r="C66" s="44" t="str">
        <f>CONCATENATE("0x",DEC2HEX(HEX2DEC(RIGHT(C59,2))+1,2))</f>
        <v>0x09</v>
      </c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</row>
    <row r="67" spans="2:34" x14ac:dyDescent="0.3">
      <c r="B67" s="9"/>
      <c r="C67" s="10" t="s">
        <v>35</v>
      </c>
      <c r="D67" s="10" t="s">
        <v>34</v>
      </c>
      <c r="E67" s="10" t="s">
        <v>33</v>
      </c>
      <c r="F67" s="10" t="s">
        <v>32</v>
      </c>
      <c r="G67" s="10" t="s">
        <v>31</v>
      </c>
      <c r="H67" s="10" t="s">
        <v>30</v>
      </c>
      <c r="I67" s="10" t="s">
        <v>29</v>
      </c>
      <c r="J67" s="15" t="s">
        <v>28</v>
      </c>
      <c r="K67" s="13" t="s">
        <v>27</v>
      </c>
      <c r="L67" s="10" t="s">
        <v>26</v>
      </c>
      <c r="M67" s="10" t="s">
        <v>25</v>
      </c>
      <c r="N67" s="10" t="s">
        <v>24</v>
      </c>
      <c r="O67" s="10" t="s">
        <v>23</v>
      </c>
      <c r="P67" s="10" t="s">
        <v>22</v>
      </c>
      <c r="Q67" s="10" t="s">
        <v>21</v>
      </c>
      <c r="R67" s="15" t="s">
        <v>20</v>
      </c>
      <c r="S67" s="13" t="s">
        <v>19</v>
      </c>
      <c r="T67" s="10" t="s">
        <v>18</v>
      </c>
      <c r="U67" s="10" t="s">
        <v>17</v>
      </c>
      <c r="V67" s="10" t="s">
        <v>16</v>
      </c>
      <c r="W67" s="10" t="s">
        <v>15</v>
      </c>
      <c r="X67" s="10" t="s">
        <v>14</v>
      </c>
      <c r="Y67" s="10" t="s">
        <v>13</v>
      </c>
      <c r="Z67" s="15" t="s">
        <v>12</v>
      </c>
      <c r="AA67" s="13" t="s">
        <v>1</v>
      </c>
      <c r="AB67" s="10" t="s">
        <v>2</v>
      </c>
      <c r="AC67" s="10" t="s">
        <v>3</v>
      </c>
      <c r="AD67" s="10" t="s">
        <v>4</v>
      </c>
      <c r="AE67" s="10" t="s">
        <v>5</v>
      </c>
      <c r="AF67" s="10" t="s">
        <v>6</v>
      </c>
      <c r="AG67" s="10" t="s">
        <v>7</v>
      </c>
      <c r="AH67" s="10" t="s">
        <v>8</v>
      </c>
    </row>
    <row r="68" spans="2:34" x14ac:dyDescent="0.3">
      <c r="B68" s="9" t="s">
        <v>11</v>
      </c>
      <c r="C68" s="11" t="s">
        <v>39</v>
      </c>
      <c r="D68" s="11" t="s">
        <v>39</v>
      </c>
      <c r="E68" s="11" t="s">
        <v>39</v>
      </c>
      <c r="F68" s="11" t="s">
        <v>39</v>
      </c>
      <c r="G68" s="11" t="s">
        <v>39</v>
      </c>
      <c r="H68" s="11" t="s">
        <v>39</v>
      </c>
      <c r="I68" s="11" t="s">
        <v>39</v>
      </c>
      <c r="J68" s="16" t="s">
        <v>39</v>
      </c>
      <c r="K68" s="14" t="s">
        <v>39</v>
      </c>
      <c r="L68" s="11" t="s">
        <v>39</v>
      </c>
      <c r="M68" s="11" t="s">
        <v>39</v>
      </c>
      <c r="N68" s="11" t="s">
        <v>39</v>
      </c>
      <c r="O68" s="11" t="s">
        <v>39</v>
      </c>
      <c r="P68" s="11" t="s">
        <v>39</v>
      </c>
      <c r="Q68" s="11" t="s">
        <v>39</v>
      </c>
      <c r="R68" s="16" t="s">
        <v>39</v>
      </c>
      <c r="S68" s="14" t="s">
        <v>39</v>
      </c>
      <c r="T68" s="11" t="s">
        <v>39</v>
      </c>
      <c r="U68" s="11" t="s">
        <v>39</v>
      </c>
      <c r="V68" s="11" t="s">
        <v>39</v>
      </c>
      <c r="W68" s="11" t="s">
        <v>39</v>
      </c>
      <c r="X68" s="11" t="s">
        <v>39</v>
      </c>
      <c r="Y68" s="11" t="s">
        <v>39</v>
      </c>
      <c r="Z68" s="16" t="s">
        <v>38</v>
      </c>
      <c r="AA68" s="14" t="s">
        <v>39</v>
      </c>
      <c r="AB68" s="11" t="s">
        <v>39</v>
      </c>
      <c r="AC68" s="11" t="s">
        <v>39</v>
      </c>
      <c r="AD68" s="11" t="s">
        <v>39</v>
      </c>
      <c r="AE68" s="11" t="s">
        <v>39</v>
      </c>
      <c r="AF68" s="11" t="s">
        <v>39</v>
      </c>
      <c r="AG68" s="11" t="s">
        <v>38</v>
      </c>
      <c r="AH68" s="11" t="s">
        <v>38</v>
      </c>
    </row>
    <row r="69" spans="2:34" x14ac:dyDescent="0.3">
      <c r="B69" s="9" t="s">
        <v>10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7">
        <v>0</v>
      </c>
      <c r="K69" s="18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7">
        <v>0</v>
      </c>
      <c r="S69" s="18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7">
        <v>0</v>
      </c>
      <c r="AA69" s="18">
        <v>0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</row>
    <row r="70" spans="2:34" ht="15" customHeight="1" x14ac:dyDescent="0.3">
      <c r="B70" s="9" t="s">
        <v>9</v>
      </c>
      <c r="C70" s="19" t="s">
        <v>37</v>
      </c>
      <c r="D70" s="19" t="s">
        <v>37</v>
      </c>
      <c r="E70" s="19" t="s">
        <v>37</v>
      </c>
      <c r="F70" s="19" t="s">
        <v>37</v>
      </c>
      <c r="G70" s="19" t="s">
        <v>37</v>
      </c>
      <c r="H70" s="19" t="s">
        <v>37</v>
      </c>
      <c r="I70" s="19" t="s">
        <v>37</v>
      </c>
      <c r="J70" s="20" t="s">
        <v>37</v>
      </c>
      <c r="K70" s="21" t="s">
        <v>37</v>
      </c>
      <c r="L70" s="19" t="s">
        <v>37</v>
      </c>
      <c r="M70" s="19" t="s">
        <v>37</v>
      </c>
      <c r="N70" s="19" t="s">
        <v>37</v>
      </c>
      <c r="O70" s="19" t="s">
        <v>37</v>
      </c>
      <c r="P70" s="19" t="s">
        <v>37</v>
      </c>
      <c r="Q70" s="19" t="s">
        <v>37</v>
      </c>
      <c r="R70" s="20" t="s">
        <v>37</v>
      </c>
      <c r="S70" s="21" t="s">
        <v>37</v>
      </c>
      <c r="T70" s="19" t="s">
        <v>37</v>
      </c>
      <c r="U70" s="19" t="s">
        <v>37</v>
      </c>
      <c r="V70" s="19" t="s">
        <v>37</v>
      </c>
      <c r="W70" s="19" t="s">
        <v>37</v>
      </c>
      <c r="X70" s="19" t="s">
        <v>37</v>
      </c>
      <c r="Y70" s="19" t="s">
        <v>37</v>
      </c>
      <c r="Z70" s="20" t="s">
        <v>159</v>
      </c>
      <c r="AA70" s="21" t="s">
        <v>37</v>
      </c>
      <c r="AB70" s="19" t="s">
        <v>37</v>
      </c>
      <c r="AC70" s="19" t="s">
        <v>37</v>
      </c>
      <c r="AD70" s="19" t="s">
        <v>37</v>
      </c>
      <c r="AE70" s="19" t="s">
        <v>37</v>
      </c>
      <c r="AF70" s="19" t="s">
        <v>37</v>
      </c>
      <c r="AG70" s="19" t="s">
        <v>160</v>
      </c>
      <c r="AH70" s="20" t="s">
        <v>161</v>
      </c>
    </row>
    <row r="72" spans="2:34" x14ac:dyDescent="0.3">
      <c r="B72" s="9" t="s">
        <v>36</v>
      </c>
      <c r="C72" s="45" t="s">
        <v>157</v>
      </c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</row>
    <row r="73" spans="2:34" x14ac:dyDescent="0.3">
      <c r="B73" s="9" t="s">
        <v>73</v>
      </c>
      <c r="C73" s="44" t="str">
        <f>CONCATENATE("0x",DEC2HEX(HEX2DEC(RIGHT(C66,2))+1,2))</f>
        <v>0x0A</v>
      </c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</row>
    <row r="74" spans="2:34" x14ac:dyDescent="0.3">
      <c r="B74" s="9"/>
      <c r="C74" s="10" t="s">
        <v>35</v>
      </c>
      <c r="D74" s="10" t="s">
        <v>34</v>
      </c>
      <c r="E74" s="10" t="s">
        <v>33</v>
      </c>
      <c r="F74" s="10" t="s">
        <v>32</v>
      </c>
      <c r="G74" s="10" t="s">
        <v>31</v>
      </c>
      <c r="H74" s="10" t="s">
        <v>30</v>
      </c>
      <c r="I74" s="10" t="s">
        <v>29</v>
      </c>
      <c r="J74" s="15" t="s">
        <v>28</v>
      </c>
      <c r="K74" s="13" t="s">
        <v>27</v>
      </c>
      <c r="L74" s="10" t="s">
        <v>26</v>
      </c>
      <c r="M74" s="10" t="s">
        <v>25</v>
      </c>
      <c r="N74" s="10" t="s">
        <v>24</v>
      </c>
      <c r="O74" s="10" t="s">
        <v>23</v>
      </c>
      <c r="P74" s="10" t="s">
        <v>22</v>
      </c>
      <c r="Q74" s="10" t="s">
        <v>21</v>
      </c>
      <c r="R74" s="15" t="s">
        <v>20</v>
      </c>
      <c r="S74" s="13" t="s">
        <v>19</v>
      </c>
      <c r="T74" s="10" t="s">
        <v>18</v>
      </c>
      <c r="U74" s="10" t="s">
        <v>17</v>
      </c>
      <c r="V74" s="10" t="s">
        <v>16</v>
      </c>
      <c r="W74" s="10" t="s">
        <v>15</v>
      </c>
      <c r="X74" s="10" t="s">
        <v>14</v>
      </c>
      <c r="Y74" s="10" t="s">
        <v>13</v>
      </c>
      <c r="Z74" s="15" t="s">
        <v>12</v>
      </c>
      <c r="AA74" s="13" t="s">
        <v>1</v>
      </c>
      <c r="AB74" s="10" t="s">
        <v>2</v>
      </c>
      <c r="AC74" s="10" t="s">
        <v>3</v>
      </c>
      <c r="AD74" s="10" t="s">
        <v>4</v>
      </c>
      <c r="AE74" s="10" t="s">
        <v>5</v>
      </c>
      <c r="AF74" s="10" t="s">
        <v>6</v>
      </c>
      <c r="AG74" s="10" t="s">
        <v>7</v>
      </c>
      <c r="AH74" s="10" t="s">
        <v>8</v>
      </c>
    </row>
    <row r="75" spans="2:34" x14ac:dyDescent="0.3">
      <c r="B75" s="9" t="s">
        <v>11</v>
      </c>
      <c r="C75" s="11" t="s">
        <v>39</v>
      </c>
      <c r="D75" s="11" t="s">
        <v>39</v>
      </c>
      <c r="E75" s="11" t="s">
        <v>39</v>
      </c>
      <c r="F75" s="11" t="s">
        <v>39</v>
      </c>
      <c r="G75" s="11" t="s">
        <v>39</v>
      </c>
      <c r="H75" s="11" t="s">
        <v>39</v>
      </c>
      <c r="I75" s="11" t="s">
        <v>39</v>
      </c>
      <c r="J75" s="16" t="s">
        <v>39</v>
      </c>
      <c r="K75" s="14" t="s">
        <v>39</v>
      </c>
      <c r="L75" s="11" t="s">
        <v>39</v>
      </c>
      <c r="M75" s="11" t="s">
        <v>39</v>
      </c>
      <c r="N75" s="11" t="s">
        <v>39</v>
      </c>
      <c r="O75" s="11" t="s">
        <v>39</v>
      </c>
      <c r="P75" s="11" t="s">
        <v>39</v>
      </c>
      <c r="Q75" s="11" t="s">
        <v>39</v>
      </c>
      <c r="R75" s="16" t="s">
        <v>39</v>
      </c>
      <c r="S75" s="14" t="s">
        <v>39</v>
      </c>
      <c r="T75" s="11" t="s">
        <v>39</v>
      </c>
      <c r="U75" s="11" t="s">
        <v>39</v>
      </c>
      <c r="V75" s="11" t="s">
        <v>39</v>
      </c>
      <c r="W75" s="11" t="s">
        <v>39</v>
      </c>
      <c r="X75" s="11" t="s">
        <v>39</v>
      </c>
      <c r="Y75" s="11" t="s">
        <v>39</v>
      </c>
      <c r="Z75" s="16" t="s">
        <v>39</v>
      </c>
      <c r="AA75" s="14" t="s">
        <v>39</v>
      </c>
      <c r="AB75" s="11" t="s">
        <v>39</v>
      </c>
      <c r="AC75" s="11" t="s">
        <v>39</v>
      </c>
      <c r="AD75" s="11" t="s">
        <v>39</v>
      </c>
      <c r="AE75" s="11" t="s">
        <v>39</v>
      </c>
      <c r="AF75" s="11" t="s">
        <v>39</v>
      </c>
      <c r="AG75" s="11" t="s">
        <v>39</v>
      </c>
      <c r="AH75" s="11" t="s">
        <v>39</v>
      </c>
    </row>
    <row r="76" spans="2:34" x14ac:dyDescent="0.3">
      <c r="B76" s="9" t="s">
        <v>10</v>
      </c>
      <c r="C76" s="12">
        <v>0</v>
      </c>
      <c r="D76" s="12"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7">
        <v>0</v>
      </c>
      <c r="K76" s="18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7">
        <v>0</v>
      </c>
      <c r="S76" s="18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7">
        <v>0</v>
      </c>
      <c r="AA76" s="18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</row>
    <row r="77" spans="2:34" ht="15" customHeight="1" x14ac:dyDescent="0.3">
      <c r="B77" s="9" t="s">
        <v>9</v>
      </c>
      <c r="C77" s="19" t="s">
        <v>37</v>
      </c>
      <c r="D77" s="19" t="s">
        <v>37</v>
      </c>
      <c r="E77" s="19" t="s">
        <v>37</v>
      </c>
      <c r="F77" s="19" t="s">
        <v>37</v>
      </c>
      <c r="G77" s="19" t="s">
        <v>37</v>
      </c>
      <c r="H77" s="19" t="s">
        <v>37</v>
      </c>
      <c r="I77" s="19" t="s">
        <v>37</v>
      </c>
      <c r="J77" s="20" t="s">
        <v>37</v>
      </c>
      <c r="K77" s="21" t="s">
        <v>37</v>
      </c>
      <c r="L77" s="19" t="s">
        <v>37</v>
      </c>
      <c r="M77" s="19" t="s">
        <v>37</v>
      </c>
      <c r="N77" s="19" t="s">
        <v>37</v>
      </c>
      <c r="O77" s="19" t="s">
        <v>37</v>
      </c>
      <c r="P77" s="19" t="s">
        <v>37</v>
      </c>
      <c r="Q77" s="19" t="s">
        <v>37</v>
      </c>
      <c r="R77" s="20" t="s">
        <v>37</v>
      </c>
      <c r="S77" s="21" t="s">
        <v>37</v>
      </c>
      <c r="T77" s="19" t="s">
        <v>37</v>
      </c>
      <c r="U77" s="19" t="s">
        <v>37</v>
      </c>
      <c r="V77" s="19" t="s">
        <v>37</v>
      </c>
      <c r="W77" s="19" t="s">
        <v>37</v>
      </c>
      <c r="X77" s="19" t="s">
        <v>37</v>
      </c>
      <c r="Y77" s="19" t="s">
        <v>37</v>
      </c>
      <c r="Z77" s="20" t="s">
        <v>37</v>
      </c>
      <c r="AA77" s="21" t="s">
        <v>37</v>
      </c>
      <c r="AB77" s="19" t="s">
        <v>37</v>
      </c>
      <c r="AC77" s="19" t="s">
        <v>37</v>
      </c>
      <c r="AD77" s="19" t="s">
        <v>37</v>
      </c>
      <c r="AE77" s="19" t="s">
        <v>37</v>
      </c>
      <c r="AF77" s="19" t="s">
        <v>37</v>
      </c>
      <c r="AG77" s="19" t="s">
        <v>163</v>
      </c>
      <c r="AH77" s="20" t="s">
        <v>162</v>
      </c>
    </row>
    <row r="79" spans="2:34" x14ac:dyDescent="0.3">
      <c r="B79" s="9" t="s">
        <v>36</v>
      </c>
      <c r="C79" s="45" t="s">
        <v>158</v>
      </c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</row>
    <row r="80" spans="2:34" x14ac:dyDescent="0.3">
      <c r="B80" s="9" t="s">
        <v>73</v>
      </c>
      <c r="C80" s="44" t="str">
        <f>CONCATENATE("0x",DEC2HEX(HEX2DEC(RIGHT(C73,2))+1,2))</f>
        <v>0x0B</v>
      </c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</row>
    <row r="81" spans="2:34" x14ac:dyDescent="0.3">
      <c r="B81" s="9"/>
      <c r="C81" s="10" t="s">
        <v>35</v>
      </c>
      <c r="D81" s="10" t="s">
        <v>34</v>
      </c>
      <c r="E81" s="10" t="s">
        <v>33</v>
      </c>
      <c r="F81" s="10" t="s">
        <v>32</v>
      </c>
      <c r="G81" s="10" t="s">
        <v>31</v>
      </c>
      <c r="H81" s="10" t="s">
        <v>30</v>
      </c>
      <c r="I81" s="10" t="s">
        <v>29</v>
      </c>
      <c r="J81" s="15" t="s">
        <v>28</v>
      </c>
      <c r="K81" s="13" t="s">
        <v>27</v>
      </c>
      <c r="L81" s="10" t="s">
        <v>26</v>
      </c>
      <c r="M81" s="10" t="s">
        <v>25</v>
      </c>
      <c r="N81" s="10" t="s">
        <v>24</v>
      </c>
      <c r="O81" s="10" t="s">
        <v>23</v>
      </c>
      <c r="P81" s="10" t="s">
        <v>22</v>
      </c>
      <c r="Q81" s="10" t="s">
        <v>21</v>
      </c>
      <c r="R81" s="15" t="s">
        <v>20</v>
      </c>
      <c r="S81" s="13" t="s">
        <v>19</v>
      </c>
      <c r="T81" s="10" t="s">
        <v>18</v>
      </c>
      <c r="U81" s="10" t="s">
        <v>17</v>
      </c>
      <c r="V81" s="10" t="s">
        <v>16</v>
      </c>
      <c r="W81" s="10" t="s">
        <v>15</v>
      </c>
      <c r="X81" s="10" t="s">
        <v>14</v>
      </c>
      <c r="Y81" s="10" t="s">
        <v>13</v>
      </c>
      <c r="Z81" s="15" t="s">
        <v>12</v>
      </c>
      <c r="AA81" s="13" t="s">
        <v>1</v>
      </c>
      <c r="AB81" s="10" t="s">
        <v>2</v>
      </c>
      <c r="AC81" s="10" t="s">
        <v>3</v>
      </c>
      <c r="AD81" s="10" t="s">
        <v>4</v>
      </c>
      <c r="AE81" s="10" t="s">
        <v>5</v>
      </c>
      <c r="AF81" s="10" t="s">
        <v>6</v>
      </c>
      <c r="AG81" s="10" t="s">
        <v>7</v>
      </c>
      <c r="AH81" s="10" t="s">
        <v>8</v>
      </c>
    </row>
    <row r="82" spans="2:34" x14ac:dyDescent="0.3">
      <c r="B82" s="9" t="s">
        <v>11</v>
      </c>
      <c r="C82" s="11" t="s">
        <v>39</v>
      </c>
      <c r="D82" s="11" t="s">
        <v>39</v>
      </c>
      <c r="E82" s="11" t="s">
        <v>39</v>
      </c>
      <c r="F82" s="11" t="s">
        <v>39</v>
      </c>
      <c r="G82" s="11" t="s">
        <v>39</v>
      </c>
      <c r="H82" s="11" t="s">
        <v>39</v>
      </c>
      <c r="I82" s="11" t="s">
        <v>39</v>
      </c>
      <c r="J82" s="16" t="s">
        <v>39</v>
      </c>
      <c r="K82" s="14" t="s">
        <v>39</v>
      </c>
      <c r="L82" s="11" t="s">
        <v>39</v>
      </c>
      <c r="M82" s="11" t="s">
        <v>39</v>
      </c>
      <c r="N82" s="11" t="s">
        <v>39</v>
      </c>
      <c r="O82" s="11" t="s">
        <v>39</v>
      </c>
      <c r="P82" s="11" t="s">
        <v>39</v>
      </c>
      <c r="Q82" s="11" t="s">
        <v>39</v>
      </c>
      <c r="R82" s="16" t="s">
        <v>39</v>
      </c>
      <c r="S82" s="14" t="s">
        <v>39</v>
      </c>
      <c r="T82" s="11" t="s">
        <v>39</v>
      </c>
      <c r="U82" s="11" t="s">
        <v>39</v>
      </c>
      <c r="V82" s="11" t="s">
        <v>39</v>
      </c>
      <c r="W82" s="11" t="s">
        <v>39</v>
      </c>
      <c r="X82" s="11" t="s">
        <v>39</v>
      </c>
      <c r="Y82" s="11" t="s">
        <v>39</v>
      </c>
      <c r="Z82" s="16" t="s">
        <v>39</v>
      </c>
      <c r="AA82" s="14" t="s">
        <v>39</v>
      </c>
      <c r="AB82" s="11" t="s">
        <v>39</v>
      </c>
      <c r="AC82" s="11" t="s">
        <v>39</v>
      </c>
      <c r="AD82" s="11" t="s">
        <v>39</v>
      </c>
      <c r="AE82" s="11" t="s">
        <v>39</v>
      </c>
      <c r="AF82" s="11" t="s">
        <v>39</v>
      </c>
      <c r="AG82" s="11" t="s">
        <v>38</v>
      </c>
      <c r="AH82" s="11" t="s">
        <v>38</v>
      </c>
    </row>
    <row r="83" spans="2:34" x14ac:dyDescent="0.3">
      <c r="B83" s="9" t="s">
        <v>10</v>
      </c>
      <c r="C83" s="12">
        <v>0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7">
        <v>0</v>
      </c>
      <c r="K83" s="18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7">
        <v>0</v>
      </c>
      <c r="S83" s="18">
        <v>0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7">
        <v>0</v>
      </c>
      <c r="AA83" s="18">
        <v>0</v>
      </c>
      <c r="AB83" s="12">
        <v>0</v>
      </c>
      <c r="AC83" s="12">
        <v>0</v>
      </c>
      <c r="AD83" s="12">
        <v>0</v>
      </c>
      <c r="AE83" s="12">
        <v>0</v>
      </c>
      <c r="AF83" s="12">
        <v>0</v>
      </c>
      <c r="AG83" s="12">
        <v>0</v>
      </c>
      <c r="AH83" s="12">
        <v>0</v>
      </c>
    </row>
    <row r="84" spans="2:34" ht="15" customHeight="1" x14ac:dyDescent="0.3">
      <c r="B84" s="9" t="s">
        <v>9</v>
      </c>
      <c r="C84" s="19" t="s">
        <v>37</v>
      </c>
      <c r="D84" s="19" t="s">
        <v>37</v>
      </c>
      <c r="E84" s="19" t="s">
        <v>37</v>
      </c>
      <c r="F84" s="19" t="s">
        <v>37</v>
      </c>
      <c r="G84" s="19" t="s">
        <v>37</v>
      </c>
      <c r="H84" s="19" t="s">
        <v>37</v>
      </c>
      <c r="I84" s="19" t="s">
        <v>37</v>
      </c>
      <c r="J84" s="20" t="s">
        <v>37</v>
      </c>
      <c r="K84" s="21" t="s">
        <v>37</v>
      </c>
      <c r="L84" s="19" t="s">
        <v>37</v>
      </c>
      <c r="M84" s="19" t="s">
        <v>37</v>
      </c>
      <c r="N84" s="19" t="s">
        <v>37</v>
      </c>
      <c r="O84" s="19" t="s">
        <v>37</v>
      </c>
      <c r="P84" s="19" t="s">
        <v>37</v>
      </c>
      <c r="Q84" s="19" t="s">
        <v>37</v>
      </c>
      <c r="R84" s="20" t="s">
        <v>37</v>
      </c>
      <c r="S84" s="21" t="s">
        <v>37</v>
      </c>
      <c r="T84" s="19" t="s">
        <v>37</v>
      </c>
      <c r="U84" s="19" t="s">
        <v>37</v>
      </c>
      <c r="V84" s="19" t="s">
        <v>37</v>
      </c>
      <c r="W84" s="19" t="s">
        <v>37</v>
      </c>
      <c r="X84" s="19" t="s">
        <v>37</v>
      </c>
      <c r="Y84" s="19" t="s">
        <v>37</v>
      </c>
      <c r="Z84" s="20" t="s">
        <v>37</v>
      </c>
      <c r="AA84" s="21" t="s">
        <v>37</v>
      </c>
      <c r="AB84" s="19" t="s">
        <v>37</v>
      </c>
      <c r="AC84" s="19" t="s">
        <v>37</v>
      </c>
      <c r="AD84" s="19" t="s">
        <v>37</v>
      </c>
      <c r="AE84" s="19" t="s">
        <v>37</v>
      </c>
      <c r="AF84" s="19" t="s">
        <v>37</v>
      </c>
      <c r="AG84" s="19" t="s">
        <v>164</v>
      </c>
      <c r="AH84" s="20" t="s">
        <v>165</v>
      </c>
    </row>
    <row r="86" spans="2:34" x14ac:dyDescent="0.3">
      <c r="Z86" s="25"/>
    </row>
    <row r="87" spans="2:34" x14ac:dyDescent="0.3">
      <c r="AB87" s="25"/>
      <c r="AE87" s="25"/>
    </row>
  </sheetData>
  <mergeCells count="48">
    <mergeCell ref="C2:AH2"/>
    <mergeCell ref="C3:AH3"/>
    <mergeCell ref="C9:AH9"/>
    <mergeCell ref="C10:AH10"/>
    <mergeCell ref="C16:AH16"/>
    <mergeCell ref="AA12:AB12"/>
    <mergeCell ref="AC12:AH12"/>
    <mergeCell ref="AA14:AB14"/>
    <mergeCell ref="AC14:AH14"/>
    <mergeCell ref="AA13:AB13"/>
    <mergeCell ref="AC13:AH13"/>
    <mergeCell ref="C7:J7"/>
    <mergeCell ref="C5:J5"/>
    <mergeCell ref="C6:J6"/>
    <mergeCell ref="K14:L14"/>
    <mergeCell ref="M14:R14"/>
    <mergeCell ref="C45:AH45"/>
    <mergeCell ref="C23:AH23"/>
    <mergeCell ref="C24:AH24"/>
    <mergeCell ref="C30:AH30"/>
    <mergeCell ref="C31:AH31"/>
    <mergeCell ref="C37:AH37"/>
    <mergeCell ref="C38:AH38"/>
    <mergeCell ref="C44:AH44"/>
    <mergeCell ref="C51:AH51"/>
    <mergeCell ref="C52:AH52"/>
    <mergeCell ref="C58:AH58"/>
    <mergeCell ref="C59:AH59"/>
    <mergeCell ref="C56:AH56"/>
    <mergeCell ref="C55:AH55"/>
    <mergeCell ref="C54:AH54"/>
    <mergeCell ref="C66:AH66"/>
    <mergeCell ref="C80:AH80"/>
    <mergeCell ref="C65:AH65"/>
    <mergeCell ref="C72:AH72"/>
    <mergeCell ref="C73:AH73"/>
    <mergeCell ref="C79:AH79"/>
    <mergeCell ref="K12:L12"/>
    <mergeCell ref="M12:R12"/>
    <mergeCell ref="M13:R13"/>
    <mergeCell ref="C41:AH41"/>
    <mergeCell ref="C40:AH40"/>
    <mergeCell ref="C17:AH17"/>
    <mergeCell ref="S21:AH21"/>
    <mergeCell ref="C42:AH42"/>
    <mergeCell ref="S20:AH20"/>
    <mergeCell ref="S19:AH19"/>
    <mergeCell ref="K13:L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L56"/>
  <sheetViews>
    <sheetView topLeftCell="A31" workbookViewId="0">
      <selection activeCell="H35" sqref="H35"/>
    </sheetView>
    <sheetView workbookViewId="1"/>
  </sheetViews>
  <sheetFormatPr defaultRowHeight="14.4" x14ac:dyDescent="0.3"/>
  <cols>
    <col min="1" max="1" width="5.44140625" customWidth="1"/>
    <col min="2" max="3" width="17.88671875" style="23" customWidth="1"/>
    <col min="4" max="4" width="31.44140625" style="23" bestFit="1" customWidth="1"/>
    <col min="5" max="5" width="43.33203125" style="23" bestFit="1" customWidth="1"/>
    <col min="6" max="7" width="20.109375" customWidth="1"/>
    <col min="8" max="8" width="20.5546875" customWidth="1"/>
    <col min="9" max="10" width="21.44140625" customWidth="1"/>
    <col min="11" max="11" width="9.44140625" customWidth="1"/>
    <col min="12" max="12" width="9.33203125" customWidth="1"/>
  </cols>
  <sheetData>
    <row r="2" spans="2:12" x14ac:dyDescent="0.3">
      <c r="B2" s="7" t="s">
        <v>0</v>
      </c>
      <c r="C2" s="7" t="s">
        <v>78</v>
      </c>
      <c r="D2" s="7" t="s">
        <v>36</v>
      </c>
      <c r="E2" s="7" t="s">
        <v>40</v>
      </c>
      <c r="F2" s="7" t="s">
        <v>10</v>
      </c>
      <c r="G2" s="7" t="s">
        <v>77</v>
      </c>
      <c r="H2" s="7" t="s">
        <v>74</v>
      </c>
      <c r="I2" s="7" t="s">
        <v>75</v>
      </c>
      <c r="J2" s="7" t="s">
        <v>76</v>
      </c>
      <c r="K2" s="7" t="s">
        <v>68</v>
      </c>
      <c r="L2" s="7" t="s">
        <v>11</v>
      </c>
    </row>
    <row r="3" spans="2:12" x14ac:dyDescent="0.3">
      <c r="B3" s="47" t="str">
        <f>'AVS DCOM Registers'!C3</f>
        <v>0x00</v>
      </c>
      <c r="C3" s="47" t="str">
        <f>CONCATENATE("x""",RIGHT(B3,LEN(B3)-2),"""")</f>
        <v>x"00"</v>
      </c>
      <c r="D3" s="47" t="str">
        <f>'AVS DCOM Registers'!C2</f>
        <v>spw_link_config_status_reg</v>
      </c>
      <c r="E3" s="22" t="str">
        <f>'AVS DCOM Registers'!AH7</f>
        <v>spw_lnkcfg_disconnect</v>
      </c>
      <c r="F3" s="22">
        <f>'AVS DCOM Registers'!AH6</f>
        <v>0</v>
      </c>
      <c r="G3" s="22" t="str">
        <f>IF(F3="-","-",IF(MID(F3,2,1)="x",CONCATENATE("x""",RIGHT(F3,LEN(F3)-2),""""),IF(MID(F3,2,1)="b",CONCATENATE("""",RIGHT(F3,LEN(F3)-2),""""),IF(I3="-",CONCATENATE("'",F3,"'"),CONCATENATE("(others =&gt; '",F3,"')")))))</f>
        <v>'0'</v>
      </c>
      <c r="H3" s="22" t="str">
        <f>'AVS DCOM Registers'!AH4</f>
        <v>Bit 0</v>
      </c>
      <c r="I3" s="22" t="s">
        <v>37</v>
      </c>
      <c r="J3" s="22" t="str">
        <f>IF(I3="-",RIGHT(H3,LEN(H3)-4),CONCATENATE(RIGHT(H3,LEN(H3)-4), " downto ", RIGHT(I3,LEN(I3)-4)))</f>
        <v>0</v>
      </c>
      <c r="K3" s="22">
        <f>IF(E3="-","-",IF(I3="-",1,VALUE(RIGHT(H3,LEN(H3)-4))-VALUE(RIGHT(I3,LEN(I3)-4))+1))</f>
        <v>1</v>
      </c>
      <c r="L3" s="22" t="str">
        <f>'AVS DCOM Registers'!AH5</f>
        <v>R/W</v>
      </c>
    </row>
    <row r="4" spans="2:12" x14ac:dyDescent="0.3">
      <c r="B4" s="48"/>
      <c r="C4" s="48"/>
      <c r="D4" s="48"/>
      <c r="E4" s="22" t="str">
        <f>'AVS DCOM Registers'!AG7</f>
        <v>spw_lnkcfg_linkstart</v>
      </c>
      <c r="F4" s="22">
        <f>'AVS DCOM Registers'!AG6</f>
        <v>0</v>
      </c>
      <c r="G4" s="22" t="str">
        <f t="shared" ref="G4:G13" si="0">IF(F4="-","-",IF(MID(F4,2,1)="x",CONCATENATE("x""",RIGHT(F4,LEN(F4)-2),""""),IF(MID(F4,2,1)="b",CONCATENATE("""",RIGHT(F4,LEN(F4)-2),""""),IF(I4="-",CONCATENATE("'",F4,"'"),CONCATENATE("(others =&gt; '",F4,"')")))))</f>
        <v>'0'</v>
      </c>
      <c r="H4" s="22" t="str">
        <f>'AVS DCOM Registers'!AG4</f>
        <v>Bit 1</v>
      </c>
      <c r="I4" s="22" t="s">
        <v>37</v>
      </c>
      <c r="J4" s="22" t="str">
        <f>IF(I4="-",RIGHT(H4,LEN(H4)-4),CONCATENATE(RIGHT(H4,LEN(H4)-4), " downto ", RIGHT(I4,LEN(I4)-4)))</f>
        <v>1</v>
      </c>
      <c r="K4" s="22">
        <f t="shared" ref="K4:K13" si="1">IF(E4="-","-",IF(I4="-",1,VALUE(RIGHT(H4,LEN(H4)-4))-VALUE(RIGHT(I4,LEN(I4)-4))+1))</f>
        <v>1</v>
      </c>
      <c r="L4" s="22" t="str">
        <f>'AVS DCOM Registers'!AG5</f>
        <v>R/W</v>
      </c>
    </row>
    <row r="5" spans="2:12" x14ac:dyDescent="0.3">
      <c r="B5" s="48"/>
      <c r="C5" s="48"/>
      <c r="D5" s="48"/>
      <c r="E5" s="22" t="str">
        <f>'AVS DCOM Registers'!AF7</f>
        <v>spw_lnkcfg_autostart</v>
      </c>
      <c r="F5" s="22">
        <f>'AVS DCOM Registers'!AF6</f>
        <v>0</v>
      </c>
      <c r="G5" s="22" t="str">
        <f t="shared" si="0"/>
        <v>'0'</v>
      </c>
      <c r="H5" s="22" t="str">
        <f>'AVS DCOM Registers'!AF4</f>
        <v>Bit 2</v>
      </c>
      <c r="I5" s="22" t="s">
        <v>37</v>
      </c>
      <c r="J5" s="22" t="str">
        <f t="shared" ref="J5:J16" si="2">IF(I5="-",RIGHT(H5,LEN(H5)-4),CONCATENATE(RIGHT(H5,LEN(H5)-4), " downto ", RIGHT(I5,LEN(I5)-4)))</f>
        <v>2</v>
      </c>
      <c r="K5" s="22">
        <f t="shared" si="1"/>
        <v>1</v>
      </c>
      <c r="L5" s="22" t="str">
        <f>'AVS DCOM Registers'!AF5</f>
        <v>R/W</v>
      </c>
    </row>
    <row r="6" spans="2:12" x14ac:dyDescent="0.3">
      <c r="B6" s="48"/>
      <c r="C6" s="48"/>
      <c r="D6" s="48"/>
      <c r="E6" s="22" t="s">
        <v>37</v>
      </c>
      <c r="F6" s="22">
        <v>0</v>
      </c>
      <c r="G6" s="22" t="str">
        <f t="shared" si="0"/>
        <v>(others =&gt; '0')</v>
      </c>
      <c r="H6" s="22" t="str">
        <f>'AVS DCOM Registers'!AA4</f>
        <v>Bit 7</v>
      </c>
      <c r="I6" s="22" t="str">
        <f>'AVS DCOM Registers'!AE4</f>
        <v>Bit 3</v>
      </c>
      <c r="J6" s="22" t="str">
        <f t="shared" si="2"/>
        <v>7 downto 3</v>
      </c>
      <c r="K6" s="22" t="str">
        <f>IF(E6="-","-",IF(I6="-",1,VALUE(RIGHT(H6,LEN(H6)-4))-VALUE(RIGHT(I6,LEN(I6)-4))+1))</f>
        <v>-</v>
      </c>
      <c r="L6" s="22" t="s">
        <v>37</v>
      </c>
    </row>
    <row r="7" spans="2:12" x14ac:dyDescent="0.3">
      <c r="B7" s="48"/>
      <c r="C7" s="48"/>
      <c r="D7" s="48"/>
      <c r="E7" s="22" t="str">
        <f>'AVS DCOM Registers'!Z7</f>
        <v>spw_link_running</v>
      </c>
      <c r="F7" s="22" t="str">
        <f>'AVS DCOM Registers'!Z6</f>
        <v>-</v>
      </c>
      <c r="G7" s="22" t="str">
        <f t="shared" si="0"/>
        <v>-</v>
      </c>
      <c r="H7" s="22" t="str">
        <f>'AVS DCOM Registers'!Z4</f>
        <v>Bit 8</v>
      </c>
      <c r="I7" s="22" t="s">
        <v>37</v>
      </c>
      <c r="J7" s="22" t="str">
        <f t="shared" si="2"/>
        <v>8</v>
      </c>
      <c r="K7" s="22">
        <f t="shared" si="1"/>
        <v>1</v>
      </c>
      <c r="L7" s="22" t="str">
        <f>'AVS DCOM Registers'!Z5</f>
        <v>R</v>
      </c>
    </row>
    <row r="8" spans="2:12" x14ac:dyDescent="0.3">
      <c r="B8" s="48"/>
      <c r="C8" s="48"/>
      <c r="D8" s="48"/>
      <c r="E8" s="22" t="str">
        <f>'AVS DCOM Registers'!Y7</f>
        <v>spw_link_connecting</v>
      </c>
      <c r="F8" s="22" t="str">
        <f>'AVS DCOM Registers'!Y6</f>
        <v>-</v>
      </c>
      <c r="G8" s="22" t="str">
        <f t="shared" si="0"/>
        <v>-</v>
      </c>
      <c r="H8" s="22" t="str">
        <f>'AVS DCOM Registers'!Y4</f>
        <v>Bit 9</v>
      </c>
      <c r="I8" s="22" t="s">
        <v>37</v>
      </c>
      <c r="J8" s="22" t="str">
        <f t="shared" si="2"/>
        <v>9</v>
      </c>
      <c r="K8" s="22">
        <f t="shared" si="1"/>
        <v>1</v>
      </c>
      <c r="L8" s="22" t="str">
        <f>'AVS DCOM Registers'!Y5</f>
        <v>R</v>
      </c>
    </row>
    <row r="9" spans="2:12" x14ac:dyDescent="0.3">
      <c r="B9" s="48"/>
      <c r="C9" s="48"/>
      <c r="D9" s="48"/>
      <c r="E9" s="22" t="str">
        <f>'AVS DCOM Registers'!X7</f>
        <v>spw_link_started</v>
      </c>
      <c r="F9" s="22" t="str">
        <f>'AVS DCOM Registers'!X6</f>
        <v>-</v>
      </c>
      <c r="G9" s="22" t="str">
        <f t="shared" si="0"/>
        <v>-</v>
      </c>
      <c r="H9" s="22" t="str">
        <f>'AVS DCOM Registers'!X4</f>
        <v>Bit 10</v>
      </c>
      <c r="I9" s="22" t="s">
        <v>37</v>
      </c>
      <c r="J9" s="22" t="str">
        <f t="shared" si="2"/>
        <v>10</v>
      </c>
      <c r="K9" s="22">
        <f t="shared" si="1"/>
        <v>1</v>
      </c>
      <c r="L9" s="22" t="str">
        <f>'AVS DCOM Registers'!X5</f>
        <v>R</v>
      </c>
    </row>
    <row r="10" spans="2:12" x14ac:dyDescent="0.3">
      <c r="B10" s="48"/>
      <c r="C10" s="48"/>
      <c r="D10" s="48"/>
      <c r="E10" s="22" t="s">
        <v>37</v>
      </c>
      <c r="F10" s="22">
        <v>0</v>
      </c>
      <c r="G10" s="22" t="str">
        <f t="shared" ref="G10" si="3">IF(F10="-","-",IF(MID(F10,2,1)="x",CONCATENATE("x""",RIGHT(F10,LEN(F10)-2),""""),IF(MID(F10,2,1)="b",CONCATENATE("""",RIGHT(F10,LEN(F10)-2),""""),IF(I10="-",CONCATENATE("'",F10,"'"),CONCATENATE("(others =&gt; '",F10,"')")))))</f>
        <v>(others =&gt; '0')</v>
      </c>
      <c r="H10" s="22" t="str">
        <f>'AVS DCOM Registers'!S4</f>
        <v>Bit 15</v>
      </c>
      <c r="I10" s="22" t="str">
        <f>'AVS DCOM Registers'!W4</f>
        <v>Bit 11</v>
      </c>
      <c r="J10" s="22" t="str">
        <f t="shared" si="2"/>
        <v>15 downto 11</v>
      </c>
      <c r="K10" s="22" t="str">
        <f>IF(E10="-","-",IF(I10="-",1,VALUE(RIGHT(H10,LEN(H10)-4))-VALUE(RIGHT(I10,LEN(I10)-4))+1))</f>
        <v>-</v>
      </c>
      <c r="L10" s="22" t="s">
        <v>37</v>
      </c>
    </row>
    <row r="11" spans="2:12" x14ac:dyDescent="0.3">
      <c r="B11" s="48"/>
      <c r="C11" s="48"/>
      <c r="D11" s="48"/>
      <c r="E11" s="22" t="str">
        <f>'AVS DCOM Registers'!R7</f>
        <v>spw_err_disconnect</v>
      </c>
      <c r="F11" s="22" t="str">
        <f>'AVS DCOM Registers'!R6</f>
        <v>-</v>
      </c>
      <c r="G11" s="22" t="str">
        <f t="shared" si="0"/>
        <v>-</v>
      </c>
      <c r="H11" s="22" t="str">
        <f>'AVS DCOM Registers'!R4</f>
        <v>Bit 16</v>
      </c>
      <c r="I11" s="22" t="s">
        <v>37</v>
      </c>
      <c r="J11" s="22" t="str">
        <f t="shared" si="2"/>
        <v>16</v>
      </c>
      <c r="K11" s="22">
        <f t="shared" si="1"/>
        <v>1</v>
      </c>
      <c r="L11" s="22" t="str">
        <f>'AVS DCOM Registers'!R5</f>
        <v>R</v>
      </c>
    </row>
    <row r="12" spans="2:12" x14ac:dyDescent="0.3">
      <c r="B12" s="48"/>
      <c r="C12" s="48"/>
      <c r="D12" s="48"/>
      <c r="E12" s="22" t="str">
        <f>'AVS DCOM Registers'!Q7</f>
        <v>spw_err_parity</v>
      </c>
      <c r="F12" s="22" t="str">
        <f>'AVS DCOM Registers'!Q6</f>
        <v>-</v>
      </c>
      <c r="G12" s="22" t="str">
        <f t="shared" si="0"/>
        <v>-</v>
      </c>
      <c r="H12" s="22" t="str">
        <f>'AVS DCOM Registers'!Q4</f>
        <v>Bit 17</v>
      </c>
      <c r="I12" s="22" t="s">
        <v>37</v>
      </c>
      <c r="J12" s="22" t="str">
        <f t="shared" si="2"/>
        <v>17</v>
      </c>
      <c r="K12" s="22">
        <f t="shared" si="1"/>
        <v>1</v>
      </c>
      <c r="L12" s="22" t="str">
        <f>'AVS DCOM Registers'!Q5</f>
        <v>R</v>
      </c>
    </row>
    <row r="13" spans="2:12" x14ac:dyDescent="0.3">
      <c r="B13" s="48"/>
      <c r="C13" s="48"/>
      <c r="D13" s="48"/>
      <c r="E13" s="22" t="str">
        <f>'AVS DCOM Registers'!P7</f>
        <v>spw_err_escape</v>
      </c>
      <c r="F13" s="22" t="str">
        <f>'AVS DCOM Registers'!P6</f>
        <v>-</v>
      </c>
      <c r="G13" s="22" t="str">
        <f t="shared" si="0"/>
        <v>-</v>
      </c>
      <c r="H13" s="22" t="str">
        <f>'AVS DCOM Registers'!P4</f>
        <v>Bit 18</v>
      </c>
      <c r="I13" s="22" t="s">
        <v>37</v>
      </c>
      <c r="J13" s="22" t="str">
        <f t="shared" si="2"/>
        <v>18</v>
      </c>
      <c r="K13" s="22">
        <f t="shared" si="1"/>
        <v>1</v>
      </c>
      <c r="L13" s="22" t="str">
        <f>'AVS DCOM Registers'!P5</f>
        <v>R</v>
      </c>
    </row>
    <row r="14" spans="2:12" x14ac:dyDescent="0.3">
      <c r="B14" s="48"/>
      <c r="C14" s="48"/>
      <c r="D14" s="48"/>
      <c r="E14" s="22" t="str">
        <f>'AVS DCOM Registers'!O7</f>
        <v>spw_err_credit</v>
      </c>
      <c r="F14" s="22" t="str">
        <f>'AVS DCOM Registers'!O6</f>
        <v>-</v>
      </c>
      <c r="G14" s="22" t="str">
        <f>IF(F14="-","-",IF(MID(F14,2,1)="x",CONCATENATE("x""",RIGHT(F14,LEN(F14)-2),""""),IF(MID(F14,2,1)="b",CONCATENATE("""",RIGHT(F14,LEN(F14)-2),""""),IF(I14="-",CONCATENATE("'",F14,"'"),CONCATENATE("(others =&gt; '",F14,"')")))))</f>
        <v>-</v>
      </c>
      <c r="H14" s="22" t="str">
        <f>'AVS DCOM Registers'!O4</f>
        <v>Bit 19</v>
      </c>
      <c r="I14" s="22" t="s">
        <v>37</v>
      </c>
      <c r="J14" s="22" t="str">
        <f t="shared" si="2"/>
        <v>19</v>
      </c>
      <c r="K14" s="22">
        <f>IF(E14="-","-",IF(I14="-",1,VALUE(RIGHT(H14,LEN(H14)-4))-VALUE(RIGHT(I14,LEN(I14)-4))+1))</f>
        <v>1</v>
      </c>
      <c r="L14" s="22" t="str">
        <f>'AVS DCOM Registers'!O5</f>
        <v>R</v>
      </c>
    </row>
    <row r="15" spans="2:12" x14ac:dyDescent="0.3">
      <c r="B15" s="48"/>
      <c r="C15" s="48"/>
      <c r="D15" s="48"/>
      <c r="E15" s="22" t="s">
        <v>37</v>
      </c>
      <c r="F15" s="22">
        <v>0</v>
      </c>
      <c r="G15" s="22" t="str">
        <f t="shared" ref="G15:G56" si="4">IF(F15="-","-",IF(MID(F15,2,1)="x",CONCATENATE("x""",RIGHT(F15,LEN(F15)-2),""""),IF(MID(F15,2,1)="b",CONCATENATE("""",RIGHT(F15,LEN(F15)-2),""""),IF(I15="-",CONCATENATE("'",F15,"'"),CONCATENATE("(others =&gt; '",F15,"')")))))</f>
        <v>(others =&gt; '0')</v>
      </c>
      <c r="H15" s="22" t="str">
        <f>'AVS DCOM Registers'!K4</f>
        <v>Bit 23</v>
      </c>
      <c r="I15" s="22" t="str">
        <f>'AVS DCOM Registers'!N4</f>
        <v>Bit 20</v>
      </c>
      <c r="J15" s="22" t="str">
        <f t="shared" si="2"/>
        <v>23 downto 20</v>
      </c>
      <c r="K15" s="22" t="str">
        <f>IF(E15="-","-",IF(I15="-",1,VALUE(RIGHT(H15,LEN(H15)-4))-VALUE(RIGHT(I15,LEN(I15)-4))+1))</f>
        <v>-</v>
      </c>
      <c r="L15" s="22" t="s">
        <v>37</v>
      </c>
    </row>
    <row r="16" spans="2:12" x14ac:dyDescent="0.3">
      <c r="B16" s="49"/>
      <c r="C16" s="49"/>
      <c r="D16" s="49"/>
      <c r="E16" s="22" t="str">
        <f>'AVS DCOM Registers'!C7</f>
        <v>spw_lnkcfg_txdivcnt</v>
      </c>
      <c r="F16" s="22" t="str">
        <f>'AVS DCOM Registers'!C6</f>
        <v>0x01</v>
      </c>
      <c r="G16" s="22" t="str">
        <f t="shared" si="4"/>
        <v>x"01"</v>
      </c>
      <c r="H16" s="22" t="str">
        <f>'AVS DCOM Registers'!C4</f>
        <v>Bit 31</v>
      </c>
      <c r="I16" s="22" t="str">
        <f>'AVS DCOM Registers'!J4</f>
        <v>Bit 24</v>
      </c>
      <c r="J16" s="22" t="str">
        <f t="shared" si="2"/>
        <v>31 downto 24</v>
      </c>
      <c r="K16" s="22">
        <f>IF(E16="-","-",IF(I16="-",1,VALUE(RIGHT(H16,LEN(H16)-4))-VALUE(RIGHT(I16,LEN(I16)-4))+1))</f>
        <v>8</v>
      </c>
      <c r="L16" s="22" t="str">
        <f>'AVS DCOM Registers'!C5</f>
        <v>R/W</v>
      </c>
    </row>
    <row r="17" spans="2:12" x14ac:dyDescent="0.3">
      <c r="B17" s="47" t="str">
        <f>'AVS DCOM Registers'!C10</f>
        <v>0x01</v>
      </c>
      <c r="C17" s="47" t="str">
        <f t="shared" ref="C17:C54" si="5">CONCATENATE("x""",RIGHT(B17,LEN(B17)-2),"""")</f>
        <v>x"01"</v>
      </c>
      <c r="D17" s="47" t="str">
        <f>'AVS DCOM Registers'!C9</f>
        <v>spw_timecode_reg</v>
      </c>
      <c r="E17" s="22" t="str">
        <f>'AVS DCOM Registers'!AC14</f>
        <v>timecode_tx_time</v>
      </c>
      <c r="F17" s="22" t="str">
        <f>'AVS DCOM Registers'!AC13</f>
        <v>0b000000</v>
      </c>
      <c r="G17" s="22" t="str">
        <f t="shared" si="4"/>
        <v>"000000"</v>
      </c>
      <c r="H17" s="22" t="str">
        <f>'AVS DCOM Registers'!AC11</f>
        <v>Bit 5</v>
      </c>
      <c r="I17" s="22" t="str">
        <f>'AVS DCOM Registers'!AH11</f>
        <v>Bit 0</v>
      </c>
      <c r="J17" s="22" t="str">
        <f>IF(I17="-",RIGHT(H17,LEN(H17)-4),CONCATENATE(RIGHT(H17,LEN(H17)-4), " downto ", RIGHT(I17,LEN(I17)-4)))</f>
        <v>5 downto 0</v>
      </c>
      <c r="K17" s="22">
        <f>IF(E17="-","-",IF(I17="-",1,VALUE(RIGHT(H17,LEN(H17)-4))-VALUE(RIGHT(I17,LEN(I17)-4))+1))</f>
        <v>6</v>
      </c>
      <c r="L17" s="22" t="str">
        <f>'AVS DCOM Registers'!AC12</f>
        <v>R/W</v>
      </c>
    </row>
    <row r="18" spans="2:12" x14ac:dyDescent="0.3">
      <c r="B18" s="48"/>
      <c r="C18" s="48"/>
      <c r="D18" s="48"/>
      <c r="E18" s="22" t="str">
        <f>'AVS DCOM Registers'!AA14</f>
        <v>timecode_tx_control</v>
      </c>
      <c r="F18" s="22" t="str">
        <f>'AVS DCOM Registers'!AA13</f>
        <v>0b00</v>
      </c>
      <c r="G18" s="22" t="str">
        <f t="shared" si="4"/>
        <v>"00"</v>
      </c>
      <c r="H18" s="22" t="str">
        <f>'AVS DCOM Registers'!AA11</f>
        <v>Bit 7</v>
      </c>
      <c r="I18" s="22" t="str">
        <f>'AVS DCOM Registers'!AB11</f>
        <v>Bit 6</v>
      </c>
      <c r="J18" s="22" t="str">
        <f t="shared" ref="J18:J56" si="6">IF(I18="-",RIGHT(H18,LEN(H18)-4),CONCATENATE(RIGHT(H18,LEN(H18)-4), " downto ", RIGHT(I18,LEN(I18)-4)))</f>
        <v>7 downto 6</v>
      </c>
      <c r="K18" s="22">
        <f t="shared" ref="K18:K56" si="7">IF(E18="-","-",IF(I18="-",1,VALUE(RIGHT(H18,LEN(H18)-4))-VALUE(RIGHT(I18,LEN(I18)-4))+1))</f>
        <v>2</v>
      </c>
      <c r="L18" s="22" t="str">
        <f>'AVS DCOM Registers'!AA12</f>
        <v>R/W</v>
      </c>
    </row>
    <row r="19" spans="2:12" x14ac:dyDescent="0.3">
      <c r="B19" s="48"/>
      <c r="C19" s="48"/>
      <c r="D19" s="48"/>
      <c r="E19" s="22" t="str">
        <f>'AVS DCOM Registers'!Z14</f>
        <v>timecode_tx_send</v>
      </c>
      <c r="F19" s="22">
        <f>'AVS DCOM Registers'!Z13</f>
        <v>0</v>
      </c>
      <c r="G19" s="22" t="str">
        <f t="shared" si="4"/>
        <v>'0'</v>
      </c>
      <c r="H19" s="22" t="str">
        <f>'AVS DCOM Registers'!Z11</f>
        <v>Bit 8</v>
      </c>
      <c r="I19" s="22" t="s">
        <v>37</v>
      </c>
      <c r="J19" s="22" t="str">
        <f t="shared" si="6"/>
        <v>8</v>
      </c>
      <c r="K19" s="22">
        <f t="shared" si="7"/>
        <v>1</v>
      </c>
      <c r="L19" s="22" t="str">
        <f>'AVS DCOM Registers'!Z12</f>
        <v>R/W</v>
      </c>
    </row>
    <row r="20" spans="2:12" x14ac:dyDescent="0.3">
      <c r="B20" s="48"/>
      <c r="C20" s="48"/>
      <c r="D20" s="48"/>
      <c r="E20" s="22" t="s">
        <v>37</v>
      </c>
      <c r="F20" s="22">
        <v>0</v>
      </c>
      <c r="G20" s="22" t="str">
        <f t="shared" si="4"/>
        <v>(others =&gt; '0')</v>
      </c>
      <c r="H20" s="22" t="str">
        <f>'AVS DCOM Registers'!S11</f>
        <v>Bit 15</v>
      </c>
      <c r="I20" s="22" t="str">
        <f>'AVS DCOM Registers'!Y11</f>
        <v>Bit 9</v>
      </c>
      <c r="J20" s="22" t="str">
        <f t="shared" si="6"/>
        <v>15 downto 9</v>
      </c>
      <c r="K20" s="22" t="str">
        <f t="shared" si="7"/>
        <v>-</v>
      </c>
      <c r="L20" s="22" t="s">
        <v>37</v>
      </c>
    </row>
    <row r="21" spans="2:12" ht="15" customHeight="1" x14ac:dyDescent="0.3">
      <c r="B21" s="48"/>
      <c r="C21" s="48"/>
      <c r="D21" s="48"/>
      <c r="E21" s="22" t="str">
        <f>'AVS DCOM Registers'!M14</f>
        <v>timecode_rx_time</v>
      </c>
      <c r="F21" s="22" t="str">
        <f>'AVS DCOM Registers'!M13</f>
        <v>0b000000</v>
      </c>
      <c r="G21" s="22" t="str">
        <f t="shared" si="4"/>
        <v>"000000"</v>
      </c>
      <c r="H21" s="22" t="str">
        <f>'AVS DCOM Registers'!M11</f>
        <v>Bit 21</v>
      </c>
      <c r="I21" s="22" t="str">
        <f>'AVS DCOM Registers'!R11</f>
        <v>Bit 16</v>
      </c>
      <c r="J21" s="22" t="str">
        <f t="shared" si="6"/>
        <v>21 downto 16</v>
      </c>
      <c r="K21" s="22">
        <f t="shared" si="7"/>
        <v>6</v>
      </c>
      <c r="L21" s="22" t="str">
        <f>'AVS DCOM Registers'!M12</f>
        <v>R</v>
      </c>
    </row>
    <row r="22" spans="2:12" x14ac:dyDescent="0.3">
      <c r="B22" s="48"/>
      <c r="C22" s="48"/>
      <c r="D22" s="48"/>
      <c r="E22" s="22" t="str">
        <f>'AVS DCOM Registers'!K14</f>
        <v>timecode_rx_control</v>
      </c>
      <c r="F22" s="22" t="str">
        <f>'AVS DCOM Registers'!K13</f>
        <v>0b00</v>
      </c>
      <c r="G22" s="22" t="str">
        <f t="shared" si="4"/>
        <v>"00"</v>
      </c>
      <c r="H22" s="22" t="str">
        <f>'AVS DCOM Registers'!K11</f>
        <v>Bit 23</v>
      </c>
      <c r="I22" s="22" t="str">
        <f>'AVS DCOM Registers'!L11</f>
        <v>Bit 22</v>
      </c>
      <c r="J22" s="22" t="str">
        <f t="shared" si="6"/>
        <v>23 downto 22</v>
      </c>
      <c r="K22" s="22">
        <f t="shared" si="7"/>
        <v>2</v>
      </c>
      <c r="L22" s="22" t="str">
        <f>'AVS DCOM Registers'!K12</f>
        <v>R</v>
      </c>
    </row>
    <row r="23" spans="2:12" x14ac:dyDescent="0.3">
      <c r="B23" s="48"/>
      <c r="C23" s="48"/>
      <c r="D23" s="48"/>
      <c r="E23" s="22" t="str">
        <f>'AVS DCOM Registers'!J14</f>
        <v>timecode_rx_received</v>
      </c>
      <c r="F23" s="22">
        <f>'AVS DCOM Registers'!J13</f>
        <v>0</v>
      </c>
      <c r="G23" s="22" t="str">
        <f t="shared" si="4"/>
        <v>'0'</v>
      </c>
      <c r="H23" s="22" t="str">
        <f>'AVS DCOM Registers'!J11</f>
        <v>Bit 24</v>
      </c>
      <c r="I23" s="22" t="s">
        <v>37</v>
      </c>
      <c r="J23" s="22" t="str">
        <f t="shared" si="6"/>
        <v>24</v>
      </c>
      <c r="K23" s="22">
        <f t="shared" si="7"/>
        <v>1</v>
      </c>
      <c r="L23" s="22" t="str">
        <f>'AVS DCOM Registers'!J12</f>
        <v>R/W</v>
      </c>
    </row>
    <row r="24" spans="2:12" x14ac:dyDescent="0.3">
      <c r="B24" s="49"/>
      <c r="C24" s="49"/>
      <c r="D24" s="49"/>
      <c r="E24" s="22" t="s">
        <v>37</v>
      </c>
      <c r="F24" s="22">
        <v>0</v>
      </c>
      <c r="G24" s="22" t="str">
        <f t="shared" si="4"/>
        <v>(others =&gt; '0')</v>
      </c>
      <c r="H24" s="22" t="str">
        <f>'AVS DCOM Registers'!C11</f>
        <v>Bit 31</v>
      </c>
      <c r="I24" s="22" t="str">
        <f>'AVS DCOM Registers'!I11</f>
        <v>Bit 25</v>
      </c>
      <c r="J24" s="22" t="str">
        <f t="shared" si="6"/>
        <v>31 downto 25</v>
      </c>
      <c r="K24" s="22" t="str">
        <f t="shared" si="7"/>
        <v>-</v>
      </c>
      <c r="L24" s="22" t="s">
        <v>37</v>
      </c>
    </row>
    <row r="25" spans="2:12" x14ac:dyDescent="0.3">
      <c r="B25" s="47" t="str">
        <f>'AVS DCOM Registers'!C17</f>
        <v>0x02</v>
      </c>
      <c r="C25" s="47" t="str">
        <f t="shared" si="5"/>
        <v>x"02"</v>
      </c>
      <c r="D25" s="47" t="str">
        <f>'AVS DCOM Registers'!C16</f>
        <v>data_buffers_status_reg</v>
      </c>
      <c r="E25" s="22" t="str">
        <f>'AVS DCOM Registers'!S21</f>
        <v>data_buffer_used</v>
      </c>
      <c r="F25" s="22" t="str">
        <f>'AVS DCOM Registers'!S20</f>
        <v>0x0000</v>
      </c>
      <c r="G25" s="22" t="str">
        <f t="shared" si="4"/>
        <v>x"0000"</v>
      </c>
      <c r="H25" s="22" t="str">
        <f>'AVS DCOM Registers'!S18</f>
        <v>Bit 15</v>
      </c>
      <c r="I25" s="22" t="str">
        <f>'AVS DCOM Registers'!AH18</f>
        <v>Bit 0</v>
      </c>
      <c r="J25" s="22" t="str">
        <f t="shared" si="6"/>
        <v>15 downto 0</v>
      </c>
      <c r="K25" s="22">
        <f t="shared" si="7"/>
        <v>16</v>
      </c>
      <c r="L25" s="22" t="str">
        <f>'AVS DCOM Registers'!S19</f>
        <v>R</v>
      </c>
    </row>
    <row r="26" spans="2:12" x14ac:dyDescent="0.3">
      <c r="B26" s="48"/>
      <c r="C26" s="48"/>
      <c r="D26" s="48"/>
      <c r="E26" s="22" t="str">
        <f>'AVS DCOM Registers'!R21</f>
        <v>data_buffer_empty</v>
      </c>
      <c r="F26" s="22">
        <f>'AVS DCOM Registers'!R20</f>
        <v>1</v>
      </c>
      <c r="G26" s="22" t="str">
        <f>IF(F26="-","-",IF(MID(F26,2,1)="x",CONCATENATE("x""",RIGHT(F26,LEN(F26)-2),""""),IF(MID(F26,2,1)="b",CONCATENATE("""",RIGHT(F26,LEN(F26)-2),""""),IF(I26="-",CONCATENATE("'",F26,"'"),CONCATENATE("(others =&gt; '",F26,"')")))))</f>
        <v>'1'</v>
      </c>
      <c r="H26" s="22" t="str">
        <f>'AVS DCOM Registers'!R18</f>
        <v>Bit 16</v>
      </c>
      <c r="I26" s="22" t="s">
        <v>37</v>
      </c>
      <c r="J26" s="22" t="str">
        <f t="shared" si="6"/>
        <v>16</v>
      </c>
      <c r="K26" s="22">
        <f t="shared" si="7"/>
        <v>1</v>
      </c>
      <c r="L26" s="22" t="str">
        <f>'AVS DCOM Registers'!R19</f>
        <v>R</v>
      </c>
    </row>
    <row r="27" spans="2:12" x14ac:dyDescent="0.3">
      <c r="B27" s="48"/>
      <c r="C27" s="48"/>
      <c r="D27" s="48"/>
      <c r="E27" s="22" t="str">
        <f>'AVS DCOM Registers'!Q21</f>
        <v>data_buffer_full</v>
      </c>
      <c r="F27" s="22">
        <f>'AVS DCOM Registers'!Q20</f>
        <v>0</v>
      </c>
      <c r="G27" s="22" t="str">
        <f t="shared" si="4"/>
        <v>'0'</v>
      </c>
      <c r="H27" s="22" t="str">
        <f>'AVS DCOM Registers'!Q18</f>
        <v>Bit 17</v>
      </c>
      <c r="I27" s="22" t="s">
        <v>37</v>
      </c>
      <c r="J27" s="22" t="str">
        <f t="shared" si="6"/>
        <v>17</v>
      </c>
      <c r="K27" s="22">
        <f t="shared" si="7"/>
        <v>1</v>
      </c>
      <c r="L27" s="22" t="str">
        <f>'AVS DCOM Registers'!Q19</f>
        <v>R</v>
      </c>
    </row>
    <row r="28" spans="2:12" x14ac:dyDescent="0.3">
      <c r="B28" s="49"/>
      <c r="C28" s="49"/>
      <c r="D28" s="49"/>
      <c r="E28" s="22" t="s">
        <v>37</v>
      </c>
      <c r="F28" s="22">
        <v>0</v>
      </c>
      <c r="G28" s="22" t="str">
        <f t="shared" si="4"/>
        <v>(others =&gt; '0')</v>
      </c>
      <c r="H28" s="22" t="str">
        <f>'AVS DCOM Registers'!C18</f>
        <v>Bit 31</v>
      </c>
      <c r="I28" s="22" t="str">
        <f>'AVS DCOM Registers'!P18</f>
        <v>Bit 18</v>
      </c>
      <c r="J28" s="22" t="str">
        <f t="shared" si="6"/>
        <v>31 downto 18</v>
      </c>
      <c r="K28" s="22" t="str">
        <f t="shared" si="7"/>
        <v>-</v>
      </c>
      <c r="L28" s="22" t="s">
        <v>37</v>
      </c>
    </row>
    <row r="29" spans="2:12" x14ac:dyDescent="0.3">
      <c r="B29" s="47" t="str">
        <f>'AVS DCOM Registers'!C24</f>
        <v>0x03</v>
      </c>
      <c r="C29" s="47" t="str">
        <f t="shared" si="5"/>
        <v>x"03"</v>
      </c>
      <c r="D29" s="47" t="str">
        <f>'AVS DCOM Registers'!C23</f>
        <v>data_controller_config_reg</v>
      </c>
      <c r="E29" s="22" t="str">
        <f>'AVS DCOM Registers'!AH28</f>
        <v>send_eop</v>
      </c>
      <c r="F29" s="22">
        <f>'AVS DCOM Registers'!AH27</f>
        <v>1</v>
      </c>
      <c r="G29" s="22" t="str">
        <f t="shared" si="4"/>
        <v>'1'</v>
      </c>
      <c r="H29" s="22" t="str">
        <f>'AVS DCOM Registers'!AH25</f>
        <v>Bit 0</v>
      </c>
      <c r="I29" s="22" t="s">
        <v>37</v>
      </c>
      <c r="J29" s="22" t="str">
        <f t="shared" si="6"/>
        <v>0</v>
      </c>
      <c r="K29" s="22">
        <f t="shared" si="7"/>
        <v>1</v>
      </c>
      <c r="L29" s="22" t="str">
        <f>'AVS DCOM Registers'!AH26</f>
        <v>R/W</v>
      </c>
    </row>
    <row r="30" spans="2:12" x14ac:dyDescent="0.3">
      <c r="B30" s="48"/>
      <c r="C30" s="48"/>
      <c r="D30" s="48"/>
      <c r="E30" s="22" t="str">
        <f>'AVS DCOM Registers'!AG28</f>
        <v>send_eep</v>
      </c>
      <c r="F30" s="22">
        <f>'AVS DCOM Registers'!AG27</f>
        <v>1</v>
      </c>
      <c r="G30" s="22" t="str">
        <f t="shared" si="4"/>
        <v>'1'</v>
      </c>
      <c r="H30" s="22" t="str">
        <f>'AVS DCOM Registers'!AG25</f>
        <v>Bit 1</v>
      </c>
      <c r="I30" s="22" t="s">
        <v>37</v>
      </c>
      <c r="J30" s="22" t="str">
        <f t="shared" si="6"/>
        <v>1</v>
      </c>
      <c r="K30" s="22">
        <f t="shared" si="7"/>
        <v>1</v>
      </c>
      <c r="L30" s="22" t="str">
        <f>'AVS DCOM Registers'!AG26</f>
        <v>R/W</v>
      </c>
    </row>
    <row r="31" spans="2:12" x14ac:dyDescent="0.3">
      <c r="B31" s="49"/>
      <c r="C31" s="49"/>
      <c r="D31" s="49"/>
      <c r="E31" s="22" t="s">
        <v>37</v>
      </c>
      <c r="F31" s="22">
        <v>0</v>
      </c>
      <c r="G31" s="22" t="str">
        <f t="shared" si="4"/>
        <v>(others =&gt; '0')</v>
      </c>
      <c r="H31" s="22" t="str">
        <f>'AVS DCOM Registers'!C25</f>
        <v>Bit 31</v>
      </c>
      <c r="I31" s="22" t="str">
        <f>'AVS DCOM Registers'!AF25</f>
        <v>Bit 2</v>
      </c>
      <c r="J31" s="22" t="str">
        <f t="shared" si="6"/>
        <v>31 downto 2</v>
      </c>
      <c r="K31" s="22" t="str">
        <f t="shared" si="7"/>
        <v>-</v>
      </c>
      <c r="L31" s="22" t="str">
        <f>'AVS DCOM Registers'!C26</f>
        <v>R</v>
      </c>
    </row>
    <row r="32" spans="2:12" x14ac:dyDescent="0.3">
      <c r="B32" s="47" t="str">
        <f>'AVS DCOM Registers'!C31</f>
        <v>0x04</v>
      </c>
      <c r="C32" s="47" t="str">
        <f t="shared" si="5"/>
        <v>x"04"</v>
      </c>
      <c r="D32" s="47" t="str">
        <f>'AVS DCOM Registers'!C30</f>
        <v>data_scheduler_timer_config_reg</v>
      </c>
      <c r="E32" s="22" t="str">
        <f>'AVS DCOM Registers'!AH35</f>
        <v>timer_start_on_sync</v>
      </c>
      <c r="F32" s="22">
        <f>'AVS DCOM Registers'!AH34</f>
        <v>1</v>
      </c>
      <c r="G32" s="22" t="str">
        <f t="shared" si="4"/>
        <v>'1'</v>
      </c>
      <c r="H32" s="22" t="str">
        <f>'AVS DCOM Registers'!AH32</f>
        <v>Bit 0</v>
      </c>
      <c r="I32" s="22" t="s">
        <v>37</v>
      </c>
      <c r="J32" s="22" t="str">
        <f t="shared" si="6"/>
        <v>0</v>
      </c>
      <c r="K32" s="22">
        <f t="shared" si="7"/>
        <v>1</v>
      </c>
      <c r="L32" s="22" t="str">
        <f>'AVS DCOM Registers'!AH33</f>
        <v>R/W</v>
      </c>
    </row>
    <row r="33" spans="2:12" x14ac:dyDescent="0.3">
      <c r="B33" s="49"/>
      <c r="C33" s="49"/>
      <c r="D33" s="49"/>
      <c r="E33" s="22" t="s">
        <v>37</v>
      </c>
      <c r="F33" s="22">
        <v>0</v>
      </c>
      <c r="G33" s="22" t="str">
        <f t="shared" si="4"/>
        <v>(others =&gt; '0')</v>
      </c>
      <c r="H33" s="22" t="str">
        <f>'AVS DCOM Registers'!C32</f>
        <v>Bit 31</v>
      </c>
      <c r="I33" s="22" t="str">
        <f>'AVS DCOM Registers'!AG32</f>
        <v>Bit 1</v>
      </c>
      <c r="J33" s="22" t="str">
        <f t="shared" si="6"/>
        <v>31 downto 1</v>
      </c>
      <c r="K33" s="22" t="str">
        <f t="shared" si="7"/>
        <v>-</v>
      </c>
      <c r="L33" s="22" t="s">
        <v>37</v>
      </c>
    </row>
    <row r="34" spans="2:12" ht="15" customHeight="1" x14ac:dyDescent="0.3">
      <c r="B34" s="29" t="str">
        <f>'AVS DCOM Registers'!C38</f>
        <v>0x05</v>
      </c>
      <c r="C34" s="29" t="str">
        <f t="shared" si="5"/>
        <v>x"05"</v>
      </c>
      <c r="D34" s="29" t="str">
        <f>'AVS DCOM Registers'!C37</f>
        <v>data_scheduler_timer_clkdiv_reg</v>
      </c>
      <c r="E34" s="22" t="str">
        <f>'AVS DCOM Registers'!C42</f>
        <v>timer_clk_div</v>
      </c>
      <c r="F34" s="22" t="str">
        <f>'AVS DCOM Registers'!C41</f>
        <v>0x00000000</v>
      </c>
      <c r="G34" s="22" t="str">
        <f t="shared" si="4"/>
        <v>x"00000000"</v>
      </c>
      <c r="H34" s="22" t="str">
        <f>'AVS DCOM Registers'!C39</f>
        <v>Bit 31</v>
      </c>
      <c r="I34" s="22" t="str">
        <f>'AVS DCOM Registers'!AH39</f>
        <v>Bit 0</v>
      </c>
      <c r="J34" s="22" t="str">
        <f t="shared" si="6"/>
        <v>31 downto 0</v>
      </c>
      <c r="K34" s="22">
        <f t="shared" si="7"/>
        <v>32</v>
      </c>
      <c r="L34" s="22" t="str">
        <f>'AVS DCOM Registers'!C40</f>
        <v>R/W</v>
      </c>
    </row>
    <row r="35" spans="2:12" x14ac:dyDescent="0.3">
      <c r="B35" s="47" t="str">
        <f>'AVS DCOM Registers'!C45</f>
        <v>0x06</v>
      </c>
      <c r="C35" s="47" t="str">
        <f t="shared" si="5"/>
        <v>x"06"</v>
      </c>
      <c r="D35" s="47" t="str">
        <f>'AVS DCOM Registers'!C44</f>
        <v>data_scheduler_timer_status_reg</v>
      </c>
      <c r="E35" s="22" t="str">
        <f>'AVS DCOM Registers'!AH49</f>
        <v>timer_stopped</v>
      </c>
      <c r="F35" s="22">
        <f>'AVS DCOM Registers'!AH48</f>
        <v>1</v>
      </c>
      <c r="G35" s="22" t="str">
        <f t="shared" si="4"/>
        <v>'1'</v>
      </c>
      <c r="H35" s="22" t="str">
        <f>'AVS DCOM Registers'!AH46</f>
        <v>Bit 0</v>
      </c>
      <c r="I35" s="22" t="s">
        <v>37</v>
      </c>
      <c r="J35" s="22" t="str">
        <f t="shared" si="6"/>
        <v>0</v>
      </c>
      <c r="K35" s="22">
        <f t="shared" si="7"/>
        <v>1</v>
      </c>
      <c r="L35" s="22" t="str">
        <f>'AVS DCOM Registers'!AH47</f>
        <v>R</v>
      </c>
    </row>
    <row r="36" spans="2:12" x14ac:dyDescent="0.3">
      <c r="B36" s="48"/>
      <c r="C36" s="48"/>
      <c r="D36" s="48"/>
      <c r="E36" s="22" t="str">
        <f>'AVS DCOM Registers'!AG49</f>
        <v>timer_started</v>
      </c>
      <c r="F36" s="22">
        <f>'AVS DCOM Registers'!AG48</f>
        <v>0</v>
      </c>
      <c r="G36" s="22" t="str">
        <f t="shared" si="4"/>
        <v>'0'</v>
      </c>
      <c r="H36" s="22" t="str">
        <f>'AVS DCOM Registers'!AG46</f>
        <v>Bit 1</v>
      </c>
      <c r="I36" s="22" t="s">
        <v>37</v>
      </c>
      <c r="J36" s="22" t="str">
        <f t="shared" si="6"/>
        <v>1</v>
      </c>
      <c r="K36" s="22">
        <f t="shared" si="7"/>
        <v>1</v>
      </c>
      <c r="L36" s="22" t="str">
        <f>'AVS DCOM Registers'!AG47</f>
        <v>R</v>
      </c>
    </row>
    <row r="37" spans="2:12" x14ac:dyDescent="0.3">
      <c r="B37" s="48"/>
      <c r="C37" s="48"/>
      <c r="D37" s="48"/>
      <c r="E37" s="22" t="str">
        <f>'AVS DCOM Registers'!AF49</f>
        <v>timer_running</v>
      </c>
      <c r="F37" s="22">
        <f>'AVS DCOM Registers'!AF48</f>
        <v>0</v>
      </c>
      <c r="G37" s="22" t="str">
        <f t="shared" si="4"/>
        <v>'0'</v>
      </c>
      <c r="H37" s="22" t="str">
        <f>'AVS DCOM Registers'!AF46</f>
        <v>Bit 2</v>
      </c>
      <c r="I37" s="22" t="s">
        <v>37</v>
      </c>
      <c r="J37" s="22" t="str">
        <f t="shared" si="6"/>
        <v>2</v>
      </c>
      <c r="K37" s="22">
        <f t="shared" si="7"/>
        <v>1</v>
      </c>
      <c r="L37" s="22" t="str">
        <f>'AVS DCOM Registers'!AF47</f>
        <v>R</v>
      </c>
    </row>
    <row r="38" spans="2:12" x14ac:dyDescent="0.3">
      <c r="B38" s="48"/>
      <c r="C38" s="48"/>
      <c r="D38" s="48"/>
      <c r="E38" s="22" t="str">
        <f>'AVS DCOM Registers'!AE49</f>
        <v>timer_cleared</v>
      </c>
      <c r="F38" s="22">
        <f>'AVS DCOM Registers'!AE48</f>
        <v>1</v>
      </c>
      <c r="G38" s="22" t="str">
        <f t="shared" si="4"/>
        <v>'1'</v>
      </c>
      <c r="H38" s="22" t="str">
        <f>'AVS DCOM Registers'!AE46</f>
        <v>Bit 3</v>
      </c>
      <c r="I38" s="22" t="s">
        <v>37</v>
      </c>
      <c r="J38" s="22" t="str">
        <f t="shared" si="6"/>
        <v>3</v>
      </c>
      <c r="K38" s="22">
        <f t="shared" si="7"/>
        <v>1</v>
      </c>
      <c r="L38" s="22" t="str">
        <f>'AVS DCOM Registers'!AE47</f>
        <v>R</v>
      </c>
    </row>
    <row r="39" spans="2:12" x14ac:dyDescent="0.3">
      <c r="B39" s="49"/>
      <c r="C39" s="49"/>
      <c r="D39" s="49"/>
      <c r="E39" s="22" t="s">
        <v>37</v>
      </c>
      <c r="F39" s="22">
        <v>0</v>
      </c>
      <c r="G39" s="22" t="str">
        <f t="shared" si="4"/>
        <v>(others =&gt; '0')</v>
      </c>
      <c r="H39" s="22" t="str">
        <f>'AVS DCOM Registers'!C46</f>
        <v>Bit 31</v>
      </c>
      <c r="I39" s="22" t="str">
        <f>'AVS DCOM Registers'!AD46</f>
        <v>Bit 4</v>
      </c>
      <c r="J39" s="22" t="str">
        <f t="shared" si="6"/>
        <v>31 downto 4</v>
      </c>
      <c r="K39" s="22" t="str">
        <f t="shared" si="7"/>
        <v>-</v>
      </c>
      <c r="L39" s="22" t="s">
        <v>37</v>
      </c>
    </row>
    <row r="40" spans="2:12" x14ac:dyDescent="0.3">
      <c r="B40" s="22" t="str">
        <f>'AVS DCOM Registers'!C52</f>
        <v>0x07</v>
      </c>
      <c r="C40" s="22" t="str">
        <f>CONCATENATE("x""",RIGHT(B40,LEN(B40)-2),"""")</f>
        <v>x"07"</v>
      </c>
      <c r="D40" s="22" t="str">
        <f>'AVS DCOM Registers'!C51</f>
        <v>data_scheduler_timer_time_reg</v>
      </c>
      <c r="E40" s="22" t="str">
        <f>'AVS DCOM Registers'!C56</f>
        <v>timer_time</v>
      </c>
      <c r="F40" s="22" t="str">
        <f>'AVS DCOM Registers'!C55</f>
        <v>0x00000000</v>
      </c>
      <c r="G40" s="22" t="str">
        <f t="shared" si="4"/>
        <v>x"00000000"</v>
      </c>
      <c r="H40" s="22" t="str">
        <f>'AVS DCOM Registers'!C53</f>
        <v>Bit 31</v>
      </c>
      <c r="I40" s="22" t="str">
        <f>'AVS DCOM Registers'!AH53</f>
        <v>Bit 0</v>
      </c>
      <c r="J40" s="22" t="str">
        <f t="shared" si="6"/>
        <v>31 downto 0</v>
      </c>
      <c r="K40" s="22">
        <f t="shared" si="7"/>
        <v>32</v>
      </c>
      <c r="L40" s="22" t="str">
        <f>'AVS DCOM Registers'!C54</f>
        <v>R/W</v>
      </c>
    </row>
    <row r="41" spans="2:12" x14ac:dyDescent="0.3">
      <c r="B41" s="47" t="str">
        <f>'AVS DCOM Registers'!C59</f>
        <v>0x08</v>
      </c>
      <c r="C41" s="47" t="str">
        <f>CONCATENATE("x""",RIGHT(B41,LEN(B41)-2),"""")</f>
        <v>x"08"</v>
      </c>
      <c r="D41" s="47" t="str">
        <f>'AVS DCOM Registers'!C58</f>
        <v>data_scheduler_timer_control_reg</v>
      </c>
      <c r="E41" s="22" t="str">
        <f>'AVS DCOM Registers'!AH63</f>
        <v>timer_start</v>
      </c>
      <c r="F41" s="22">
        <f>'AVS DCOM Registers'!AH62</f>
        <v>0</v>
      </c>
      <c r="G41" s="22" t="str">
        <f t="shared" si="4"/>
        <v>'0'</v>
      </c>
      <c r="H41" s="22" t="str">
        <f>'AVS DCOM Registers'!AH60</f>
        <v>Bit 0</v>
      </c>
      <c r="I41" s="22" t="s">
        <v>37</v>
      </c>
      <c r="J41" s="22" t="str">
        <f t="shared" si="6"/>
        <v>0</v>
      </c>
      <c r="K41" s="22">
        <f t="shared" si="7"/>
        <v>1</v>
      </c>
      <c r="L41" s="22" t="str">
        <f>'AVS DCOM Registers'!AH61</f>
        <v>R/W</v>
      </c>
    </row>
    <row r="42" spans="2:12" x14ac:dyDescent="0.3">
      <c r="B42" s="48"/>
      <c r="C42" s="48"/>
      <c r="D42" s="48"/>
      <c r="E42" s="22" t="str">
        <f>'AVS DCOM Registers'!AG63</f>
        <v>timer_run</v>
      </c>
      <c r="F42" s="22">
        <f>'AVS DCOM Registers'!AG62</f>
        <v>0</v>
      </c>
      <c r="G42" s="22" t="str">
        <f t="shared" si="4"/>
        <v>'0'</v>
      </c>
      <c r="H42" s="22" t="str">
        <f>'AVS DCOM Registers'!AG60</f>
        <v>Bit 1</v>
      </c>
      <c r="I42" s="22" t="s">
        <v>37</v>
      </c>
      <c r="J42" s="22" t="str">
        <f t="shared" si="6"/>
        <v>1</v>
      </c>
      <c r="K42" s="22">
        <f t="shared" si="7"/>
        <v>1</v>
      </c>
      <c r="L42" s="22" t="str">
        <f>'AVS DCOM Registers'!AG61</f>
        <v>R/W</v>
      </c>
    </row>
    <row r="43" spans="2:12" x14ac:dyDescent="0.3">
      <c r="B43" s="48"/>
      <c r="C43" s="48"/>
      <c r="D43" s="48"/>
      <c r="E43" s="22" t="str">
        <f>'AVS DCOM Registers'!AF63</f>
        <v>timer_stop</v>
      </c>
      <c r="F43" s="22">
        <f>'AVS DCOM Registers'!AF62</f>
        <v>0</v>
      </c>
      <c r="G43" s="22" t="str">
        <f t="shared" si="4"/>
        <v>'0'</v>
      </c>
      <c r="H43" s="22" t="str">
        <f>'AVS DCOM Registers'!AF60</f>
        <v>Bit 2</v>
      </c>
      <c r="I43" s="22" t="s">
        <v>37</v>
      </c>
      <c r="J43" s="22" t="str">
        <f t="shared" si="6"/>
        <v>2</v>
      </c>
      <c r="K43" s="22">
        <f t="shared" si="7"/>
        <v>1</v>
      </c>
      <c r="L43" s="22" t="str">
        <f>'AVS DCOM Registers'!AF61</f>
        <v>R/W</v>
      </c>
    </row>
    <row r="44" spans="2:12" x14ac:dyDescent="0.3">
      <c r="B44" s="48"/>
      <c r="C44" s="48"/>
      <c r="D44" s="48"/>
      <c r="E44" s="22" t="str">
        <f>'AVS DCOM Registers'!AE63</f>
        <v>timer_clear</v>
      </c>
      <c r="F44" s="22">
        <f>'AVS DCOM Registers'!AE62</f>
        <v>0</v>
      </c>
      <c r="G44" s="22" t="str">
        <f t="shared" si="4"/>
        <v>'0'</v>
      </c>
      <c r="H44" s="22" t="str">
        <f>'AVS DCOM Registers'!AE60</f>
        <v>Bit 3</v>
      </c>
      <c r="I44" s="22" t="s">
        <v>37</v>
      </c>
      <c r="J44" s="22" t="str">
        <f t="shared" si="6"/>
        <v>3</v>
      </c>
      <c r="K44" s="22">
        <f t="shared" si="7"/>
        <v>1</v>
      </c>
      <c r="L44" s="22" t="str">
        <f>'AVS DCOM Registers'!AE61</f>
        <v>R/W</v>
      </c>
    </row>
    <row r="45" spans="2:12" x14ac:dyDescent="0.3">
      <c r="B45" s="49"/>
      <c r="C45" s="49"/>
      <c r="D45" s="49"/>
      <c r="E45" s="22" t="s">
        <v>37</v>
      </c>
      <c r="F45" s="22">
        <v>0</v>
      </c>
      <c r="G45" s="22" t="str">
        <f t="shared" si="4"/>
        <v>(others =&gt; '0')</v>
      </c>
      <c r="H45" s="22" t="str">
        <f>'AVS DCOM Registers'!C60</f>
        <v>Bit 31</v>
      </c>
      <c r="I45" s="22" t="str">
        <f>'AVS DCOM Registers'!AD60</f>
        <v>Bit 4</v>
      </c>
      <c r="J45" s="22" t="str">
        <f t="shared" si="6"/>
        <v>31 downto 4</v>
      </c>
      <c r="K45" s="22" t="str">
        <f t="shared" si="7"/>
        <v>-</v>
      </c>
      <c r="L45" s="22" t="s">
        <v>37</v>
      </c>
    </row>
    <row r="46" spans="2:12" x14ac:dyDescent="0.3">
      <c r="B46" s="47" t="str">
        <f>'AVS DCOM Registers'!C66</f>
        <v>0x09</v>
      </c>
      <c r="C46" s="47" t="str">
        <f t="shared" si="5"/>
        <v>x"09"</v>
      </c>
      <c r="D46" s="47" t="str">
        <f>'AVS DCOM Registers'!C65</f>
        <v>dcom_irq_control_reg</v>
      </c>
      <c r="E46" s="22" t="str">
        <f>'AVS DCOM Registers'!AH70</f>
        <v>dcom_tx_end_en</v>
      </c>
      <c r="F46" s="22">
        <f>'AVS DCOM Registers'!AH69</f>
        <v>0</v>
      </c>
      <c r="G46" s="22" t="str">
        <f t="shared" si="4"/>
        <v>'0'</v>
      </c>
      <c r="H46" s="22" t="str">
        <f>'AVS DCOM Registers'!AH67</f>
        <v>Bit 0</v>
      </c>
      <c r="I46" s="22" t="s">
        <v>37</v>
      </c>
      <c r="J46" s="22" t="str">
        <f t="shared" si="6"/>
        <v>0</v>
      </c>
      <c r="K46" s="22">
        <f t="shared" si="7"/>
        <v>1</v>
      </c>
      <c r="L46" s="22" t="str">
        <f>'AVS DCOM Registers'!AH68</f>
        <v>R/W</v>
      </c>
    </row>
    <row r="47" spans="2:12" x14ac:dyDescent="0.3">
      <c r="B47" s="48"/>
      <c r="C47" s="48"/>
      <c r="D47" s="48"/>
      <c r="E47" s="22" t="str">
        <f>'AVS DCOM Registers'!AG70</f>
        <v>dcom_tx_begin_en</v>
      </c>
      <c r="F47" s="22">
        <f>'AVS DCOM Registers'!AG69</f>
        <v>0</v>
      </c>
      <c r="G47" s="22" t="str">
        <f t="shared" si="4"/>
        <v>'0'</v>
      </c>
      <c r="H47" s="22" t="str">
        <f>'AVS DCOM Registers'!AG67</f>
        <v>Bit 1</v>
      </c>
      <c r="I47" s="22" t="s">
        <v>37</v>
      </c>
      <c r="J47" s="22" t="str">
        <f t="shared" si="6"/>
        <v>1</v>
      </c>
      <c r="K47" s="22">
        <f t="shared" si="7"/>
        <v>1</v>
      </c>
      <c r="L47" s="22" t="str">
        <f>'AVS DCOM Registers'!AG68</f>
        <v>R/W</v>
      </c>
    </row>
    <row r="48" spans="2:12" x14ac:dyDescent="0.3">
      <c r="B48" s="48"/>
      <c r="C48" s="48"/>
      <c r="D48" s="48"/>
      <c r="E48" s="22" t="s">
        <v>37</v>
      </c>
      <c r="F48" s="22">
        <v>0</v>
      </c>
      <c r="G48" s="22" t="str">
        <f t="shared" si="4"/>
        <v>(others =&gt; '0')</v>
      </c>
      <c r="H48" s="22" t="str">
        <f>'AVS DCOM Registers'!AA67</f>
        <v>Bit 7</v>
      </c>
      <c r="I48" s="22" t="str">
        <f>'AVS DCOM Registers'!AF67</f>
        <v>Bit 2</v>
      </c>
      <c r="J48" s="22" t="str">
        <f t="shared" si="6"/>
        <v>7 downto 2</v>
      </c>
      <c r="K48" s="22" t="str">
        <f t="shared" si="7"/>
        <v>-</v>
      </c>
      <c r="L48" s="22" t="s">
        <v>37</v>
      </c>
    </row>
    <row r="49" spans="2:12" x14ac:dyDescent="0.3">
      <c r="B49" s="48"/>
      <c r="C49" s="48"/>
      <c r="D49" s="48"/>
      <c r="E49" s="22" t="str">
        <f>'AVS DCOM Registers'!Z70</f>
        <v>dcom_global_irq_en</v>
      </c>
      <c r="F49" s="22">
        <f>'AVS DCOM Registers'!Z69</f>
        <v>0</v>
      </c>
      <c r="G49" s="22" t="str">
        <f t="shared" si="4"/>
        <v>'0'</v>
      </c>
      <c r="H49" s="22" t="str">
        <f>'AVS DCOM Registers'!Z67</f>
        <v>Bit 8</v>
      </c>
      <c r="I49" s="22" t="s">
        <v>37</v>
      </c>
      <c r="J49" s="22" t="str">
        <f t="shared" si="6"/>
        <v>8</v>
      </c>
      <c r="K49" s="22">
        <f t="shared" si="7"/>
        <v>1</v>
      </c>
      <c r="L49" s="22" t="str">
        <f>'AVS DCOM Registers'!Z68</f>
        <v>R/W</v>
      </c>
    </row>
    <row r="50" spans="2:12" x14ac:dyDescent="0.3">
      <c r="B50" s="49"/>
      <c r="C50" s="49"/>
      <c r="D50" s="49"/>
      <c r="E50" s="22" t="s">
        <v>37</v>
      </c>
      <c r="F50" s="22">
        <v>0</v>
      </c>
      <c r="G50" s="22" t="str">
        <f t="shared" si="4"/>
        <v>(others =&gt; '0')</v>
      </c>
      <c r="H50" s="22" t="str">
        <f>'AVS DCOM Registers'!C67</f>
        <v>Bit 31</v>
      </c>
      <c r="I50" s="22" t="str">
        <f>'AVS DCOM Registers'!Y67</f>
        <v>Bit 9</v>
      </c>
      <c r="J50" s="22" t="str">
        <f t="shared" si="6"/>
        <v>31 downto 9</v>
      </c>
      <c r="K50" s="22" t="str">
        <f t="shared" si="7"/>
        <v>-</v>
      </c>
      <c r="L50" s="22" t="s">
        <v>37</v>
      </c>
    </row>
    <row r="51" spans="2:12" x14ac:dyDescent="0.3">
      <c r="B51" s="47" t="str">
        <f>'AVS DCOM Registers'!C73</f>
        <v>0x0A</v>
      </c>
      <c r="C51" s="47" t="str">
        <f t="shared" si="5"/>
        <v>x"0A"</v>
      </c>
      <c r="D51" s="47" t="str">
        <f>'AVS DCOM Registers'!C72</f>
        <v>dcom_irq_flags_reg</v>
      </c>
      <c r="E51" s="22" t="str">
        <f>'AVS DCOM Registers'!AH77</f>
        <v>dcom_tx_end_flag</v>
      </c>
      <c r="F51" s="22">
        <f>'AVS DCOM Registers'!AH76</f>
        <v>0</v>
      </c>
      <c r="G51" s="22" t="str">
        <f t="shared" si="4"/>
        <v>'0'</v>
      </c>
      <c r="H51" s="22" t="str">
        <f>'AVS DCOM Registers'!AH74</f>
        <v>Bit 0</v>
      </c>
      <c r="I51" s="22" t="s">
        <v>37</v>
      </c>
      <c r="J51" s="22" t="str">
        <f t="shared" si="6"/>
        <v>0</v>
      </c>
      <c r="K51" s="22">
        <f t="shared" si="7"/>
        <v>1</v>
      </c>
      <c r="L51" s="22" t="str">
        <f>'AVS DCOM Registers'!AH75</f>
        <v>R</v>
      </c>
    </row>
    <row r="52" spans="2:12" ht="15" customHeight="1" x14ac:dyDescent="0.3">
      <c r="B52" s="48"/>
      <c r="C52" s="48"/>
      <c r="D52" s="48"/>
      <c r="E52" s="22" t="str">
        <f>'AVS DCOM Registers'!AG77</f>
        <v>dcom_tx_begin_flag</v>
      </c>
      <c r="F52" s="22">
        <f>'AVS DCOM Registers'!AG76</f>
        <v>0</v>
      </c>
      <c r="G52" s="22" t="str">
        <f t="shared" si="4"/>
        <v>'0'</v>
      </c>
      <c r="H52" s="22" t="str">
        <f>'AVS DCOM Registers'!AG74</f>
        <v>Bit 1</v>
      </c>
      <c r="I52" s="22" t="s">
        <v>37</v>
      </c>
      <c r="J52" s="22" t="str">
        <f t="shared" si="6"/>
        <v>1</v>
      </c>
      <c r="K52" s="22">
        <f t="shared" si="7"/>
        <v>1</v>
      </c>
      <c r="L52" s="22" t="str">
        <f>'AVS DCOM Registers'!AG75</f>
        <v>R</v>
      </c>
    </row>
    <row r="53" spans="2:12" x14ac:dyDescent="0.3">
      <c r="B53" s="49"/>
      <c r="C53" s="49"/>
      <c r="D53" s="49"/>
      <c r="E53" s="22" t="s">
        <v>37</v>
      </c>
      <c r="F53" s="22">
        <v>0</v>
      </c>
      <c r="G53" s="22" t="str">
        <f t="shared" si="4"/>
        <v>(others =&gt; '0')</v>
      </c>
      <c r="H53" s="22" t="str">
        <f>'AVS DCOM Registers'!C74</f>
        <v>Bit 31</v>
      </c>
      <c r="I53" s="22" t="str">
        <f>'AVS DCOM Registers'!AF74</f>
        <v>Bit 2</v>
      </c>
      <c r="J53" s="22" t="str">
        <f t="shared" si="6"/>
        <v>31 downto 2</v>
      </c>
      <c r="K53" s="22" t="str">
        <f t="shared" si="7"/>
        <v>-</v>
      </c>
      <c r="L53" s="22" t="s">
        <v>37</v>
      </c>
    </row>
    <row r="54" spans="2:12" x14ac:dyDescent="0.3">
      <c r="B54" s="47" t="str">
        <f>'AVS DCOM Registers'!C80</f>
        <v>0x0B</v>
      </c>
      <c r="C54" s="47" t="str">
        <f t="shared" si="5"/>
        <v>x"0B"</v>
      </c>
      <c r="D54" s="47" t="str">
        <f>'AVS DCOM Registers'!C79</f>
        <v>dcom_irq_flags_clear_reg</v>
      </c>
      <c r="E54" s="22" t="str">
        <f>'AVS DCOM Registers'!AH84</f>
        <v>dcom_tx_end_flag_clear</v>
      </c>
      <c r="F54" s="22">
        <f>'AVS DCOM Registers'!AH83</f>
        <v>0</v>
      </c>
      <c r="G54" s="22" t="str">
        <f t="shared" si="4"/>
        <v>'0'</v>
      </c>
      <c r="H54" s="22" t="str">
        <f>'AVS DCOM Registers'!AH81</f>
        <v>Bit 0</v>
      </c>
      <c r="I54" s="22" t="s">
        <v>37</v>
      </c>
      <c r="J54" s="22" t="str">
        <f t="shared" si="6"/>
        <v>0</v>
      </c>
      <c r="K54" s="22">
        <f t="shared" si="7"/>
        <v>1</v>
      </c>
      <c r="L54" s="22" t="str">
        <f>'AVS DCOM Registers'!AH82</f>
        <v>R/W</v>
      </c>
    </row>
    <row r="55" spans="2:12" x14ac:dyDescent="0.3">
      <c r="B55" s="48"/>
      <c r="C55" s="48"/>
      <c r="D55" s="48"/>
      <c r="E55" s="22" t="str">
        <f>'AVS DCOM Registers'!AG84</f>
        <v>dcom_tx_begin_flag_clear</v>
      </c>
      <c r="F55" s="22">
        <f>'AVS DCOM Registers'!AG83</f>
        <v>0</v>
      </c>
      <c r="G55" s="22" t="str">
        <f t="shared" si="4"/>
        <v>'0'</v>
      </c>
      <c r="H55" s="22" t="str">
        <f>'AVS DCOM Registers'!AG81</f>
        <v>Bit 1</v>
      </c>
      <c r="I55" s="22" t="s">
        <v>37</v>
      </c>
      <c r="J55" s="22" t="str">
        <f t="shared" si="6"/>
        <v>1</v>
      </c>
      <c r="K55" s="22">
        <f t="shared" si="7"/>
        <v>1</v>
      </c>
      <c r="L55" s="22" t="str">
        <f>'AVS DCOM Registers'!AG82</f>
        <v>R/W</v>
      </c>
    </row>
    <row r="56" spans="2:12" x14ac:dyDescent="0.3">
      <c r="B56" s="49"/>
      <c r="C56" s="49"/>
      <c r="D56" s="49"/>
      <c r="E56" s="22" t="s">
        <v>37</v>
      </c>
      <c r="F56" s="22">
        <v>0</v>
      </c>
      <c r="G56" s="22" t="str">
        <f t="shared" si="4"/>
        <v>(others =&gt; '0')</v>
      </c>
      <c r="H56" s="22" t="str">
        <f>'AVS DCOM Registers'!C81</f>
        <v>Bit 31</v>
      </c>
      <c r="I56" s="22" t="str">
        <f>'AVS DCOM Registers'!AF81</f>
        <v>Bit 2</v>
      </c>
      <c r="J56" s="22" t="str">
        <f t="shared" si="6"/>
        <v>31 downto 2</v>
      </c>
      <c r="K56" s="22" t="str">
        <f t="shared" si="7"/>
        <v>-</v>
      </c>
      <c r="L56" s="22" t="s">
        <v>37</v>
      </c>
    </row>
  </sheetData>
  <mergeCells count="30">
    <mergeCell ref="B54:B56"/>
    <mergeCell ref="C54:C56"/>
    <mergeCell ref="D3:D16"/>
    <mergeCell ref="D29:D31"/>
    <mergeCell ref="D17:D24"/>
    <mergeCell ref="D25:D28"/>
    <mergeCell ref="D32:D33"/>
    <mergeCell ref="D35:D39"/>
    <mergeCell ref="D46:D50"/>
    <mergeCell ref="D51:D53"/>
    <mergeCell ref="B3:B16"/>
    <mergeCell ref="C3:C16"/>
    <mergeCell ref="B29:B31"/>
    <mergeCell ref="C29:C31"/>
    <mergeCell ref="D41:D45"/>
    <mergeCell ref="B41:B45"/>
    <mergeCell ref="C41:C45"/>
    <mergeCell ref="D54:D56"/>
    <mergeCell ref="B17:B24"/>
    <mergeCell ref="C17:C24"/>
    <mergeCell ref="B25:B28"/>
    <mergeCell ref="C25:C28"/>
    <mergeCell ref="B32:B33"/>
    <mergeCell ref="C32:C33"/>
    <mergeCell ref="B35:B39"/>
    <mergeCell ref="C35:C39"/>
    <mergeCell ref="B46:B50"/>
    <mergeCell ref="C46:C50"/>
    <mergeCell ref="B51:B53"/>
    <mergeCell ref="C51:C5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O100"/>
  <sheetViews>
    <sheetView topLeftCell="A46" workbookViewId="0">
      <selection activeCell="D73" sqref="D73"/>
    </sheetView>
    <sheetView workbookViewId="1"/>
  </sheetViews>
  <sheetFormatPr defaultRowHeight="14.4" x14ac:dyDescent="0.3"/>
  <cols>
    <col min="3" max="3" width="36.88671875" style="23" bestFit="1" customWidth="1"/>
    <col min="4" max="4" width="12.33203125" style="23" bestFit="1" customWidth="1"/>
    <col min="5" max="5" width="12.33203125" style="23" customWidth="1"/>
    <col min="6" max="7" width="10.109375" style="23" customWidth="1"/>
    <col min="8" max="8" width="12.33203125" style="23" bestFit="1" customWidth="1"/>
    <col min="9" max="9" width="27.6640625" style="23" bestFit="1" customWidth="1"/>
    <col min="10" max="11" width="12.109375" style="23" customWidth="1"/>
    <col min="12" max="12" width="39" style="23" bestFit="1" customWidth="1"/>
    <col min="13" max="13" width="12.109375" style="23" bestFit="1" customWidth="1"/>
    <col min="15" max="15" width="76" bestFit="1" customWidth="1"/>
  </cols>
  <sheetData>
    <row r="2" spans="3:15" x14ac:dyDescent="0.3">
      <c r="C2" s="24" t="s">
        <v>83</v>
      </c>
      <c r="D2" s="24" t="s">
        <v>107</v>
      </c>
      <c r="E2" s="24"/>
      <c r="F2" s="24"/>
      <c r="G2" s="24"/>
      <c r="H2" s="24" t="s">
        <v>109</v>
      </c>
      <c r="I2" s="24" t="s">
        <v>105</v>
      </c>
      <c r="J2" s="24" t="s">
        <v>108</v>
      </c>
      <c r="K2" s="24"/>
      <c r="L2" s="24" t="s">
        <v>106</v>
      </c>
      <c r="M2" s="24" t="s">
        <v>110</v>
      </c>
      <c r="O2" s="24" t="s">
        <v>114</v>
      </c>
    </row>
    <row r="3" spans="3:15" x14ac:dyDescent="0.3">
      <c r="C3" s="23" t="str">
        <f>'AVS DCOM Registers TABLE'!D3</f>
        <v>spw_link_config_status_reg</v>
      </c>
      <c r="D3" s="23" t="str">
        <f>INDEX('AVS DCOM Registers TABLE'!$B$2:$B$56,MATCH('NIOS defines'!C3,'AVS DCOM Registers TABLE'!$D$2:$D$56,0))</f>
        <v>0x00</v>
      </c>
      <c r="H3" s="23" t="s">
        <v>173</v>
      </c>
      <c r="I3" s="23" t="s">
        <v>112</v>
      </c>
      <c r="J3" s="23" t="s">
        <v>113</v>
      </c>
      <c r="L3" s="23" t="str">
        <f>CONCATENATE(H3,I3,J3)</f>
        <v>DCOM_LINK_CFG_STAT_REG_OFST</v>
      </c>
      <c r="M3" s="23">
        <f>LEN(L3)</f>
        <v>27</v>
      </c>
      <c r="O3" s="28" t="str">
        <f>CONCATENATE("#define ",L3, REPT(" ",32 - LEN(L3))," ",D3)</f>
        <v>#define DCOM_LINK_CFG_STAT_REG_OFST      0x00</v>
      </c>
    </row>
    <row r="4" spans="3:15" x14ac:dyDescent="0.3">
      <c r="C4" s="23" t="str">
        <f>'AVS DCOM Registers TABLE'!D17</f>
        <v>spw_timecode_reg</v>
      </c>
      <c r="D4" s="23" t="str">
        <f>INDEX('AVS DCOM Registers TABLE'!$B$2:$B$56,MATCH('NIOS defines'!C4,'AVS DCOM Registers TABLE'!$D$2:$D$56,0))</f>
        <v>0x01</v>
      </c>
      <c r="H4" s="23" t="s">
        <v>173</v>
      </c>
      <c r="I4" s="23" t="s">
        <v>111</v>
      </c>
      <c r="J4" s="23" t="s">
        <v>113</v>
      </c>
      <c r="L4" s="23" t="str">
        <f t="shared" ref="L4:L14" si="0">CONCATENATE(H4,I4,J4)</f>
        <v>DCOM_TIMECODE_REG_OFST</v>
      </c>
      <c r="M4" s="23">
        <f t="shared" ref="M4:M14" si="1">LEN(L4)</f>
        <v>22</v>
      </c>
      <c r="O4" s="28" t="str">
        <f t="shared" ref="O4:O14" si="2">CONCATENATE("#define ",L4, REPT(" ",32 - LEN(L4))," ",D4)</f>
        <v>#define DCOM_TIMECODE_REG_OFST           0x01</v>
      </c>
    </row>
    <row r="5" spans="3:15" x14ac:dyDescent="0.3">
      <c r="C5" s="23" t="str">
        <f>'AVS DCOM Registers TABLE'!D25</f>
        <v>data_buffers_status_reg</v>
      </c>
      <c r="D5" s="23" t="str">
        <f>INDEX('AVS DCOM Registers TABLE'!$B$2:$B$56,MATCH('NIOS defines'!C5,'AVS DCOM Registers TABLE'!$D$2:$D$56,0))</f>
        <v>0x02</v>
      </c>
      <c r="H5" s="23" t="s">
        <v>173</v>
      </c>
      <c r="I5" s="23" t="s">
        <v>174</v>
      </c>
      <c r="J5" s="23" t="s">
        <v>113</v>
      </c>
      <c r="L5" s="23" t="str">
        <f t="shared" si="0"/>
        <v>DCOM_DATA_BUFF_STAT_REG_OFST</v>
      </c>
      <c r="M5" s="23">
        <f t="shared" si="1"/>
        <v>28</v>
      </c>
      <c r="O5" s="28" t="str">
        <f t="shared" si="2"/>
        <v>#define DCOM_DATA_BUFF_STAT_REG_OFST     0x02</v>
      </c>
    </row>
    <row r="6" spans="3:15" x14ac:dyDescent="0.3">
      <c r="C6" s="23" t="str">
        <f>'AVS DCOM Registers TABLE'!D29</f>
        <v>data_controller_config_reg</v>
      </c>
      <c r="D6" s="23" t="str">
        <f>INDEX('AVS DCOM Registers TABLE'!$B$2:$B$56,MATCH('NIOS defines'!C6,'AVS DCOM Registers TABLE'!$D$2:$D$56,0))</f>
        <v>0x03</v>
      </c>
      <c r="H6" s="23" t="s">
        <v>173</v>
      </c>
      <c r="I6" s="23" t="s">
        <v>175</v>
      </c>
      <c r="J6" s="23" t="s">
        <v>113</v>
      </c>
      <c r="L6" s="23" t="str">
        <f t="shared" si="0"/>
        <v>DCOM_DATA_CRTLR_CFG_REG_OFST</v>
      </c>
      <c r="M6" s="23">
        <f t="shared" si="1"/>
        <v>28</v>
      </c>
      <c r="O6" s="28" t="str">
        <f t="shared" si="2"/>
        <v>#define DCOM_DATA_CRTLR_CFG_REG_OFST     0x03</v>
      </c>
    </row>
    <row r="7" spans="3:15" x14ac:dyDescent="0.3">
      <c r="C7" s="23" t="str">
        <f>'AVS DCOM Registers TABLE'!D32</f>
        <v>data_scheduler_timer_config_reg</v>
      </c>
      <c r="D7" s="23" t="str">
        <f>INDEX('AVS DCOM Registers TABLE'!$B$2:$B$56,MATCH('NIOS defines'!C7,'AVS DCOM Registers TABLE'!$D$2:$D$56,0))</f>
        <v>0x04</v>
      </c>
      <c r="H7" s="23" t="s">
        <v>173</v>
      </c>
      <c r="I7" s="23" t="s">
        <v>185</v>
      </c>
      <c r="J7" s="23" t="s">
        <v>113</v>
      </c>
      <c r="L7" s="23" t="str">
        <f t="shared" si="0"/>
        <v>DCOM_DATA_SCHTMR_CFG_REG_OFST</v>
      </c>
      <c r="M7" s="23">
        <f t="shared" si="1"/>
        <v>29</v>
      </c>
      <c r="O7" s="28" t="str">
        <f t="shared" si="2"/>
        <v>#define DCOM_DATA_SCHTMR_CFG_REG_OFST    0x04</v>
      </c>
    </row>
    <row r="8" spans="3:15" x14ac:dyDescent="0.3">
      <c r="C8" s="23" t="str">
        <f>'AVS DCOM Registers TABLE'!D34</f>
        <v>data_scheduler_timer_clkdiv_reg</v>
      </c>
      <c r="D8" s="23" t="str">
        <f>INDEX('AVS DCOM Registers TABLE'!$B$2:$B$56,MATCH('NIOS defines'!C8,'AVS DCOM Registers TABLE'!$D$2:$D$56,0))</f>
        <v>0x05</v>
      </c>
      <c r="H8" s="23" t="s">
        <v>173</v>
      </c>
      <c r="I8" s="23" t="s">
        <v>188</v>
      </c>
      <c r="J8" s="23" t="s">
        <v>113</v>
      </c>
      <c r="L8" s="23" t="str">
        <f t="shared" si="0"/>
        <v>DCOM_DATA_SCHTMR_CLKDIV_REG_OFST</v>
      </c>
      <c r="M8" s="23">
        <f t="shared" si="1"/>
        <v>32</v>
      </c>
      <c r="O8" s="28" t="str">
        <f t="shared" si="2"/>
        <v>#define DCOM_DATA_SCHTMR_CLKDIV_REG_OFST 0x05</v>
      </c>
    </row>
    <row r="9" spans="3:15" x14ac:dyDescent="0.3">
      <c r="C9" s="23" t="str">
        <f>'AVS DCOM Registers TABLE'!D35</f>
        <v>data_scheduler_timer_status_reg</v>
      </c>
      <c r="D9" s="23" t="str">
        <f>INDEX('AVS DCOM Registers TABLE'!$B$2:$B$56,MATCH('NIOS defines'!C9,'AVS DCOM Registers TABLE'!$D$2:$D$56,0))</f>
        <v>0x06</v>
      </c>
      <c r="H9" s="23" t="s">
        <v>173</v>
      </c>
      <c r="I9" s="23" t="s">
        <v>186</v>
      </c>
      <c r="J9" s="23" t="s">
        <v>113</v>
      </c>
      <c r="L9" s="23" t="str">
        <f t="shared" si="0"/>
        <v>DCOM_DATA_SCHTMR_STAT_REG_OFST</v>
      </c>
      <c r="M9" s="23">
        <f t="shared" si="1"/>
        <v>30</v>
      </c>
      <c r="O9" s="28" t="str">
        <f t="shared" si="2"/>
        <v>#define DCOM_DATA_SCHTMR_STAT_REG_OFST   0x06</v>
      </c>
    </row>
    <row r="10" spans="3:15" x14ac:dyDescent="0.3">
      <c r="C10" s="23" t="str">
        <f>'AVS DCOM Registers TABLE'!D40</f>
        <v>data_scheduler_timer_time_reg</v>
      </c>
      <c r="D10" s="23" t="str">
        <f>INDEX('AVS DCOM Registers TABLE'!$B$2:$B$56,MATCH('NIOS defines'!C10,'AVS DCOM Registers TABLE'!$D$2:$D$56,0))</f>
        <v>0x07</v>
      </c>
      <c r="H10" s="23" t="s">
        <v>173</v>
      </c>
      <c r="I10" s="23" t="s">
        <v>187</v>
      </c>
      <c r="J10" s="23" t="s">
        <v>113</v>
      </c>
      <c r="L10" s="23" t="str">
        <f t="shared" si="0"/>
        <v>DCOM_DATA_SCHTMR_TIME_REG_OFST</v>
      </c>
      <c r="M10" s="23">
        <f t="shared" si="1"/>
        <v>30</v>
      </c>
      <c r="O10" s="28" t="str">
        <f t="shared" si="2"/>
        <v>#define DCOM_DATA_SCHTMR_TIME_REG_OFST   0x07</v>
      </c>
    </row>
    <row r="11" spans="3:15" x14ac:dyDescent="0.3">
      <c r="C11" s="23" t="str">
        <f>'AVS DCOM Registers TABLE'!D41</f>
        <v>data_scheduler_timer_control_reg</v>
      </c>
      <c r="D11" s="23" t="str">
        <f>INDEX('AVS DCOM Registers TABLE'!$B$2:$B$56,MATCH('NIOS defines'!C11,'AVS DCOM Registers TABLE'!$D$2:$D$56,0))</f>
        <v>0x08</v>
      </c>
      <c r="H11" s="23" t="s">
        <v>173</v>
      </c>
      <c r="I11" s="23" t="s">
        <v>194</v>
      </c>
      <c r="J11" s="23" t="s">
        <v>113</v>
      </c>
      <c r="L11" s="23" t="str">
        <f t="shared" ref="L11" si="3">CONCATENATE(H11,I11,J11)</f>
        <v>DCOM_DATA_SCHTMR_CTRL_REG_OFST</v>
      </c>
      <c r="M11" s="23">
        <f t="shared" ref="M11" si="4">LEN(L11)</f>
        <v>30</v>
      </c>
      <c r="O11" s="28" t="str">
        <f t="shared" ref="O11" si="5">CONCATENATE("#define ",L11, REPT(" ",32 - LEN(L11))," ",D11)</f>
        <v>#define DCOM_DATA_SCHTMR_CTRL_REG_OFST   0x08</v>
      </c>
    </row>
    <row r="12" spans="3:15" x14ac:dyDescent="0.3">
      <c r="C12" s="23" t="str">
        <f>'AVS DCOM Registers TABLE'!D46</f>
        <v>dcom_irq_control_reg</v>
      </c>
      <c r="D12" s="23" t="str">
        <f>INDEX('AVS DCOM Registers TABLE'!$B$2:$B$56,MATCH('NIOS defines'!C12,'AVS DCOM Registers TABLE'!$D$2:$D$56,0))</f>
        <v>0x09</v>
      </c>
      <c r="H12" s="23" t="s">
        <v>173</v>
      </c>
      <c r="I12" s="23" t="s">
        <v>176</v>
      </c>
      <c r="J12" s="23" t="s">
        <v>113</v>
      </c>
      <c r="L12" s="23" t="str">
        <f t="shared" si="0"/>
        <v>DCOM_IRQ_CTRL_REG_OFST</v>
      </c>
      <c r="M12" s="23">
        <f t="shared" si="1"/>
        <v>22</v>
      </c>
      <c r="O12" s="28" t="str">
        <f t="shared" si="2"/>
        <v>#define DCOM_IRQ_CTRL_REG_OFST           0x09</v>
      </c>
    </row>
    <row r="13" spans="3:15" x14ac:dyDescent="0.3">
      <c r="C13" s="23" t="str">
        <f>'AVS DCOM Registers TABLE'!D51</f>
        <v>dcom_irq_flags_reg</v>
      </c>
      <c r="D13" s="23" t="str">
        <f>INDEX('AVS DCOM Registers TABLE'!$B$2:$B$56,MATCH('NIOS defines'!C13,'AVS DCOM Registers TABLE'!$D$2:$D$56,0))</f>
        <v>0x0A</v>
      </c>
      <c r="H13" s="23" t="s">
        <v>173</v>
      </c>
      <c r="I13" s="23" t="s">
        <v>177</v>
      </c>
      <c r="J13" s="23" t="s">
        <v>113</v>
      </c>
      <c r="L13" s="23" t="str">
        <f t="shared" si="0"/>
        <v>DCOM_IRQ_FLAG_REG_OFST</v>
      </c>
      <c r="M13" s="23">
        <f t="shared" si="1"/>
        <v>22</v>
      </c>
      <c r="O13" s="28" t="str">
        <f t="shared" si="2"/>
        <v>#define DCOM_IRQ_FLAG_REG_OFST           0x0A</v>
      </c>
    </row>
    <row r="14" spans="3:15" x14ac:dyDescent="0.3">
      <c r="C14" s="23" t="str">
        <f>'AVS DCOM Registers TABLE'!D54</f>
        <v>dcom_irq_flags_clear_reg</v>
      </c>
      <c r="D14" s="23" t="str">
        <f>INDEX('AVS DCOM Registers TABLE'!$B$2:$B$56,MATCH('NIOS defines'!C14,'AVS DCOM Registers TABLE'!$D$2:$D$56,0))</f>
        <v>0x0B</v>
      </c>
      <c r="H14" s="23" t="s">
        <v>173</v>
      </c>
      <c r="I14" s="23" t="s">
        <v>178</v>
      </c>
      <c r="J14" s="23" t="s">
        <v>113</v>
      </c>
      <c r="L14" s="23" t="str">
        <f t="shared" si="0"/>
        <v>DCOM_IRQ_FLAG_CLR_REG_OFST</v>
      </c>
      <c r="M14" s="23">
        <f t="shared" si="1"/>
        <v>26</v>
      </c>
      <c r="O14" s="28" t="str">
        <f t="shared" si="2"/>
        <v>#define DCOM_IRQ_FLAG_CLR_REG_OFST       0x0B</v>
      </c>
    </row>
    <row r="16" spans="3:15" x14ac:dyDescent="0.3">
      <c r="C16" s="24" t="s">
        <v>115</v>
      </c>
      <c r="D16" s="24" t="s">
        <v>117</v>
      </c>
      <c r="E16" s="24" t="s">
        <v>116</v>
      </c>
      <c r="F16" s="24" t="s">
        <v>118</v>
      </c>
      <c r="G16" s="24"/>
      <c r="H16" s="24" t="s">
        <v>109</v>
      </c>
      <c r="I16" s="24" t="s">
        <v>105</v>
      </c>
      <c r="J16" s="24" t="s">
        <v>108</v>
      </c>
      <c r="K16" s="24"/>
      <c r="L16" s="24" t="s">
        <v>106</v>
      </c>
      <c r="M16" s="24" t="s">
        <v>110</v>
      </c>
      <c r="O16" s="24" t="s">
        <v>114</v>
      </c>
    </row>
    <row r="17" spans="3:15" x14ac:dyDescent="0.3">
      <c r="C17" s="23" t="str">
        <f>'AVS DCOM Registers TABLE'!E3</f>
        <v>spw_lnkcfg_disconnect</v>
      </c>
      <c r="D17" s="23">
        <f>_xlfn.IFNA(INDEX('AVS DCOM Registers TABLE'!$K$2:$K$56,MATCH('NIOS defines'!C17,'AVS DCOM Registers TABLE'!$E$2:$E$56,0)),"")</f>
        <v>1</v>
      </c>
      <c r="E17" s="23">
        <v>1</v>
      </c>
      <c r="F17" s="23" t="str">
        <f>TEXT(RIGHT(_xlfn.IFNA(INDEX('AVS DCOM Registers TABLE'!$J$2:$J$56,MATCH('NIOS defines'!C17,'AVS DCOM Registers TABLE'!$E$2:$E$56,0)),""),2),"0")</f>
        <v>0</v>
      </c>
      <c r="H17" s="23" t="s">
        <v>173</v>
      </c>
      <c r="I17" s="23" t="s">
        <v>125</v>
      </c>
      <c r="J17" s="23" t="s">
        <v>124</v>
      </c>
      <c r="L17" s="23" t="str">
        <f t="shared" ref="L17" si="6">CONCATENATE(H17,I17,J17)</f>
        <v>DCOM_SPW_LNKCFG_DISCONNECT_MSK</v>
      </c>
      <c r="M17" s="23">
        <f t="shared" ref="M17:M27" si="7">LEN(L17)</f>
        <v>30</v>
      </c>
      <c r="O17" s="28" t="str">
        <f>CONCATENATE("#define ",L17, REPT(" ",32 - LEN(L17))," ","(", E17," &lt;&lt; ", F17,")")</f>
        <v>#define DCOM_SPW_LNKCFG_DISCONNECT_MSK   (1 &lt;&lt; 0)</v>
      </c>
    </row>
    <row r="18" spans="3:15" x14ac:dyDescent="0.3">
      <c r="C18" s="23" t="str">
        <f>'AVS DCOM Registers TABLE'!E4</f>
        <v>spw_lnkcfg_linkstart</v>
      </c>
      <c r="D18" s="23">
        <f>_xlfn.IFNA(INDEX('AVS DCOM Registers TABLE'!$K$2:$K$56,MATCH('NIOS defines'!C18,'AVS DCOM Registers TABLE'!$E$2:$E$56,0)),"")</f>
        <v>1</v>
      </c>
      <c r="E18" s="23">
        <v>1</v>
      </c>
      <c r="F18" s="23" t="str">
        <f>TEXT(RIGHT(_xlfn.IFNA(INDEX('AVS DCOM Registers TABLE'!$J$2:$J$56,MATCH('NIOS defines'!C18,'AVS DCOM Registers TABLE'!$E$2:$E$56,0)),""),2),"0")</f>
        <v>1</v>
      </c>
      <c r="H18" s="23" t="s">
        <v>173</v>
      </c>
      <c r="I18" s="23" t="s">
        <v>126</v>
      </c>
      <c r="J18" s="23" t="s">
        <v>124</v>
      </c>
      <c r="L18" s="23" t="str">
        <f t="shared" ref="L18:L27" si="8">CONCATENATE(H18,I18,J18)</f>
        <v>DCOM_SPW_LNKCFG_LINKSTART_MSK</v>
      </c>
      <c r="M18" s="23">
        <f t="shared" si="7"/>
        <v>29</v>
      </c>
      <c r="O18" s="28" t="str">
        <f t="shared" ref="O18:O27" si="9">CONCATENATE("#define ",L18, REPT(" ",32 - LEN(L18))," ","(", E18," &lt;&lt; ", F18,")")</f>
        <v>#define DCOM_SPW_LNKCFG_LINKSTART_MSK    (1 &lt;&lt; 1)</v>
      </c>
    </row>
    <row r="19" spans="3:15" x14ac:dyDescent="0.3">
      <c r="C19" s="23" t="str">
        <f>'AVS DCOM Registers TABLE'!E5</f>
        <v>spw_lnkcfg_autostart</v>
      </c>
      <c r="D19" s="23">
        <f>_xlfn.IFNA(INDEX('AVS DCOM Registers TABLE'!$K$2:$K$56,MATCH('NIOS defines'!C19,'AVS DCOM Registers TABLE'!$E$2:$E$56,0)),"")</f>
        <v>1</v>
      </c>
      <c r="E19" s="23">
        <v>1</v>
      </c>
      <c r="F19" s="23" t="str">
        <f>TEXT(RIGHT(_xlfn.IFNA(INDEX('AVS DCOM Registers TABLE'!$J$2:$J$56,MATCH('NIOS defines'!C19,'AVS DCOM Registers TABLE'!$E$2:$E$56,0)),""),2),"0")</f>
        <v>2</v>
      </c>
      <c r="H19" s="23" t="s">
        <v>173</v>
      </c>
      <c r="I19" s="23" t="s">
        <v>127</v>
      </c>
      <c r="J19" s="23" t="s">
        <v>124</v>
      </c>
      <c r="L19" s="23" t="str">
        <f t="shared" si="8"/>
        <v>DCOM_SPW_LNKCFG_AUTOSTART_MSK</v>
      </c>
      <c r="M19" s="23">
        <f t="shared" si="7"/>
        <v>29</v>
      </c>
      <c r="O19" s="28" t="str">
        <f t="shared" si="9"/>
        <v>#define DCOM_SPW_LNKCFG_AUTOSTART_MSK    (1 &lt;&lt; 2)</v>
      </c>
    </row>
    <row r="20" spans="3:15" x14ac:dyDescent="0.3">
      <c r="C20" s="23" t="str">
        <f>'AVS DCOM Registers TABLE'!E7</f>
        <v>spw_link_running</v>
      </c>
      <c r="D20" s="23">
        <f>_xlfn.IFNA(INDEX('AVS DCOM Registers TABLE'!$K$2:$K$56,MATCH('NIOS defines'!C20,'AVS DCOM Registers TABLE'!$E$2:$E$56,0)),"")</f>
        <v>1</v>
      </c>
      <c r="E20" s="23">
        <v>1</v>
      </c>
      <c r="F20" s="23" t="str">
        <f>TEXT(RIGHT(_xlfn.IFNA(INDEX('AVS DCOM Registers TABLE'!$J$2:$J$56,MATCH('NIOS defines'!C20,'AVS DCOM Registers TABLE'!$E$2:$E$56,0)),""),2),"0")</f>
        <v>8</v>
      </c>
      <c r="H20" s="23" t="s">
        <v>173</v>
      </c>
      <c r="I20" s="23" t="s">
        <v>129</v>
      </c>
      <c r="J20" s="23" t="s">
        <v>124</v>
      </c>
      <c r="L20" s="23" t="str">
        <f t="shared" si="8"/>
        <v>DCOM_SPW_LNKSTAT_RUNNING_MSK</v>
      </c>
      <c r="M20" s="23">
        <f t="shared" si="7"/>
        <v>28</v>
      </c>
      <c r="O20" s="28" t="str">
        <f t="shared" si="9"/>
        <v>#define DCOM_SPW_LNKSTAT_RUNNING_MSK     (1 &lt;&lt; 8)</v>
      </c>
    </row>
    <row r="21" spans="3:15" x14ac:dyDescent="0.3">
      <c r="C21" s="23" t="str">
        <f>'AVS DCOM Registers TABLE'!E8</f>
        <v>spw_link_connecting</v>
      </c>
      <c r="D21" s="23">
        <f>_xlfn.IFNA(INDEX('AVS DCOM Registers TABLE'!$K$2:$K$56,MATCH('NIOS defines'!C21,'AVS DCOM Registers TABLE'!$E$2:$E$56,0)),"")</f>
        <v>1</v>
      </c>
      <c r="E21" s="23">
        <v>1</v>
      </c>
      <c r="F21" s="23" t="str">
        <f>TEXT(RIGHT(_xlfn.IFNA(INDEX('AVS DCOM Registers TABLE'!$J$2:$J$56,MATCH('NIOS defines'!C21,'AVS DCOM Registers TABLE'!$E$2:$E$56,0)),""),2),"0")</f>
        <v>9</v>
      </c>
      <c r="H21" s="23" t="s">
        <v>173</v>
      </c>
      <c r="I21" s="23" t="s">
        <v>130</v>
      </c>
      <c r="J21" s="23" t="s">
        <v>124</v>
      </c>
      <c r="L21" s="23" t="str">
        <f t="shared" si="8"/>
        <v>DCOM_SPW_LNKSTAT_CONNECTING_MSK</v>
      </c>
      <c r="M21" s="23">
        <f t="shared" si="7"/>
        <v>31</v>
      </c>
      <c r="O21" s="28" t="str">
        <f t="shared" si="9"/>
        <v>#define DCOM_SPW_LNKSTAT_CONNECTING_MSK  (1 &lt;&lt; 9)</v>
      </c>
    </row>
    <row r="22" spans="3:15" x14ac:dyDescent="0.3">
      <c r="C22" s="23" t="str">
        <f>'AVS DCOM Registers TABLE'!E9</f>
        <v>spw_link_started</v>
      </c>
      <c r="D22" s="23">
        <f>_xlfn.IFNA(INDEX('AVS DCOM Registers TABLE'!$K$2:$K$56,MATCH('NIOS defines'!C22,'AVS DCOM Registers TABLE'!$E$2:$E$56,0)),"")</f>
        <v>1</v>
      </c>
      <c r="E22" s="23">
        <v>1</v>
      </c>
      <c r="F22" s="23" t="str">
        <f>TEXT(RIGHT(_xlfn.IFNA(INDEX('AVS DCOM Registers TABLE'!$J$2:$J$56,MATCH('NIOS defines'!C22,'AVS DCOM Registers TABLE'!$E$2:$E$56,0)),""),2),"0")</f>
        <v>10</v>
      </c>
      <c r="H22" s="23" t="s">
        <v>173</v>
      </c>
      <c r="I22" s="23" t="s">
        <v>131</v>
      </c>
      <c r="J22" s="23" t="s">
        <v>124</v>
      </c>
      <c r="L22" s="23" t="str">
        <f t="shared" si="8"/>
        <v>DCOM_SPW_LNKSTAT_STARTED_MSK</v>
      </c>
      <c r="M22" s="23">
        <f t="shared" si="7"/>
        <v>28</v>
      </c>
      <c r="O22" s="28" t="str">
        <f t="shared" si="9"/>
        <v>#define DCOM_SPW_LNKSTAT_STARTED_MSK     (1 &lt;&lt; 10)</v>
      </c>
    </row>
    <row r="23" spans="3:15" x14ac:dyDescent="0.3">
      <c r="C23" s="23" t="str">
        <f>'AVS DCOM Registers TABLE'!E11</f>
        <v>spw_err_disconnect</v>
      </c>
      <c r="D23" s="23">
        <f>_xlfn.IFNA(INDEX('AVS DCOM Registers TABLE'!$K$2:$K$56,MATCH('NIOS defines'!C23,'AVS DCOM Registers TABLE'!$E$2:$E$56,0)),"")</f>
        <v>1</v>
      </c>
      <c r="E23" s="23">
        <v>1</v>
      </c>
      <c r="F23" s="23" t="str">
        <f>TEXT(RIGHT(_xlfn.IFNA(INDEX('AVS DCOM Registers TABLE'!$J$2:$J$56,MATCH('NIOS defines'!C23,'AVS DCOM Registers TABLE'!$E$2:$E$56,0)),""),2),"0")</f>
        <v>16</v>
      </c>
      <c r="H23" s="23" t="s">
        <v>173</v>
      </c>
      <c r="I23" s="23" t="s">
        <v>128</v>
      </c>
      <c r="J23" s="23" t="s">
        <v>124</v>
      </c>
      <c r="L23" s="23" t="str">
        <f t="shared" si="8"/>
        <v>DCOM_SPW_LNKERR_DISCONNECT_MSK</v>
      </c>
      <c r="M23" s="23">
        <f t="shared" si="7"/>
        <v>30</v>
      </c>
      <c r="O23" s="28" t="str">
        <f t="shared" si="9"/>
        <v>#define DCOM_SPW_LNKERR_DISCONNECT_MSK   (1 &lt;&lt; 16)</v>
      </c>
    </row>
    <row r="24" spans="3:15" x14ac:dyDescent="0.3">
      <c r="C24" s="23" t="str">
        <f>'AVS DCOM Registers TABLE'!E12</f>
        <v>spw_err_parity</v>
      </c>
      <c r="D24" s="23">
        <f>_xlfn.IFNA(INDEX('AVS DCOM Registers TABLE'!$K$2:$K$56,MATCH('NIOS defines'!C24,'AVS DCOM Registers TABLE'!$E$2:$E$56,0)),"")</f>
        <v>1</v>
      </c>
      <c r="E24" s="23">
        <v>1</v>
      </c>
      <c r="F24" s="23" t="str">
        <f>TEXT(RIGHT(_xlfn.IFNA(INDEX('AVS DCOM Registers TABLE'!$J$2:$J$56,MATCH('NIOS defines'!C24,'AVS DCOM Registers TABLE'!$E$2:$E$56,0)),""),2),"0")</f>
        <v>17</v>
      </c>
      <c r="H24" s="23" t="s">
        <v>173</v>
      </c>
      <c r="I24" s="23" t="s">
        <v>132</v>
      </c>
      <c r="J24" s="23" t="s">
        <v>124</v>
      </c>
      <c r="L24" s="23" t="str">
        <f t="shared" si="8"/>
        <v>DCOM_SPW_LNKERR_PARITY_MSK</v>
      </c>
      <c r="M24" s="23">
        <f t="shared" si="7"/>
        <v>26</v>
      </c>
      <c r="O24" s="28" t="str">
        <f t="shared" si="9"/>
        <v>#define DCOM_SPW_LNKERR_PARITY_MSK       (1 &lt;&lt; 17)</v>
      </c>
    </row>
    <row r="25" spans="3:15" x14ac:dyDescent="0.3">
      <c r="C25" s="23" t="str">
        <f>'AVS DCOM Registers TABLE'!E13</f>
        <v>spw_err_escape</v>
      </c>
      <c r="D25" s="23">
        <f>_xlfn.IFNA(INDEX('AVS DCOM Registers TABLE'!$K$2:$K$56,MATCH('NIOS defines'!C25,'AVS DCOM Registers TABLE'!$E$2:$E$56,0)),"")</f>
        <v>1</v>
      </c>
      <c r="E25" s="23">
        <v>1</v>
      </c>
      <c r="F25" s="23" t="str">
        <f>TEXT(RIGHT(_xlfn.IFNA(INDEX('AVS DCOM Registers TABLE'!$J$2:$J$56,MATCH('NIOS defines'!C25,'AVS DCOM Registers TABLE'!$E$2:$E$56,0)),""),2),"0")</f>
        <v>18</v>
      </c>
      <c r="H25" s="23" t="s">
        <v>173</v>
      </c>
      <c r="I25" s="23" t="s">
        <v>133</v>
      </c>
      <c r="J25" s="23" t="s">
        <v>124</v>
      </c>
      <c r="L25" s="23" t="str">
        <f t="shared" si="8"/>
        <v>DCOM_SPW_LNKERR_ESCAPE_MSK</v>
      </c>
      <c r="M25" s="23">
        <f t="shared" si="7"/>
        <v>26</v>
      </c>
      <c r="O25" s="28" t="str">
        <f t="shared" si="9"/>
        <v>#define DCOM_SPW_LNKERR_ESCAPE_MSK       (1 &lt;&lt; 18)</v>
      </c>
    </row>
    <row r="26" spans="3:15" x14ac:dyDescent="0.3">
      <c r="C26" s="23" t="str">
        <f>'AVS DCOM Registers TABLE'!E14</f>
        <v>spw_err_credit</v>
      </c>
      <c r="D26" s="23">
        <f>_xlfn.IFNA(INDEX('AVS DCOM Registers TABLE'!$K$2:$K$56,MATCH('NIOS defines'!C26,'AVS DCOM Registers TABLE'!$E$2:$E$56,0)),"")</f>
        <v>1</v>
      </c>
      <c r="E26" s="23">
        <v>1</v>
      </c>
      <c r="F26" s="23" t="str">
        <f>TEXT(RIGHT(_xlfn.IFNA(INDEX('AVS DCOM Registers TABLE'!$J$2:$J$56,MATCH('NIOS defines'!C26,'AVS DCOM Registers TABLE'!$E$2:$E$56,0)),""),2),"0")</f>
        <v>19</v>
      </c>
      <c r="H26" s="23" t="s">
        <v>173</v>
      </c>
      <c r="I26" s="23" t="s">
        <v>134</v>
      </c>
      <c r="J26" s="23" t="s">
        <v>124</v>
      </c>
      <c r="L26" s="23" t="str">
        <f t="shared" si="8"/>
        <v>DCOM_SPW_LNKERR_CREDIT_MSK</v>
      </c>
      <c r="M26" s="23">
        <f t="shared" si="7"/>
        <v>26</v>
      </c>
      <c r="O26" s="28" t="str">
        <f t="shared" si="9"/>
        <v>#define DCOM_SPW_LNKERR_CREDIT_MSK       (1 &lt;&lt; 19)</v>
      </c>
    </row>
    <row r="27" spans="3:15" x14ac:dyDescent="0.3">
      <c r="C27" s="23" t="str">
        <f>'AVS DCOM Registers TABLE'!E16</f>
        <v>spw_lnkcfg_txdivcnt</v>
      </c>
      <c r="D27" s="23">
        <f>_xlfn.IFNA(INDEX('AVS DCOM Registers TABLE'!$K$2:$K$56,MATCH('NIOS defines'!C27,'AVS DCOM Registers TABLE'!$E$2:$E$56,0)),"")</f>
        <v>8</v>
      </c>
      <c r="E27" s="23" t="s">
        <v>121</v>
      </c>
      <c r="F27" s="23" t="str">
        <f>TEXT(RIGHT(_xlfn.IFNA(INDEX('AVS DCOM Registers TABLE'!$J$2:$J$56,MATCH('NIOS defines'!C27,'AVS DCOM Registers TABLE'!$E$2:$E$56,0)),""),2),"0")</f>
        <v>24</v>
      </c>
      <c r="H27" s="23" t="s">
        <v>173</v>
      </c>
      <c r="I27" s="23" t="s">
        <v>135</v>
      </c>
      <c r="J27" s="23" t="s">
        <v>124</v>
      </c>
      <c r="L27" s="23" t="str">
        <f t="shared" si="8"/>
        <v>DCOM_SPW_LNKCFG_TXDIVCNT_MSK</v>
      </c>
      <c r="M27" s="23">
        <f t="shared" si="7"/>
        <v>28</v>
      </c>
      <c r="O27" s="28" t="str">
        <f t="shared" si="9"/>
        <v>#define DCOM_SPW_LNKCFG_TXDIVCNT_MSK     (0xFF &lt;&lt; 24)</v>
      </c>
    </row>
    <row r="28" spans="3:15" x14ac:dyDescent="0.3">
      <c r="D28" s="23" t="str">
        <f>_xlfn.IFNA(INDEX('AVS DCOM Registers TABLE'!$K$2:$K$56,MATCH('NIOS defines'!C28,'AVS DCOM Registers TABLE'!$E$2:$E$56,0)),"")</f>
        <v/>
      </c>
      <c r="F28" s="23" t="str">
        <f>TEXT(RIGHT(_xlfn.IFNA(INDEX('AVS DCOM Registers TABLE'!$J$2:$J$56,MATCH('NIOS defines'!C28,'AVS DCOM Registers TABLE'!$E$2:$E$56,0)),""),2),"0")</f>
        <v/>
      </c>
      <c r="O28" s="28"/>
    </row>
    <row r="29" spans="3:15" x14ac:dyDescent="0.3">
      <c r="C29" s="23" t="str">
        <f>'AVS DCOM Registers TABLE'!E17</f>
        <v>timecode_tx_time</v>
      </c>
      <c r="D29" s="23">
        <f>_xlfn.IFNA(INDEX('AVS DCOM Registers TABLE'!$K$2:$K$56,MATCH('NIOS defines'!C29,'AVS DCOM Registers TABLE'!$E$2:$E$56,0)),"")</f>
        <v>6</v>
      </c>
      <c r="E29" s="23" t="s">
        <v>119</v>
      </c>
      <c r="F29" s="23" t="str">
        <f>TEXT(RIGHT(_xlfn.IFNA(INDEX('AVS DCOM Registers TABLE'!$J$2:$J$56,MATCH('NIOS defines'!C29,'AVS DCOM Registers TABLE'!$E$2:$E$56,0)),""),2),"0")</f>
        <v>0</v>
      </c>
      <c r="H29" s="23" t="s">
        <v>173</v>
      </c>
      <c r="I29" s="23" t="s">
        <v>179</v>
      </c>
      <c r="J29" s="23" t="s">
        <v>124</v>
      </c>
      <c r="L29" s="23" t="str">
        <f t="shared" ref="L29:L34" si="10">CONCATENATE(H29,I29,J29)</f>
        <v>DCOM_TC_TX_TIME_MSK</v>
      </c>
      <c r="M29" s="23">
        <f>LEN(L29)</f>
        <v>19</v>
      </c>
      <c r="O29" s="28" t="str">
        <f t="shared" ref="O29:O34" si="11">CONCATENATE("#define ",L29, REPT(" ",32 - LEN(L29))," ","(", E29," &lt;&lt; ", F29,")")</f>
        <v>#define DCOM_TC_TX_TIME_MSK              (0b111111 &lt;&lt; 0)</v>
      </c>
    </row>
    <row r="30" spans="3:15" x14ac:dyDescent="0.3">
      <c r="C30" s="23" t="str">
        <f>'AVS DCOM Registers TABLE'!E18</f>
        <v>timecode_tx_control</v>
      </c>
      <c r="D30" s="23">
        <f>_xlfn.IFNA(INDEX('AVS DCOM Registers TABLE'!$K$2:$K$56,MATCH('NIOS defines'!C30,'AVS DCOM Registers TABLE'!$E$2:$E$56,0)),"")</f>
        <v>2</v>
      </c>
      <c r="E30" s="23" t="s">
        <v>120</v>
      </c>
      <c r="F30" s="23" t="str">
        <f>TEXT(RIGHT(_xlfn.IFNA(INDEX('AVS DCOM Registers TABLE'!$J$2:$J$56,MATCH('NIOS defines'!C30,'AVS DCOM Registers TABLE'!$E$2:$E$56,0)),""),2),"0")</f>
        <v>6</v>
      </c>
      <c r="H30" s="23" t="s">
        <v>173</v>
      </c>
      <c r="I30" s="23" t="s">
        <v>180</v>
      </c>
      <c r="J30" s="23" t="s">
        <v>124</v>
      </c>
      <c r="L30" s="23" t="str">
        <f t="shared" si="10"/>
        <v>DCOM_TX_TX_CONTROL_MSK</v>
      </c>
      <c r="M30" s="23">
        <f t="shared" ref="M30:M34" si="12">LEN(L30)</f>
        <v>22</v>
      </c>
      <c r="O30" s="28" t="str">
        <f t="shared" si="11"/>
        <v>#define DCOM_TX_TX_CONTROL_MSK           (0b11 &lt;&lt; 6)</v>
      </c>
    </row>
    <row r="31" spans="3:15" x14ac:dyDescent="0.3">
      <c r="C31" s="23" t="str">
        <f>'AVS DCOM Registers TABLE'!E19</f>
        <v>timecode_tx_send</v>
      </c>
      <c r="D31" s="23">
        <f>_xlfn.IFNA(INDEX('AVS DCOM Registers TABLE'!$K$2:$K$56,MATCH('NIOS defines'!C31,'AVS DCOM Registers TABLE'!$E$2:$E$56,0)),"")</f>
        <v>1</v>
      </c>
      <c r="E31" s="23">
        <v>1</v>
      </c>
      <c r="F31" s="23" t="str">
        <f>TEXT(RIGHT(_xlfn.IFNA(INDEX('AVS DCOM Registers TABLE'!$J$2:$J$56,MATCH('NIOS defines'!C31,'AVS DCOM Registers TABLE'!$E$2:$E$56,0)),""),2),"0")</f>
        <v>8</v>
      </c>
      <c r="H31" s="23" t="s">
        <v>173</v>
      </c>
      <c r="I31" s="23" t="s">
        <v>181</v>
      </c>
      <c r="J31" s="23" t="s">
        <v>124</v>
      </c>
      <c r="L31" s="23" t="str">
        <f t="shared" si="10"/>
        <v>DCOM_TC_TX_SEND_MSK</v>
      </c>
      <c r="M31" s="23">
        <f t="shared" si="12"/>
        <v>19</v>
      </c>
      <c r="O31" s="28" t="str">
        <f t="shared" si="11"/>
        <v>#define DCOM_TC_TX_SEND_MSK              (1 &lt;&lt; 8)</v>
      </c>
    </row>
    <row r="32" spans="3:15" x14ac:dyDescent="0.3">
      <c r="C32" s="23" t="str">
        <f>'AVS DCOM Registers TABLE'!E21</f>
        <v>timecode_rx_time</v>
      </c>
      <c r="D32" s="23">
        <f>_xlfn.IFNA(INDEX('AVS DCOM Registers TABLE'!$K$2:$K$56,MATCH('NIOS defines'!C32,'AVS DCOM Registers TABLE'!$E$2:$E$56,0)),"")</f>
        <v>6</v>
      </c>
      <c r="E32" s="23" t="s">
        <v>119</v>
      </c>
      <c r="F32" s="23" t="str">
        <f>TEXT(RIGHT(_xlfn.IFNA(INDEX('AVS DCOM Registers TABLE'!$J$2:$J$56,MATCH('NIOS defines'!C32,'AVS DCOM Registers TABLE'!$E$2:$E$56,0)),""),2),"0")</f>
        <v>16</v>
      </c>
      <c r="H32" s="23" t="s">
        <v>173</v>
      </c>
      <c r="I32" s="23" t="s">
        <v>184</v>
      </c>
      <c r="J32" s="23" t="s">
        <v>124</v>
      </c>
      <c r="L32" s="23" t="str">
        <f t="shared" si="10"/>
        <v>DCOM_TC_RX_TIME_MSK</v>
      </c>
      <c r="M32" s="23">
        <f t="shared" si="12"/>
        <v>19</v>
      </c>
      <c r="O32" s="28" t="str">
        <f t="shared" si="11"/>
        <v>#define DCOM_TC_RX_TIME_MSK              (0b111111 &lt;&lt; 16)</v>
      </c>
    </row>
    <row r="33" spans="3:15" x14ac:dyDescent="0.3">
      <c r="C33" s="23" t="str">
        <f>'AVS DCOM Registers TABLE'!E22</f>
        <v>timecode_rx_control</v>
      </c>
      <c r="D33" s="23">
        <f>_xlfn.IFNA(INDEX('AVS DCOM Registers TABLE'!$K$2:$K$56,MATCH('NIOS defines'!C33,'AVS DCOM Registers TABLE'!$E$2:$E$56,0)),"")</f>
        <v>2</v>
      </c>
      <c r="E33" s="23" t="s">
        <v>120</v>
      </c>
      <c r="F33" s="23" t="str">
        <f>TEXT(RIGHT(_xlfn.IFNA(INDEX('AVS DCOM Registers TABLE'!$J$2:$J$56,MATCH('NIOS defines'!C33,'AVS DCOM Registers TABLE'!$E$2:$E$56,0)),""),2),"0")</f>
        <v>22</v>
      </c>
      <c r="H33" s="23" t="s">
        <v>173</v>
      </c>
      <c r="I33" s="23" t="s">
        <v>182</v>
      </c>
      <c r="J33" s="23" t="s">
        <v>124</v>
      </c>
      <c r="L33" s="23" t="str">
        <f t="shared" si="10"/>
        <v>DCOM_TX_RX_CONTROL_MSK</v>
      </c>
      <c r="M33" s="23">
        <f t="shared" si="12"/>
        <v>22</v>
      </c>
      <c r="O33" s="28" t="str">
        <f t="shared" si="11"/>
        <v>#define DCOM_TX_RX_CONTROL_MSK           (0b11 &lt;&lt; 22)</v>
      </c>
    </row>
    <row r="34" spans="3:15" x14ac:dyDescent="0.3">
      <c r="C34" s="23" t="str">
        <f>'AVS DCOM Registers TABLE'!E23</f>
        <v>timecode_rx_received</v>
      </c>
      <c r="D34" s="23">
        <f>_xlfn.IFNA(INDEX('AVS DCOM Registers TABLE'!$K$2:$K$56,MATCH('NIOS defines'!C34,'AVS DCOM Registers TABLE'!$E$2:$E$56,0)),"")</f>
        <v>1</v>
      </c>
      <c r="E34" s="23">
        <v>1</v>
      </c>
      <c r="F34" s="23" t="str">
        <f>TEXT(RIGHT(_xlfn.IFNA(INDEX('AVS DCOM Registers TABLE'!$J$2:$J$56,MATCH('NIOS defines'!C34,'AVS DCOM Registers TABLE'!$E$2:$E$56,0)),""),2),"0")</f>
        <v>24</v>
      </c>
      <c r="H34" s="23" t="s">
        <v>173</v>
      </c>
      <c r="I34" s="23" t="s">
        <v>183</v>
      </c>
      <c r="J34" s="23" t="s">
        <v>124</v>
      </c>
      <c r="L34" s="23" t="str">
        <f t="shared" si="10"/>
        <v>DCOM_TC_RX_RECEIVED_MSK</v>
      </c>
      <c r="M34" s="23">
        <f t="shared" si="12"/>
        <v>23</v>
      </c>
      <c r="O34" s="28" t="str">
        <f t="shared" si="11"/>
        <v>#define DCOM_TC_RX_RECEIVED_MSK          (1 &lt;&lt; 24)</v>
      </c>
    </row>
    <row r="35" spans="3:15" x14ac:dyDescent="0.3">
      <c r="D35" s="23" t="str">
        <f>_xlfn.IFNA(INDEX('AVS DCOM Registers TABLE'!$K$2:$K$56,MATCH('NIOS defines'!C35,'AVS DCOM Registers TABLE'!$E$2:$E$56,0)),"")</f>
        <v/>
      </c>
      <c r="F35" s="23" t="str">
        <f>TEXT(RIGHT(_xlfn.IFNA(INDEX('AVS DCOM Registers TABLE'!$J$2:$J$56,MATCH('NIOS defines'!C35,'AVS DCOM Registers TABLE'!$E$2:$E$56,0)),""),2),"0")</f>
        <v/>
      </c>
      <c r="O35" s="28"/>
    </row>
    <row r="36" spans="3:15" x14ac:dyDescent="0.3">
      <c r="C36" s="23" t="str">
        <f>'AVS DCOM Registers TABLE'!E25</f>
        <v>data_buffer_used</v>
      </c>
      <c r="D36" s="23">
        <f>_xlfn.IFNA(INDEX('AVS DCOM Registers TABLE'!$K$2:$K$56,MATCH('NIOS defines'!C36,'AVS DCOM Registers TABLE'!$E$2:$E$56,0)),"")</f>
        <v>16</v>
      </c>
      <c r="E36" s="23" t="s">
        <v>122</v>
      </c>
      <c r="F36" s="23" t="str">
        <f>TEXT(RIGHT(_xlfn.IFNA(INDEX('AVS DCOM Registers TABLE'!$J$2:$J$56,MATCH('NIOS defines'!C36,'AVS DCOM Registers TABLE'!$E$2:$E$56,0)),""),2),"0")</f>
        <v>0</v>
      </c>
      <c r="H36" s="23" t="s">
        <v>173</v>
      </c>
      <c r="I36" s="23" t="s">
        <v>206</v>
      </c>
      <c r="J36" s="23" t="s">
        <v>124</v>
      </c>
      <c r="L36" s="23" t="str">
        <f t="shared" ref="L36:L38" si="13">CONCATENATE(H36,I36,J36)</f>
        <v>DCOM_DATA_BUFF_STAT_USED_MSK</v>
      </c>
      <c r="M36" s="23">
        <f t="shared" ref="M36:M38" si="14">LEN(L36)</f>
        <v>28</v>
      </c>
      <c r="O36" s="28" t="str">
        <f t="shared" ref="O36:O38" si="15">CONCATENATE("#define ",L36, REPT(" ",32 - LEN(L36))," ","(", E36," &lt;&lt; ", F36,")")</f>
        <v>#define DCOM_DATA_BUFF_STAT_USED_MSK     (0xFFFF &lt;&lt; 0)</v>
      </c>
    </row>
    <row r="37" spans="3:15" x14ac:dyDescent="0.3">
      <c r="C37" s="23" t="str">
        <f>'AVS DCOM Registers TABLE'!E26</f>
        <v>data_buffer_empty</v>
      </c>
      <c r="D37" s="23">
        <f>_xlfn.IFNA(INDEX('AVS DCOM Registers TABLE'!$K$2:$K$56,MATCH('NIOS defines'!C37,'AVS DCOM Registers TABLE'!$E$2:$E$56,0)),"")</f>
        <v>1</v>
      </c>
      <c r="E37" s="23">
        <v>1</v>
      </c>
      <c r="F37" s="23" t="str">
        <f>TEXT(RIGHT(_xlfn.IFNA(INDEX('AVS DCOM Registers TABLE'!$J$2:$J$56,MATCH('NIOS defines'!C37,'AVS DCOM Registers TABLE'!$E$2:$E$56,0)),""),2),"0")</f>
        <v>16</v>
      </c>
      <c r="H37" s="23" t="s">
        <v>173</v>
      </c>
      <c r="I37" s="23" t="s">
        <v>207</v>
      </c>
      <c r="J37" s="23" t="s">
        <v>124</v>
      </c>
      <c r="L37" s="23" t="str">
        <f t="shared" si="13"/>
        <v>DCOM_DATA_BUFF_STAT_EMPTY_MSK</v>
      </c>
      <c r="M37" s="23">
        <f t="shared" si="14"/>
        <v>29</v>
      </c>
      <c r="O37" s="28" t="str">
        <f t="shared" si="15"/>
        <v>#define DCOM_DATA_BUFF_STAT_EMPTY_MSK    (1 &lt;&lt; 16)</v>
      </c>
    </row>
    <row r="38" spans="3:15" x14ac:dyDescent="0.3">
      <c r="C38" s="23" t="str">
        <f>'AVS DCOM Registers TABLE'!E27</f>
        <v>data_buffer_full</v>
      </c>
      <c r="D38" s="23">
        <f>_xlfn.IFNA(INDEX('AVS DCOM Registers TABLE'!$K$2:$K$56,MATCH('NIOS defines'!C38,'AVS DCOM Registers TABLE'!$E$2:$E$56,0)),"")</f>
        <v>1</v>
      </c>
      <c r="E38" s="23">
        <v>1</v>
      </c>
      <c r="F38" s="23" t="str">
        <f>TEXT(RIGHT(_xlfn.IFNA(INDEX('AVS DCOM Registers TABLE'!$J$2:$J$56,MATCH('NIOS defines'!C38,'AVS DCOM Registers TABLE'!$E$2:$E$56,0)),""),2),"0")</f>
        <v>17</v>
      </c>
      <c r="H38" s="23" t="s">
        <v>173</v>
      </c>
      <c r="I38" s="23" t="s">
        <v>208</v>
      </c>
      <c r="J38" s="23" t="s">
        <v>124</v>
      </c>
      <c r="L38" s="23" t="str">
        <f t="shared" si="13"/>
        <v>DCOM_DATA_BUFF_STAT_FULL_MSK</v>
      </c>
      <c r="M38" s="23">
        <f t="shared" si="14"/>
        <v>28</v>
      </c>
      <c r="O38" s="28" t="str">
        <f t="shared" si="15"/>
        <v>#define DCOM_DATA_BUFF_STAT_FULL_MSK     (1 &lt;&lt; 17)</v>
      </c>
    </row>
    <row r="39" spans="3:15" x14ac:dyDescent="0.3">
      <c r="D39" s="23" t="str">
        <f>_xlfn.IFNA(INDEX('AVS DCOM Registers TABLE'!$K$2:$K$56,MATCH('NIOS defines'!C39,'AVS DCOM Registers TABLE'!$E$2:$E$56,0)),"")</f>
        <v/>
      </c>
      <c r="F39" s="23" t="str">
        <f>TEXT(RIGHT(_xlfn.IFNA(INDEX('AVS DCOM Registers TABLE'!$J$2:$J$56,MATCH('NIOS defines'!C39,'AVS DCOM Registers TABLE'!$E$2:$E$56,0)),""),2),"0")</f>
        <v/>
      </c>
      <c r="O39" s="28"/>
    </row>
    <row r="40" spans="3:15" x14ac:dyDescent="0.3">
      <c r="C40" s="23" t="str">
        <f>'AVS DCOM Registers TABLE'!E29</f>
        <v>send_eop</v>
      </c>
      <c r="D40" s="23">
        <f>_xlfn.IFNA(INDEX('AVS DCOM Registers TABLE'!$K$2:$K$56,MATCH('NIOS defines'!C40,'AVS DCOM Registers TABLE'!$E$2:$E$56,0)),"")</f>
        <v>1</v>
      </c>
      <c r="E40" s="23">
        <v>1</v>
      </c>
      <c r="F40" s="23" t="str">
        <f>TEXT(RIGHT(_xlfn.IFNA(INDEX('AVS DCOM Registers TABLE'!$J$2:$J$56,MATCH('NIOS defines'!C40,'AVS DCOM Registers TABLE'!$E$2:$E$56,0)),""),2),"0")</f>
        <v>0</v>
      </c>
      <c r="H40" s="23" t="s">
        <v>173</v>
      </c>
      <c r="I40" s="23" t="s">
        <v>204</v>
      </c>
      <c r="J40" s="23" t="s">
        <v>124</v>
      </c>
      <c r="L40" s="23" t="str">
        <f t="shared" ref="L40:L41" si="16">CONCATENATE(H40,I40,J40)</f>
        <v>DCOM_DATA_CTRLR_CFG_SEND_EOP_MSK</v>
      </c>
      <c r="M40" s="23">
        <f t="shared" ref="M40:M41" si="17">LEN(L40)</f>
        <v>32</v>
      </c>
      <c r="O40" s="28" t="str">
        <f t="shared" ref="O40:O41" si="18">CONCATENATE("#define ",L40, REPT(" ",32 - LEN(L40))," ","(", E40," &lt;&lt; ", F40,")")</f>
        <v>#define DCOM_DATA_CTRLR_CFG_SEND_EOP_MSK (1 &lt;&lt; 0)</v>
      </c>
    </row>
    <row r="41" spans="3:15" x14ac:dyDescent="0.3">
      <c r="C41" s="23" t="str">
        <f>'AVS DCOM Registers TABLE'!E30</f>
        <v>send_eep</v>
      </c>
      <c r="D41" s="23">
        <f>_xlfn.IFNA(INDEX('AVS DCOM Registers TABLE'!$K$2:$K$56,MATCH('NIOS defines'!C41,'AVS DCOM Registers TABLE'!$E$2:$E$56,0)),"")</f>
        <v>1</v>
      </c>
      <c r="E41" s="23">
        <v>1</v>
      </c>
      <c r="F41" s="23" t="str">
        <f>TEXT(RIGHT(_xlfn.IFNA(INDEX('AVS DCOM Registers TABLE'!$J$2:$J$56,MATCH('NIOS defines'!C41,'AVS DCOM Registers TABLE'!$E$2:$E$56,0)),""),2),"0")</f>
        <v>1</v>
      </c>
      <c r="H41" s="23" t="s">
        <v>173</v>
      </c>
      <c r="I41" s="23" t="s">
        <v>205</v>
      </c>
      <c r="J41" s="23" t="s">
        <v>124</v>
      </c>
      <c r="L41" s="23" t="str">
        <f t="shared" si="16"/>
        <v>DCOM_DATA_CTRLR_CFG_SEND_EEP_MSK</v>
      </c>
      <c r="M41" s="23">
        <f t="shared" si="17"/>
        <v>32</v>
      </c>
      <c r="O41" s="28" t="str">
        <f t="shared" si="18"/>
        <v>#define DCOM_DATA_CTRLR_CFG_SEND_EEP_MSK (1 &lt;&lt; 1)</v>
      </c>
    </row>
    <row r="42" spans="3:15" x14ac:dyDescent="0.3">
      <c r="D42" s="23" t="str">
        <f>_xlfn.IFNA(INDEX('AVS DCOM Registers TABLE'!$K$2:$K$56,MATCH('NIOS defines'!C42,'AVS DCOM Registers TABLE'!$E$2:$E$56,0)),"")</f>
        <v/>
      </c>
      <c r="F42" s="23" t="str">
        <f>TEXT(RIGHT(_xlfn.IFNA(INDEX('AVS DCOM Registers TABLE'!$J$2:$J$56,MATCH('NIOS defines'!C42,'AVS DCOM Registers TABLE'!$E$2:$E$56,0)),""),2),"0")</f>
        <v/>
      </c>
      <c r="O42" s="28"/>
    </row>
    <row r="43" spans="3:15" x14ac:dyDescent="0.3">
      <c r="C43" s="23" t="str">
        <f>'AVS DCOM Registers TABLE'!E32</f>
        <v>timer_start_on_sync</v>
      </c>
      <c r="D43" s="23">
        <f>_xlfn.IFNA(INDEX('AVS DCOM Registers TABLE'!$K$2:$K$56,MATCH('NIOS defines'!C43,'AVS DCOM Registers TABLE'!$E$2:$E$56,0)),"")</f>
        <v>1</v>
      </c>
      <c r="E43" s="23">
        <v>1</v>
      </c>
      <c r="F43" s="23" t="str">
        <f>TEXT(RIGHT(_xlfn.IFNA(INDEX('AVS DCOM Registers TABLE'!$J$2:$J$56,MATCH('NIOS defines'!C43,'AVS DCOM Registers TABLE'!$E$2:$E$56,0)),""),2),"0")</f>
        <v>0</v>
      </c>
      <c r="H43" s="23" t="s">
        <v>173</v>
      </c>
      <c r="I43" s="23" t="s">
        <v>203</v>
      </c>
      <c r="J43" s="23" t="s">
        <v>124</v>
      </c>
      <c r="L43" s="23" t="str">
        <f t="shared" ref="L43" si="19">CONCATENATE(H43,I43,J43)</f>
        <v>DCOM_DATA_SCHTMR_CFG_STSYNC_MSK</v>
      </c>
      <c r="M43" s="23">
        <f t="shared" ref="M43" si="20">LEN(L43)</f>
        <v>31</v>
      </c>
      <c r="O43" s="28" t="str">
        <f t="shared" ref="O43" si="21">CONCATENATE("#define ",L43, REPT(" ",32 - LEN(L43))," ","(", E43," &lt;&lt; ", F43,")")</f>
        <v>#define DCOM_DATA_SCHTMR_CFG_STSYNC_MSK  (1 &lt;&lt; 0)</v>
      </c>
    </row>
    <row r="44" spans="3:15" x14ac:dyDescent="0.3">
      <c r="D44" s="23" t="str">
        <f>_xlfn.IFNA(INDEX('AVS DCOM Registers TABLE'!$K$2:$K$56,MATCH('NIOS defines'!C44,'AVS DCOM Registers TABLE'!$E$2:$E$56,0)),"")</f>
        <v/>
      </c>
      <c r="F44" s="23" t="str">
        <f>TEXT(RIGHT(_xlfn.IFNA(INDEX('AVS DCOM Registers TABLE'!$J$2:$J$56,MATCH('NIOS defines'!C44,'AVS DCOM Registers TABLE'!$E$2:$E$56,0)),""),2),"0")</f>
        <v/>
      </c>
      <c r="O44" s="28"/>
    </row>
    <row r="45" spans="3:15" x14ac:dyDescent="0.3">
      <c r="C45" s="23" t="str">
        <f>'AVS DCOM Registers TABLE'!E34</f>
        <v>timer_clk_div</v>
      </c>
      <c r="D45" s="23">
        <f>_xlfn.IFNA(INDEX('AVS DCOM Registers TABLE'!$K$2:$K$56,MATCH('NIOS defines'!C45,'AVS DCOM Registers TABLE'!$E$2:$E$56,0)),"")</f>
        <v>32</v>
      </c>
      <c r="E45" s="23" t="s">
        <v>123</v>
      </c>
      <c r="F45" s="23" t="str">
        <f>TEXT(RIGHT(_xlfn.IFNA(INDEX('AVS DCOM Registers TABLE'!$J$2:$J$56,MATCH('NIOS defines'!C45,'AVS DCOM Registers TABLE'!$E$2:$E$56,0)),""),2),"0")</f>
        <v>0</v>
      </c>
      <c r="H45" s="23" t="s">
        <v>173</v>
      </c>
      <c r="I45" s="23" t="s">
        <v>188</v>
      </c>
      <c r="J45" s="23" t="s">
        <v>124</v>
      </c>
      <c r="L45" s="23" t="str">
        <f t="shared" ref="L45" si="22">CONCATENATE(H45,I45,J45)</f>
        <v>DCOM_DATA_SCHTMR_CLKDIV_MSK</v>
      </c>
      <c r="M45" s="23">
        <f t="shared" ref="M45" si="23">LEN(L45)</f>
        <v>27</v>
      </c>
      <c r="O45" s="28" t="str">
        <f t="shared" ref="O45" si="24">CONCATENATE("#define ",L45, REPT(" ",32 - LEN(L45))," ","(", E45," &lt;&lt; ", F45,")")</f>
        <v>#define DCOM_DATA_SCHTMR_CLKDIV_MSK      (0xFFFFFFFF &lt;&lt; 0)</v>
      </c>
    </row>
    <row r="46" spans="3:15" x14ac:dyDescent="0.3">
      <c r="D46" s="23" t="str">
        <f>_xlfn.IFNA(INDEX('AVS DCOM Registers TABLE'!$K$2:$K$56,MATCH('NIOS defines'!C46,'AVS DCOM Registers TABLE'!$E$2:$E$56,0)),"")</f>
        <v/>
      </c>
      <c r="F46" s="23" t="str">
        <f>TEXT(RIGHT(_xlfn.IFNA(INDEX('AVS DCOM Registers TABLE'!$J$2:$J$56,MATCH('NIOS defines'!C46,'AVS DCOM Registers TABLE'!$E$2:$E$56,0)),""),2),"0")</f>
        <v/>
      </c>
      <c r="O46" s="28"/>
    </row>
    <row r="47" spans="3:15" x14ac:dyDescent="0.3">
      <c r="C47" s="23" t="str">
        <f>'AVS DCOM Registers TABLE'!E35</f>
        <v>timer_stopped</v>
      </c>
      <c r="D47" s="23">
        <f>_xlfn.IFNA(INDEX('AVS DCOM Registers TABLE'!$K$2:$K$56,MATCH('NIOS defines'!C47,'AVS DCOM Registers TABLE'!$E$2:$E$56,0)),"")</f>
        <v>1</v>
      </c>
      <c r="E47" s="23">
        <v>1</v>
      </c>
      <c r="F47" s="23" t="str">
        <f>TEXT(RIGHT(_xlfn.IFNA(INDEX('AVS DCOM Registers TABLE'!$J$2:$J$56,MATCH('NIOS defines'!C47,'AVS DCOM Registers TABLE'!$E$2:$E$56,0)),""),2),"0")</f>
        <v>0</v>
      </c>
      <c r="H47" s="23" t="s">
        <v>173</v>
      </c>
      <c r="I47" s="23" t="s">
        <v>199</v>
      </c>
      <c r="J47" s="23" t="s">
        <v>124</v>
      </c>
      <c r="L47" s="23" t="str">
        <f t="shared" ref="L47:L50" si="25">CONCATENATE(H47,I47,J47)</f>
        <v>DCOM_DATA_SCHTMR_ST_STOPPED_MSK</v>
      </c>
      <c r="M47" s="23">
        <f t="shared" ref="M47:M50" si="26">LEN(L47)</f>
        <v>31</v>
      </c>
      <c r="O47" s="28" t="str">
        <f t="shared" ref="O47:O50" si="27">CONCATENATE("#define ",L47, REPT(" ",32 - LEN(L47))," ","(", E47," &lt;&lt; ", F47,")")</f>
        <v>#define DCOM_DATA_SCHTMR_ST_STOPPED_MSK  (1 &lt;&lt; 0)</v>
      </c>
    </row>
    <row r="48" spans="3:15" x14ac:dyDescent="0.3">
      <c r="C48" s="23" t="str">
        <f>'AVS DCOM Registers TABLE'!E36</f>
        <v>timer_started</v>
      </c>
      <c r="D48" s="23">
        <f>_xlfn.IFNA(INDEX('AVS DCOM Registers TABLE'!$K$2:$K$56,MATCH('NIOS defines'!C48,'AVS DCOM Registers TABLE'!$E$2:$E$56,0)),"")</f>
        <v>1</v>
      </c>
      <c r="E48" s="23">
        <v>1</v>
      </c>
      <c r="F48" s="23" t="str">
        <f>TEXT(RIGHT(_xlfn.IFNA(INDEX('AVS DCOM Registers TABLE'!$J$2:$J$56,MATCH('NIOS defines'!C48,'AVS DCOM Registers TABLE'!$E$2:$E$56,0)),""),2),"0")</f>
        <v>1</v>
      </c>
      <c r="H48" s="23" t="s">
        <v>173</v>
      </c>
      <c r="I48" s="23" t="s">
        <v>200</v>
      </c>
      <c r="J48" s="23" t="s">
        <v>124</v>
      </c>
      <c r="L48" s="23" t="str">
        <f t="shared" si="25"/>
        <v>DCOM_DATA_SCHTMR_ST_STARTED_MSK</v>
      </c>
      <c r="M48" s="23">
        <f t="shared" si="26"/>
        <v>31</v>
      </c>
      <c r="O48" s="28" t="str">
        <f t="shared" si="27"/>
        <v>#define DCOM_DATA_SCHTMR_ST_STARTED_MSK  (1 &lt;&lt; 1)</v>
      </c>
    </row>
    <row r="49" spans="3:15" x14ac:dyDescent="0.3">
      <c r="C49" s="23" t="str">
        <f>'AVS DCOM Registers TABLE'!E37</f>
        <v>timer_running</v>
      </c>
      <c r="D49" s="23">
        <f>_xlfn.IFNA(INDEX('AVS DCOM Registers TABLE'!$K$2:$K$56,MATCH('NIOS defines'!C49,'AVS DCOM Registers TABLE'!$E$2:$E$56,0)),"")</f>
        <v>1</v>
      </c>
      <c r="E49" s="23">
        <v>1</v>
      </c>
      <c r="F49" s="23" t="str">
        <f>TEXT(RIGHT(_xlfn.IFNA(INDEX('AVS DCOM Registers TABLE'!$J$2:$J$56,MATCH('NIOS defines'!C49,'AVS DCOM Registers TABLE'!$E$2:$E$56,0)),""),2),"0")</f>
        <v>2</v>
      </c>
      <c r="H49" s="23" t="s">
        <v>173</v>
      </c>
      <c r="I49" s="23" t="s">
        <v>201</v>
      </c>
      <c r="J49" s="23" t="s">
        <v>124</v>
      </c>
      <c r="L49" s="23" t="str">
        <f t="shared" si="25"/>
        <v>DCOM_DATA_SCHTMR_ST_RUNNING_MSK</v>
      </c>
      <c r="M49" s="23">
        <f t="shared" si="26"/>
        <v>31</v>
      </c>
      <c r="O49" s="28" t="str">
        <f t="shared" si="27"/>
        <v>#define DCOM_DATA_SCHTMR_ST_RUNNING_MSK  (1 &lt;&lt; 2)</v>
      </c>
    </row>
    <row r="50" spans="3:15" x14ac:dyDescent="0.3">
      <c r="C50" s="23" t="str">
        <f>'AVS DCOM Registers TABLE'!E38</f>
        <v>timer_cleared</v>
      </c>
      <c r="D50" s="23">
        <f>_xlfn.IFNA(INDEX('AVS DCOM Registers TABLE'!$K$2:$K$56,MATCH('NIOS defines'!C50,'AVS DCOM Registers TABLE'!$E$2:$E$56,0)),"")</f>
        <v>1</v>
      </c>
      <c r="E50" s="23">
        <v>1</v>
      </c>
      <c r="F50" s="23" t="str">
        <f>TEXT(RIGHT(_xlfn.IFNA(INDEX('AVS DCOM Registers TABLE'!$J$2:$J$56,MATCH('NIOS defines'!C50,'AVS DCOM Registers TABLE'!$E$2:$E$56,0)),""),2),"0")</f>
        <v>3</v>
      </c>
      <c r="H50" s="23" t="s">
        <v>173</v>
      </c>
      <c r="I50" s="23" t="s">
        <v>202</v>
      </c>
      <c r="J50" s="23" t="s">
        <v>124</v>
      </c>
      <c r="L50" s="23" t="str">
        <f t="shared" si="25"/>
        <v>DCOM_DATA_SCHTMR_ST_CLEARED_MSK</v>
      </c>
      <c r="M50" s="23">
        <f t="shared" si="26"/>
        <v>31</v>
      </c>
      <c r="O50" s="28" t="str">
        <f t="shared" si="27"/>
        <v>#define DCOM_DATA_SCHTMR_ST_CLEARED_MSK  (1 &lt;&lt; 3)</v>
      </c>
    </row>
    <row r="51" spans="3:15" x14ac:dyDescent="0.3">
      <c r="D51" s="23" t="str">
        <f>_xlfn.IFNA(INDEX('AVS DCOM Registers TABLE'!$K$2:$K$56,MATCH('NIOS defines'!C51,'AVS DCOM Registers TABLE'!$E$2:$E$56,0)),"")</f>
        <v/>
      </c>
      <c r="F51" s="23" t="str">
        <f>TEXT(RIGHT(_xlfn.IFNA(INDEX('AVS DCOM Registers TABLE'!$J$2:$J$56,MATCH('NIOS defines'!C51,'AVS DCOM Registers TABLE'!$E$2:$E$56,0)),""),2),"0")</f>
        <v/>
      </c>
      <c r="O51" s="28"/>
    </row>
    <row r="52" spans="3:15" x14ac:dyDescent="0.3">
      <c r="C52" s="23" t="str">
        <f>'AVS DCOM Registers TABLE'!E40</f>
        <v>timer_time</v>
      </c>
      <c r="D52" s="23">
        <f>_xlfn.IFNA(INDEX('AVS DCOM Registers TABLE'!$K$2:$K$56,MATCH('NIOS defines'!C52,'AVS DCOM Registers TABLE'!$E$2:$E$56,0)),"")</f>
        <v>32</v>
      </c>
      <c r="E52" s="23" t="s">
        <v>123</v>
      </c>
      <c r="F52" s="23" t="str">
        <f>TEXT(RIGHT(_xlfn.IFNA(INDEX('AVS DCOM Registers TABLE'!$J$2:$J$56,MATCH('NIOS defines'!C52,'AVS DCOM Registers TABLE'!$E$2:$E$56,0)),""),2),"0")</f>
        <v>0</v>
      </c>
      <c r="H52" s="23" t="s">
        <v>173</v>
      </c>
      <c r="I52" s="23" t="s">
        <v>187</v>
      </c>
      <c r="J52" s="23" t="s">
        <v>124</v>
      </c>
      <c r="L52" s="23" t="str">
        <f t="shared" ref="L52" si="28">CONCATENATE(H52,I52,J52)</f>
        <v>DCOM_DATA_SCHTMR_TIME_MSK</v>
      </c>
      <c r="M52" s="23">
        <f t="shared" ref="M52" si="29">LEN(L52)</f>
        <v>25</v>
      </c>
      <c r="O52" s="28" t="str">
        <f t="shared" ref="O52" si="30">CONCATENATE("#define ",L52, REPT(" ",32 - LEN(L52))," ","(", E52," &lt;&lt; ", F52,")")</f>
        <v>#define DCOM_DATA_SCHTMR_TIME_MSK        (0xFFFFFFFF &lt;&lt; 0)</v>
      </c>
    </row>
    <row r="53" spans="3:15" x14ac:dyDescent="0.3">
      <c r="D53" s="23" t="str">
        <f>_xlfn.IFNA(INDEX('AVS DCOM Registers TABLE'!$K$2:$K$56,MATCH('NIOS defines'!C53,'AVS DCOM Registers TABLE'!$E$2:$E$56,0)),"")</f>
        <v/>
      </c>
      <c r="F53" s="23" t="str">
        <f>TEXT(RIGHT(_xlfn.IFNA(INDEX('AVS DCOM Registers TABLE'!$J$2:$J$56,MATCH('NIOS defines'!C53,'AVS DCOM Registers TABLE'!$E$2:$E$56,0)),""),2),"0")</f>
        <v/>
      </c>
      <c r="O53" s="28"/>
    </row>
    <row r="54" spans="3:15" x14ac:dyDescent="0.3">
      <c r="C54" s="23" t="str">
        <f>'AVS DCOM Registers TABLE'!E41</f>
        <v>timer_start</v>
      </c>
      <c r="D54" s="23">
        <f>_xlfn.IFNA(INDEX('AVS DCOM Registers TABLE'!$K$2:$K$56,MATCH('NIOS defines'!C54,'AVS DCOM Registers TABLE'!$E$2:$E$56,0)),"")</f>
        <v>1</v>
      </c>
      <c r="E54" s="23">
        <v>1</v>
      </c>
      <c r="F54" s="23" t="str">
        <f>TEXT(RIGHT(_xlfn.IFNA(INDEX('AVS DCOM Registers TABLE'!$J$2:$J$56,MATCH('NIOS defines'!C54,'AVS DCOM Registers TABLE'!$E$2:$E$56,0)),""),2),"0")</f>
        <v>0</v>
      </c>
      <c r="H54" s="23" t="s">
        <v>173</v>
      </c>
      <c r="I54" s="23" t="s">
        <v>195</v>
      </c>
      <c r="J54" s="23" t="s">
        <v>124</v>
      </c>
      <c r="L54" s="23" t="str">
        <f t="shared" ref="L54:L57" si="31">CONCATENATE(H54,I54,J54)</f>
        <v>DCOM_DATA_SCHTMR_CTRL_START_MSK</v>
      </c>
      <c r="M54" s="23">
        <f t="shared" ref="M54:M57" si="32">LEN(L54)</f>
        <v>31</v>
      </c>
      <c r="O54" s="28" t="str">
        <f t="shared" ref="O54:O57" si="33">CONCATENATE("#define ",L54, REPT(" ",32 - LEN(L54))," ","(", E54," &lt;&lt; ", F54,")")</f>
        <v>#define DCOM_DATA_SCHTMR_CTRL_START_MSK  (1 &lt;&lt; 0)</v>
      </c>
    </row>
    <row r="55" spans="3:15" x14ac:dyDescent="0.3">
      <c r="C55" s="23" t="str">
        <f>'AVS DCOM Registers TABLE'!E42</f>
        <v>timer_run</v>
      </c>
      <c r="D55" s="23">
        <f>_xlfn.IFNA(INDEX('AVS DCOM Registers TABLE'!$K$2:$K$56,MATCH('NIOS defines'!C55,'AVS DCOM Registers TABLE'!$E$2:$E$56,0)),"")</f>
        <v>1</v>
      </c>
      <c r="E55" s="23">
        <v>1</v>
      </c>
      <c r="F55" s="23" t="str">
        <f>TEXT(RIGHT(_xlfn.IFNA(INDEX('AVS DCOM Registers TABLE'!$J$2:$J$56,MATCH('NIOS defines'!C55,'AVS DCOM Registers TABLE'!$E$2:$E$56,0)),""),2),"0")</f>
        <v>1</v>
      </c>
      <c r="H55" s="23" t="s">
        <v>173</v>
      </c>
      <c r="I55" s="23" t="s">
        <v>196</v>
      </c>
      <c r="J55" s="23" t="s">
        <v>124</v>
      </c>
      <c r="L55" s="23" t="str">
        <f t="shared" si="31"/>
        <v>DCOM_DATA_SCHTMR_CTRL_RUN_MSK</v>
      </c>
      <c r="M55" s="23">
        <f t="shared" si="32"/>
        <v>29</v>
      </c>
      <c r="O55" s="28" t="str">
        <f t="shared" si="33"/>
        <v>#define DCOM_DATA_SCHTMR_CTRL_RUN_MSK    (1 &lt;&lt; 1)</v>
      </c>
    </row>
    <row r="56" spans="3:15" x14ac:dyDescent="0.3">
      <c r="C56" s="23" t="str">
        <f>'AVS DCOM Registers TABLE'!E43</f>
        <v>timer_stop</v>
      </c>
      <c r="D56" s="23">
        <f>_xlfn.IFNA(INDEX('AVS DCOM Registers TABLE'!$K$2:$K$56,MATCH('NIOS defines'!C56,'AVS DCOM Registers TABLE'!$E$2:$E$56,0)),"")</f>
        <v>1</v>
      </c>
      <c r="E56" s="23">
        <v>1</v>
      </c>
      <c r="F56" s="23" t="str">
        <f>TEXT(RIGHT(_xlfn.IFNA(INDEX('AVS DCOM Registers TABLE'!$J$2:$J$56,MATCH('NIOS defines'!C56,'AVS DCOM Registers TABLE'!$E$2:$E$56,0)),""),2),"0")</f>
        <v>2</v>
      </c>
      <c r="H56" s="23" t="s">
        <v>173</v>
      </c>
      <c r="I56" s="23" t="s">
        <v>197</v>
      </c>
      <c r="J56" s="23" t="s">
        <v>124</v>
      </c>
      <c r="L56" s="23" t="str">
        <f t="shared" si="31"/>
        <v>DCOM_DATA_SCHTMR_CTRL_STOP_MSK</v>
      </c>
      <c r="M56" s="23">
        <f t="shared" si="32"/>
        <v>30</v>
      </c>
      <c r="O56" s="28" t="str">
        <f t="shared" si="33"/>
        <v>#define DCOM_DATA_SCHTMR_CTRL_STOP_MSK   (1 &lt;&lt; 2)</v>
      </c>
    </row>
    <row r="57" spans="3:15" x14ac:dyDescent="0.3">
      <c r="C57" s="23" t="str">
        <f>'AVS DCOM Registers TABLE'!E44</f>
        <v>timer_clear</v>
      </c>
      <c r="D57" s="23">
        <f>_xlfn.IFNA(INDEX('AVS DCOM Registers TABLE'!$K$2:$K$56,MATCH('NIOS defines'!C57,'AVS DCOM Registers TABLE'!$E$2:$E$56,0)),"")</f>
        <v>1</v>
      </c>
      <c r="E57" s="23">
        <v>1</v>
      </c>
      <c r="F57" s="23" t="str">
        <f>TEXT(RIGHT(_xlfn.IFNA(INDEX('AVS DCOM Registers TABLE'!$J$2:$J$56,MATCH('NIOS defines'!C57,'AVS DCOM Registers TABLE'!$E$2:$E$56,0)),""),2),"0")</f>
        <v>3</v>
      </c>
      <c r="H57" s="23" t="s">
        <v>173</v>
      </c>
      <c r="I57" s="23" t="s">
        <v>198</v>
      </c>
      <c r="J57" s="23" t="s">
        <v>124</v>
      </c>
      <c r="L57" s="23" t="str">
        <f t="shared" si="31"/>
        <v>DCOM_DATA_SCHTMR_CTRL_CLR_MSK</v>
      </c>
      <c r="M57" s="23">
        <f t="shared" si="32"/>
        <v>29</v>
      </c>
      <c r="O57" s="28" t="str">
        <f t="shared" si="33"/>
        <v>#define DCOM_DATA_SCHTMR_CTRL_CLR_MSK    (1 &lt;&lt; 3)</v>
      </c>
    </row>
    <row r="58" spans="3:15" x14ac:dyDescent="0.3">
      <c r="D58" s="23" t="str">
        <f>_xlfn.IFNA(INDEX('AVS DCOM Registers TABLE'!$K$2:$K$56,MATCH('NIOS defines'!C58,'AVS DCOM Registers TABLE'!$E$2:$E$56,0)),"")</f>
        <v/>
      </c>
      <c r="F58" s="23" t="str">
        <f>TEXT(RIGHT(_xlfn.IFNA(INDEX('AVS DCOM Registers TABLE'!$J$2:$J$56,MATCH('NIOS defines'!C58,'AVS DCOM Registers TABLE'!$E$2:$E$56,0)),""),2),"0")</f>
        <v/>
      </c>
      <c r="O58" s="28"/>
    </row>
    <row r="59" spans="3:15" x14ac:dyDescent="0.3">
      <c r="C59" s="23" t="str">
        <f>'AVS DCOM Registers TABLE'!E46</f>
        <v>dcom_tx_end_en</v>
      </c>
      <c r="D59" s="23">
        <f>_xlfn.IFNA(INDEX('AVS DCOM Registers TABLE'!$K$2:$K$56,MATCH('NIOS defines'!C59,'AVS DCOM Registers TABLE'!$E$2:$E$56,0)),"")</f>
        <v>1</v>
      </c>
      <c r="E59" s="23">
        <v>1</v>
      </c>
      <c r="F59" s="23" t="str">
        <f>TEXT(RIGHT(_xlfn.IFNA(INDEX('AVS DCOM Registers TABLE'!$J$2:$J$56,MATCH('NIOS defines'!C59,'AVS DCOM Registers TABLE'!$E$2:$E$56,0)),""),2),"0")</f>
        <v>0</v>
      </c>
      <c r="H59" s="23" t="s">
        <v>173</v>
      </c>
      <c r="I59" s="23" t="s">
        <v>209</v>
      </c>
      <c r="J59" s="23" t="s">
        <v>124</v>
      </c>
      <c r="L59" s="23" t="str">
        <f t="shared" ref="L59:L61" si="34">CONCATENATE(H59,I59,J59)</f>
        <v>DCOM_IRQ_CTRL_TX_END_EN_MSK</v>
      </c>
      <c r="M59" s="23">
        <f t="shared" ref="M59:M61" si="35">LEN(L59)</f>
        <v>27</v>
      </c>
      <c r="O59" s="28" t="str">
        <f t="shared" ref="O59:O61" si="36">CONCATENATE("#define ",L59, REPT(" ",32 - LEN(L59))," ","(", E59," &lt;&lt; ", F59,")")</f>
        <v>#define DCOM_IRQ_CTRL_TX_END_EN_MSK      (1 &lt;&lt; 0)</v>
      </c>
    </row>
    <row r="60" spans="3:15" x14ac:dyDescent="0.3">
      <c r="C60" s="23" t="str">
        <f>'AVS DCOM Registers TABLE'!E47</f>
        <v>dcom_tx_begin_en</v>
      </c>
      <c r="D60" s="23">
        <f>_xlfn.IFNA(INDEX('AVS DCOM Registers TABLE'!$K$2:$K$56,MATCH('NIOS defines'!C60,'AVS DCOM Registers TABLE'!$E$2:$E$56,0)),"")</f>
        <v>1</v>
      </c>
      <c r="E60" s="23">
        <v>1</v>
      </c>
      <c r="F60" s="23" t="str">
        <f>TEXT(RIGHT(_xlfn.IFNA(INDEX('AVS DCOM Registers TABLE'!$J$2:$J$56,MATCH('NIOS defines'!C60,'AVS DCOM Registers TABLE'!$E$2:$E$56,0)),""),2),"0")</f>
        <v>1</v>
      </c>
      <c r="H60" s="23" t="s">
        <v>173</v>
      </c>
      <c r="I60" s="23" t="s">
        <v>210</v>
      </c>
      <c r="J60" s="23" t="s">
        <v>124</v>
      </c>
      <c r="L60" s="23" t="str">
        <f t="shared" si="34"/>
        <v>DCOM_IRQ_CTRL_TX_BEGIN_EN_MSK</v>
      </c>
      <c r="M60" s="23">
        <f t="shared" si="35"/>
        <v>29</v>
      </c>
      <c r="O60" s="28" t="str">
        <f t="shared" si="36"/>
        <v>#define DCOM_IRQ_CTRL_TX_BEGIN_EN_MSK    (1 &lt;&lt; 1)</v>
      </c>
    </row>
    <row r="61" spans="3:15" x14ac:dyDescent="0.3">
      <c r="C61" s="23" t="str">
        <f>'AVS DCOM Registers TABLE'!E49</f>
        <v>dcom_global_irq_en</v>
      </c>
      <c r="D61" s="23">
        <f>_xlfn.IFNA(INDEX('AVS DCOM Registers TABLE'!$K$2:$K$56,MATCH('NIOS defines'!C61,'AVS DCOM Registers TABLE'!$E$2:$E$56,0)),"")</f>
        <v>1</v>
      </c>
      <c r="E61" s="23">
        <v>1</v>
      </c>
      <c r="F61" s="23" t="str">
        <f>TEXT(RIGHT(_xlfn.IFNA(INDEX('AVS DCOM Registers TABLE'!$J$2:$J$56,MATCH('NIOS defines'!C61,'AVS DCOM Registers TABLE'!$E$2:$E$56,0)),""),2),"0")</f>
        <v>8</v>
      </c>
      <c r="H61" s="23" t="s">
        <v>173</v>
      </c>
      <c r="I61" s="23" t="s">
        <v>211</v>
      </c>
      <c r="J61" s="23" t="s">
        <v>124</v>
      </c>
      <c r="L61" s="23" t="str">
        <f t="shared" si="34"/>
        <v>DCOM_IRQ_CTRL_GLOBAL_EN_MSK</v>
      </c>
      <c r="M61" s="23">
        <f t="shared" si="35"/>
        <v>27</v>
      </c>
      <c r="O61" s="28" t="str">
        <f t="shared" si="36"/>
        <v>#define DCOM_IRQ_CTRL_GLOBAL_EN_MSK      (1 &lt;&lt; 8)</v>
      </c>
    </row>
    <row r="62" spans="3:15" x14ac:dyDescent="0.3">
      <c r="D62" s="23" t="str">
        <f>_xlfn.IFNA(INDEX('AVS DCOM Registers TABLE'!$K$2:$K$56,MATCH('NIOS defines'!C62,'AVS DCOM Registers TABLE'!$E$2:$E$56,0)),"")</f>
        <v/>
      </c>
      <c r="F62" s="23" t="str">
        <f>TEXT(RIGHT(_xlfn.IFNA(INDEX('AVS DCOM Registers TABLE'!$J$2:$J$56,MATCH('NIOS defines'!C62,'AVS DCOM Registers TABLE'!$E$2:$E$56,0)),""),2),"0")</f>
        <v/>
      </c>
      <c r="O62" s="28"/>
    </row>
    <row r="63" spans="3:15" x14ac:dyDescent="0.3">
      <c r="C63" s="23" t="str">
        <f>'AVS DCOM Registers TABLE'!E51</f>
        <v>dcom_tx_end_flag</v>
      </c>
      <c r="D63" s="23">
        <f>_xlfn.IFNA(INDEX('AVS DCOM Registers TABLE'!$K$2:$K$56,MATCH('NIOS defines'!C63,'AVS DCOM Registers TABLE'!$E$2:$E$56,0)),"")</f>
        <v>1</v>
      </c>
      <c r="E63" s="23">
        <v>1</v>
      </c>
      <c r="F63" s="23" t="str">
        <f>TEXT(RIGHT(_xlfn.IFNA(INDEX('AVS DCOM Registers TABLE'!$J$2:$J$56,MATCH('NIOS defines'!C63,'AVS DCOM Registers TABLE'!$E$2:$E$56,0)),""),2),"0")</f>
        <v>0</v>
      </c>
      <c r="H63" s="23" t="s">
        <v>173</v>
      </c>
      <c r="I63" s="23" t="s">
        <v>212</v>
      </c>
      <c r="J63" s="23" t="s">
        <v>124</v>
      </c>
      <c r="L63" s="23" t="str">
        <f t="shared" ref="L63:L64" si="37">CONCATENATE(H63,I63,J63)</f>
        <v>DCOM_IRQ_FLG_TX_END_FLAG_MSK</v>
      </c>
      <c r="M63" s="23">
        <f t="shared" ref="M63:M64" si="38">LEN(L63)</f>
        <v>28</v>
      </c>
      <c r="O63" s="28" t="str">
        <f t="shared" ref="O63:O64" si="39">CONCATENATE("#define ",L63, REPT(" ",32 - LEN(L63))," ","(", E63," &lt;&lt; ", F63,")")</f>
        <v>#define DCOM_IRQ_FLG_TX_END_FLAG_MSK     (1 &lt;&lt; 0)</v>
      </c>
    </row>
    <row r="64" spans="3:15" x14ac:dyDescent="0.3">
      <c r="C64" s="23" t="str">
        <f>'AVS DCOM Registers TABLE'!E52</f>
        <v>dcom_tx_begin_flag</v>
      </c>
      <c r="D64" s="23">
        <f>_xlfn.IFNA(INDEX('AVS DCOM Registers TABLE'!$K$2:$K$56,MATCH('NIOS defines'!C64,'AVS DCOM Registers TABLE'!$E$2:$E$56,0)),"")</f>
        <v>1</v>
      </c>
      <c r="E64" s="23">
        <v>1</v>
      </c>
      <c r="F64" s="23" t="str">
        <f>TEXT(RIGHT(_xlfn.IFNA(INDEX('AVS DCOM Registers TABLE'!$J$2:$J$56,MATCH('NIOS defines'!C64,'AVS DCOM Registers TABLE'!$E$2:$E$56,0)),""),2),"0")</f>
        <v>1</v>
      </c>
      <c r="H64" s="23" t="s">
        <v>173</v>
      </c>
      <c r="I64" s="23" t="s">
        <v>213</v>
      </c>
      <c r="J64" s="23" t="s">
        <v>124</v>
      </c>
      <c r="L64" s="23" t="str">
        <f t="shared" si="37"/>
        <v>DCOM_IRQ_FLG_TX_BEGIN_FLAG_MSK</v>
      </c>
      <c r="M64" s="23">
        <f t="shared" si="38"/>
        <v>30</v>
      </c>
      <c r="O64" s="28" t="str">
        <f t="shared" si="39"/>
        <v>#define DCOM_IRQ_FLG_TX_BEGIN_FLAG_MSK   (1 &lt;&lt; 1)</v>
      </c>
    </row>
    <row r="65" spans="3:15" x14ac:dyDescent="0.3">
      <c r="D65" s="23" t="str">
        <f>_xlfn.IFNA(INDEX('AVS DCOM Registers TABLE'!$K$2:$K$56,MATCH('NIOS defines'!C65,'AVS DCOM Registers TABLE'!$E$2:$E$56,0)),"")</f>
        <v/>
      </c>
      <c r="F65" s="23" t="str">
        <f>TEXT(RIGHT(_xlfn.IFNA(INDEX('AVS DCOM Registers TABLE'!$J$2:$J$56,MATCH('NIOS defines'!C65,'AVS DCOM Registers TABLE'!$E$2:$E$56,0)),""),2),"0")</f>
        <v/>
      </c>
      <c r="O65" s="28"/>
    </row>
    <row r="66" spans="3:15" x14ac:dyDescent="0.3">
      <c r="C66" s="23" t="str">
        <f>'AVS DCOM Registers TABLE'!E54</f>
        <v>dcom_tx_end_flag_clear</v>
      </c>
      <c r="D66" s="23">
        <f>_xlfn.IFNA(INDEX('AVS DCOM Registers TABLE'!$K$2:$K$56,MATCH('NIOS defines'!C66,'AVS DCOM Registers TABLE'!$E$2:$E$56,0)),"")</f>
        <v>1</v>
      </c>
      <c r="E66" s="23">
        <v>1</v>
      </c>
      <c r="F66" s="23" t="str">
        <f>TEXT(RIGHT(_xlfn.IFNA(INDEX('AVS DCOM Registers TABLE'!$J$2:$J$56,MATCH('NIOS defines'!C66,'AVS DCOM Registers TABLE'!$E$2:$E$56,0)),""),2),"0")</f>
        <v>0</v>
      </c>
      <c r="H66" s="23" t="s">
        <v>173</v>
      </c>
      <c r="I66" s="23" t="s">
        <v>215</v>
      </c>
      <c r="J66" s="23" t="s">
        <v>124</v>
      </c>
      <c r="L66" s="23" t="str">
        <f t="shared" ref="L66:L67" si="40">CONCATENATE(H66,I66,J66)</f>
        <v>DCOM_IRQ_FC_TX_END_FLG_CLR_MSK</v>
      </c>
      <c r="M66" s="23">
        <f t="shared" ref="M66:M67" si="41">LEN(L66)</f>
        <v>30</v>
      </c>
      <c r="O66" s="28" t="str">
        <f t="shared" ref="O66:O67" si="42">CONCATENATE("#define ",L66, REPT(" ",32 - LEN(L66))," ","(", E66," &lt;&lt; ", F66,")")</f>
        <v>#define DCOM_IRQ_FC_TX_END_FLG_CLR_MSK   (1 &lt;&lt; 0)</v>
      </c>
    </row>
    <row r="67" spans="3:15" x14ac:dyDescent="0.3">
      <c r="C67" s="23" t="str">
        <f>'AVS DCOM Registers TABLE'!E55</f>
        <v>dcom_tx_begin_flag_clear</v>
      </c>
      <c r="D67" s="23">
        <f>_xlfn.IFNA(INDEX('AVS DCOM Registers TABLE'!$K$2:$K$56,MATCH('NIOS defines'!C67,'AVS DCOM Registers TABLE'!$E$2:$E$56,0)),"")</f>
        <v>1</v>
      </c>
      <c r="E67" s="23">
        <v>1</v>
      </c>
      <c r="F67" s="23" t="str">
        <f>TEXT(RIGHT(_xlfn.IFNA(INDEX('AVS DCOM Registers TABLE'!$J$2:$J$56,MATCH('NIOS defines'!C67,'AVS DCOM Registers TABLE'!$E$2:$E$56,0)),""),2),"0")</f>
        <v>1</v>
      </c>
      <c r="H67" s="23" t="s">
        <v>173</v>
      </c>
      <c r="I67" s="23" t="s">
        <v>214</v>
      </c>
      <c r="J67" s="23" t="s">
        <v>124</v>
      </c>
      <c r="L67" s="23" t="str">
        <f t="shared" si="40"/>
        <v>DCOM_IRQ_FC_TX_BEGIN_FLG_CLR_MSK</v>
      </c>
      <c r="M67" s="23">
        <f t="shared" si="41"/>
        <v>32</v>
      </c>
      <c r="O67" s="28" t="str">
        <f t="shared" si="42"/>
        <v>#define DCOM_IRQ_FC_TX_BEGIN_FLG_CLR_MSK (1 &lt;&lt; 1)</v>
      </c>
    </row>
    <row r="68" spans="3:15" x14ac:dyDescent="0.3">
      <c r="O68" s="28"/>
    </row>
    <row r="69" spans="3:15" x14ac:dyDescent="0.3">
      <c r="O69" s="28"/>
    </row>
    <row r="70" spans="3:15" x14ac:dyDescent="0.3">
      <c r="O70" s="28"/>
    </row>
    <row r="71" spans="3:15" x14ac:dyDescent="0.3">
      <c r="O71" s="28"/>
    </row>
    <row r="72" spans="3:15" x14ac:dyDescent="0.3">
      <c r="O72" s="28"/>
    </row>
    <row r="73" spans="3:15" x14ac:dyDescent="0.3">
      <c r="O73" s="28"/>
    </row>
    <row r="74" spans="3:15" x14ac:dyDescent="0.3">
      <c r="O74" s="28"/>
    </row>
    <row r="75" spans="3:15" x14ac:dyDescent="0.3">
      <c r="O75" s="28"/>
    </row>
    <row r="76" spans="3:15" x14ac:dyDescent="0.3">
      <c r="O76" s="28"/>
    </row>
    <row r="77" spans="3:15" x14ac:dyDescent="0.3">
      <c r="O77" s="28"/>
    </row>
    <row r="78" spans="3:15" x14ac:dyDescent="0.3">
      <c r="O78" s="28"/>
    </row>
    <row r="79" spans="3:15" x14ac:dyDescent="0.3">
      <c r="O79" s="28"/>
    </row>
    <row r="80" spans="3:15" x14ac:dyDescent="0.3">
      <c r="O80" s="28"/>
    </row>
    <row r="81" spans="15:15" x14ac:dyDescent="0.3">
      <c r="O81" s="28"/>
    </row>
    <row r="82" spans="15:15" x14ac:dyDescent="0.3">
      <c r="O82" s="28"/>
    </row>
    <row r="83" spans="15:15" x14ac:dyDescent="0.3">
      <c r="O83" s="28"/>
    </row>
    <row r="84" spans="15:15" x14ac:dyDescent="0.3">
      <c r="O84" s="28"/>
    </row>
    <row r="85" spans="15:15" x14ac:dyDescent="0.3">
      <c r="O85" s="28"/>
    </row>
    <row r="86" spans="15:15" x14ac:dyDescent="0.3">
      <c r="O86" s="28"/>
    </row>
    <row r="87" spans="15:15" x14ac:dyDescent="0.3">
      <c r="O87" s="28"/>
    </row>
    <row r="88" spans="15:15" x14ac:dyDescent="0.3">
      <c r="O88" s="28"/>
    </row>
    <row r="89" spans="15:15" x14ac:dyDescent="0.3">
      <c r="O89" s="28"/>
    </row>
    <row r="90" spans="15:15" x14ac:dyDescent="0.3">
      <c r="O90" s="28"/>
    </row>
    <row r="91" spans="15:15" x14ac:dyDescent="0.3">
      <c r="O91" s="28"/>
    </row>
    <row r="92" spans="15:15" x14ac:dyDescent="0.3">
      <c r="O92" s="28"/>
    </row>
    <row r="93" spans="15:15" x14ac:dyDescent="0.3">
      <c r="O93" s="28"/>
    </row>
    <row r="94" spans="15:15" x14ac:dyDescent="0.3">
      <c r="O94" s="28"/>
    </row>
    <row r="95" spans="15:15" x14ac:dyDescent="0.3">
      <c r="O95" s="28"/>
    </row>
    <row r="96" spans="15:15" x14ac:dyDescent="0.3">
      <c r="O96" s="28"/>
    </row>
    <row r="97" spans="15:15" x14ac:dyDescent="0.3">
      <c r="O97" s="28"/>
    </row>
    <row r="98" spans="15:15" x14ac:dyDescent="0.3">
      <c r="O98" s="28"/>
    </row>
    <row r="99" spans="15:15" x14ac:dyDescent="0.3">
      <c r="O99" s="28"/>
    </row>
    <row r="100" spans="15:15" x14ac:dyDescent="0.3">
      <c r="O100" s="28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P107"/>
  <sheetViews>
    <sheetView topLeftCell="G142" workbookViewId="0">
      <selection activeCell="P6" sqref="P6:P158"/>
    </sheetView>
    <sheetView zoomScaleNormal="100" workbookViewId="1"/>
  </sheetViews>
  <sheetFormatPr defaultRowHeight="14.4" x14ac:dyDescent="0.3"/>
  <cols>
    <col min="2" max="2" width="45.109375" style="23" bestFit="1" customWidth="1"/>
    <col min="3" max="4" width="7.109375" style="23" customWidth="1"/>
    <col min="5" max="5" width="11.6640625" bestFit="1" customWidth="1"/>
    <col min="6" max="6" width="51" bestFit="1" customWidth="1"/>
    <col min="7" max="7" width="8.5546875" bestFit="1" customWidth="1"/>
    <col min="8" max="8" width="51.109375" bestFit="1" customWidth="1"/>
    <col min="9" max="9" width="9.33203125" customWidth="1"/>
  </cols>
  <sheetData>
    <row r="2" spans="2:16" x14ac:dyDescent="0.3">
      <c r="E2" s="26" t="s">
        <v>97</v>
      </c>
      <c r="F2" t="s">
        <v>216</v>
      </c>
    </row>
    <row r="3" spans="2:16" x14ac:dyDescent="0.3">
      <c r="E3" s="26" t="s">
        <v>95</v>
      </c>
      <c r="F3" t="s">
        <v>98</v>
      </c>
    </row>
    <row r="4" spans="2:16" x14ac:dyDescent="0.3">
      <c r="E4" s="26" t="s">
        <v>96</v>
      </c>
      <c r="F4" t="s">
        <v>99</v>
      </c>
    </row>
    <row r="6" spans="2:16" x14ac:dyDescent="0.3">
      <c r="B6" s="23" t="s">
        <v>223</v>
      </c>
      <c r="C6" s="23" t="str">
        <f>IF(C7="R",$F$4,$F$3)</f>
        <v>rd_reg</v>
      </c>
      <c r="E6" s="1" t="s">
        <v>45</v>
      </c>
      <c r="F6" s="2" t="str">
        <f>CONCATENATE($F$2,LEFT($B6,LEN($B6)-3),$C6)</f>
        <v>t_dcom_spw_link_status_rd_reg</v>
      </c>
      <c r="G6" s="1" t="s">
        <v>46</v>
      </c>
      <c r="H6" s="3"/>
      <c r="I6" s="3"/>
      <c r="J6" s="3"/>
      <c r="K6" s="3"/>
      <c r="L6" s="3"/>
      <c r="M6" s="3"/>
      <c r="N6" s="3"/>
      <c r="P6" t="str">
        <f>CONCATENATE(E6,F6,G6,H6,I6,J6,K6,L6,M6,N6)</f>
        <v>type t_dcom_spw_link_status_rd_reg is record</v>
      </c>
    </row>
    <row r="7" spans="2:16" x14ac:dyDescent="0.3">
      <c r="B7" s="23" t="str">
        <f>$F6</f>
        <v>t_dcom_spw_link_status_rd_reg</v>
      </c>
      <c r="C7" s="23" t="str">
        <f>INDEX('AVS DCOM Registers TABLE'!$L$2:$L$56,MATCH($F7,'AVS DCOM Registers TABLE'!$E$2:$E$56,0))</f>
        <v>R</v>
      </c>
      <c r="E7" s="3" t="s">
        <v>49</v>
      </c>
      <c r="F7" s="4" t="str">
        <f>'AVS DCOM Registers TABLE'!E7</f>
        <v>spw_link_running</v>
      </c>
      <c r="G7" s="5" t="s">
        <v>48</v>
      </c>
      <c r="H7" s="5" t="s">
        <v>42</v>
      </c>
      <c r="I7" s="3"/>
      <c r="J7" s="3"/>
      <c r="K7" s="3"/>
      <c r="L7" s="3"/>
      <c r="M7" s="3"/>
      <c r="N7" s="5" t="s">
        <v>41</v>
      </c>
      <c r="P7" t="str">
        <f t="shared" ref="P7:P70" si="0">CONCATENATE(E7,F7,G7,H7,I7,J7,K7,L7,M7,N7)</f>
        <v xml:space="preserve">  spw_link_running : std_logic;</v>
      </c>
    </row>
    <row r="8" spans="2:16" x14ac:dyDescent="0.3">
      <c r="B8" s="23" t="str">
        <f>$F6</f>
        <v>t_dcom_spw_link_status_rd_reg</v>
      </c>
      <c r="C8" s="23" t="str">
        <f>INDEX('AVS DCOM Registers TABLE'!$L$2:$L$56,MATCH($F8,'AVS DCOM Registers TABLE'!$E$2:$E$56,0))</f>
        <v>R</v>
      </c>
      <c r="E8" s="3" t="s">
        <v>49</v>
      </c>
      <c r="F8" s="4" t="str">
        <f>'AVS DCOM Registers TABLE'!E8</f>
        <v>spw_link_connecting</v>
      </c>
      <c r="G8" s="5" t="s">
        <v>48</v>
      </c>
      <c r="H8" s="5" t="s">
        <v>42</v>
      </c>
      <c r="I8" s="3"/>
      <c r="J8" s="3"/>
      <c r="K8" s="3"/>
      <c r="L8" s="3"/>
      <c r="M8" s="3"/>
      <c r="N8" s="5" t="s">
        <v>41</v>
      </c>
      <c r="P8" t="str">
        <f t="shared" si="0"/>
        <v xml:space="preserve">  spw_link_connecting : std_logic;</v>
      </c>
    </row>
    <row r="9" spans="2:16" x14ac:dyDescent="0.3">
      <c r="B9" s="23" t="str">
        <f>$F6</f>
        <v>t_dcom_spw_link_status_rd_reg</v>
      </c>
      <c r="C9" s="23" t="str">
        <f>INDEX('AVS DCOM Registers TABLE'!$L$2:$L$56,MATCH($F9,'AVS DCOM Registers TABLE'!$E$2:$E$56,0))</f>
        <v>R</v>
      </c>
      <c r="E9" s="3" t="s">
        <v>49</v>
      </c>
      <c r="F9" s="4" t="str">
        <f>'AVS DCOM Registers TABLE'!E9</f>
        <v>spw_link_started</v>
      </c>
      <c r="G9" s="5" t="s">
        <v>48</v>
      </c>
      <c r="H9" s="5" t="s">
        <v>42</v>
      </c>
      <c r="I9" s="3"/>
      <c r="J9" s="3"/>
      <c r="K9" s="3"/>
      <c r="L9" s="3"/>
      <c r="M9" s="3"/>
      <c r="N9" s="5" t="s">
        <v>41</v>
      </c>
      <c r="P9" t="str">
        <f t="shared" si="0"/>
        <v xml:space="preserve">  spw_link_started : std_logic;</v>
      </c>
    </row>
    <row r="10" spans="2:16" x14ac:dyDescent="0.3">
      <c r="B10" s="23" t="str">
        <f>$F6</f>
        <v>t_dcom_spw_link_status_rd_reg</v>
      </c>
      <c r="C10" s="23" t="str">
        <f>INDEX('AVS DCOM Registers TABLE'!$L$2:$L$56,MATCH($F10,'AVS DCOM Registers TABLE'!$E$2:$E$56,0))</f>
        <v>R</v>
      </c>
      <c r="E10" s="3" t="s">
        <v>49</v>
      </c>
      <c r="F10" s="4" t="str">
        <f>'AVS DCOM Registers TABLE'!E11</f>
        <v>spw_err_disconnect</v>
      </c>
      <c r="G10" s="5" t="s">
        <v>48</v>
      </c>
      <c r="H10" s="5" t="s">
        <v>42</v>
      </c>
      <c r="I10" s="3"/>
      <c r="J10" s="3"/>
      <c r="K10" s="3"/>
      <c r="L10" s="3"/>
      <c r="M10" s="3"/>
      <c r="N10" s="5" t="s">
        <v>41</v>
      </c>
      <c r="P10" t="str">
        <f t="shared" si="0"/>
        <v xml:space="preserve">  spw_err_disconnect : std_logic;</v>
      </c>
    </row>
    <row r="11" spans="2:16" x14ac:dyDescent="0.3">
      <c r="B11" s="23" t="str">
        <f>$F6</f>
        <v>t_dcom_spw_link_status_rd_reg</v>
      </c>
      <c r="C11" s="23" t="str">
        <f>INDEX('AVS DCOM Registers TABLE'!$L$2:$L$56,MATCH($F11,'AVS DCOM Registers TABLE'!$E$2:$E$56,0))</f>
        <v>R</v>
      </c>
      <c r="E11" s="3" t="s">
        <v>49</v>
      </c>
      <c r="F11" s="4" t="str">
        <f>'AVS DCOM Registers TABLE'!E12</f>
        <v>spw_err_parity</v>
      </c>
      <c r="G11" s="5" t="s">
        <v>48</v>
      </c>
      <c r="H11" s="5" t="s">
        <v>42</v>
      </c>
      <c r="I11" s="3"/>
      <c r="J11" s="3"/>
      <c r="K11" s="3"/>
      <c r="L11" s="3"/>
      <c r="M11" s="3"/>
      <c r="N11" s="5" t="s">
        <v>41</v>
      </c>
      <c r="P11" t="str">
        <f t="shared" si="0"/>
        <v xml:space="preserve">  spw_err_parity : std_logic;</v>
      </c>
    </row>
    <row r="12" spans="2:16" x14ac:dyDescent="0.3">
      <c r="B12" s="23" t="str">
        <f>$F6</f>
        <v>t_dcom_spw_link_status_rd_reg</v>
      </c>
      <c r="C12" s="23" t="str">
        <f>INDEX('AVS DCOM Registers TABLE'!$L$2:$L$56,MATCH($F12,'AVS DCOM Registers TABLE'!$E$2:$E$56,0))</f>
        <v>R</v>
      </c>
      <c r="E12" s="3" t="s">
        <v>49</v>
      </c>
      <c r="F12" s="4" t="str">
        <f>'AVS DCOM Registers TABLE'!E13</f>
        <v>spw_err_escape</v>
      </c>
      <c r="G12" s="5" t="s">
        <v>48</v>
      </c>
      <c r="H12" s="5" t="s">
        <v>42</v>
      </c>
      <c r="I12" s="3"/>
      <c r="J12" s="3"/>
      <c r="K12" s="3"/>
      <c r="L12" s="3"/>
      <c r="M12" s="3"/>
      <c r="N12" s="5" t="s">
        <v>41</v>
      </c>
      <c r="P12" t="str">
        <f t="shared" si="0"/>
        <v xml:space="preserve">  spw_err_escape : std_logic;</v>
      </c>
    </row>
    <row r="13" spans="2:16" x14ac:dyDescent="0.3">
      <c r="B13" s="23" t="str">
        <f>$F6</f>
        <v>t_dcom_spw_link_status_rd_reg</v>
      </c>
      <c r="C13" s="23" t="str">
        <f>INDEX('AVS DCOM Registers TABLE'!$L$2:$L$56,MATCH($F13,'AVS DCOM Registers TABLE'!$E$2:$E$56,0))</f>
        <v>R</v>
      </c>
      <c r="E13" s="3" t="s">
        <v>49</v>
      </c>
      <c r="F13" s="4" t="str">
        <f>'AVS DCOM Registers TABLE'!E14</f>
        <v>spw_err_credit</v>
      </c>
      <c r="G13" s="5" t="s">
        <v>48</v>
      </c>
      <c r="H13" s="5" t="s">
        <v>42</v>
      </c>
      <c r="I13" s="3"/>
      <c r="J13" s="3"/>
      <c r="K13" s="3"/>
      <c r="L13" s="3"/>
      <c r="M13" s="3"/>
      <c r="N13" s="5" t="s">
        <v>41</v>
      </c>
      <c r="P13" t="str">
        <f t="shared" si="0"/>
        <v xml:space="preserve">  spw_err_credit : std_logic;</v>
      </c>
    </row>
    <row r="14" spans="2:16" x14ac:dyDescent="0.3">
      <c r="E14" s="1" t="s">
        <v>47</v>
      </c>
      <c r="F14" s="2" t="str">
        <f>F6</f>
        <v>t_dcom_spw_link_status_rd_reg</v>
      </c>
      <c r="G14" s="1" t="s">
        <v>41</v>
      </c>
      <c r="H14" s="3"/>
      <c r="I14" s="3"/>
      <c r="J14" s="3"/>
      <c r="K14" s="3"/>
      <c r="L14" s="3"/>
      <c r="M14" s="3"/>
      <c r="N14" s="3"/>
      <c r="P14" t="str">
        <f t="shared" si="0"/>
        <v>end record t_dcom_spw_link_status_rd_reg;</v>
      </c>
    </row>
    <row r="15" spans="2:16" ht="13.8" customHeight="1" x14ac:dyDescent="0.3">
      <c r="P15" t="str">
        <f t="shared" ref="P6:P72" si="1">CONCATENATE(E15,F15,G15,H15,I15,J15,K15,L15,M15,N15)</f>
        <v/>
      </c>
    </row>
    <row r="16" spans="2:16" x14ac:dyDescent="0.3">
      <c r="B16" s="23" t="s">
        <v>222</v>
      </c>
      <c r="C16" s="23" t="str">
        <f>IF(C17="R",$F$4,$F$3)</f>
        <v>wr_reg</v>
      </c>
      <c r="E16" s="1" t="s">
        <v>45</v>
      </c>
      <c r="F16" s="2" t="str">
        <f>CONCATENATE($F$2,LEFT($B16,LEN($B16)-3),$C16)</f>
        <v>t_dcom_spw_link_config_wr_reg</v>
      </c>
      <c r="G16" s="1" t="s">
        <v>46</v>
      </c>
      <c r="H16" s="3"/>
      <c r="I16" s="3"/>
      <c r="J16" s="3"/>
      <c r="K16" s="3"/>
      <c r="L16" s="3"/>
      <c r="M16" s="3"/>
      <c r="N16" s="3"/>
      <c r="P16" t="str">
        <f t="shared" si="0"/>
        <v>type t_dcom_spw_link_config_wr_reg is record</v>
      </c>
    </row>
    <row r="17" spans="2:16" x14ac:dyDescent="0.3">
      <c r="B17" s="23" t="str">
        <f>$F16</f>
        <v>t_dcom_spw_link_config_wr_reg</v>
      </c>
      <c r="C17" s="23" t="s">
        <v>38</v>
      </c>
      <c r="E17" s="3" t="s">
        <v>49</v>
      </c>
      <c r="F17" s="4" t="str">
        <f>'AVS DCOM Registers TABLE'!E3</f>
        <v>spw_lnkcfg_disconnect</v>
      </c>
      <c r="G17" s="5" t="s">
        <v>48</v>
      </c>
      <c r="H17" s="5" t="s">
        <v>42</v>
      </c>
      <c r="I17" s="3"/>
      <c r="J17" s="3"/>
      <c r="K17" s="3"/>
      <c r="L17" s="3"/>
      <c r="M17" s="3"/>
      <c r="N17" s="5" t="s">
        <v>41</v>
      </c>
      <c r="P17" t="str">
        <f t="shared" si="0"/>
        <v xml:space="preserve">  spw_lnkcfg_disconnect : std_logic;</v>
      </c>
    </row>
    <row r="18" spans="2:16" x14ac:dyDescent="0.3">
      <c r="B18" s="23" t="str">
        <f>$F16</f>
        <v>t_dcom_spw_link_config_wr_reg</v>
      </c>
      <c r="C18" s="23" t="str">
        <f>INDEX('AVS DCOM Registers TABLE'!$L$2:$L$56,MATCH($F18,'AVS DCOM Registers TABLE'!$E$2:$E$56,0))</f>
        <v>R/W</v>
      </c>
      <c r="E18" s="3" t="s">
        <v>49</v>
      </c>
      <c r="F18" s="4" t="str">
        <f>'AVS DCOM Registers TABLE'!E4</f>
        <v>spw_lnkcfg_linkstart</v>
      </c>
      <c r="G18" s="5" t="s">
        <v>48</v>
      </c>
      <c r="H18" s="5" t="s">
        <v>42</v>
      </c>
      <c r="I18" s="3"/>
      <c r="J18" s="3"/>
      <c r="K18" s="3"/>
      <c r="L18" s="3"/>
      <c r="M18" s="3"/>
      <c r="N18" s="5" t="s">
        <v>41</v>
      </c>
      <c r="P18" t="str">
        <f t="shared" si="0"/>
        <v xml:space="preserve">  spw_lnkcfg_linkstart : std_logic;</v>
      </c>
    </row>
    <row r="19" spans="2:16" x14ac:dyDescent="0.3">
      <c r="B19" s="23" t="str">
        <f>$F16</f>
        <v>t_dcom_spw_link_config_wr_reg</v>
      </c>
      <c r="C19" s="23" t="str">
        <f>INDEX('AVS DCOM Registers TABLE'!$L$2:$L$56,MATCH($F19,'AVS DCOM Registers TABLE'!$E$2:$E$56,0))</f>
        <v>R/W</v>
      </c>
      <c r="E19" s="3" t="s">
        <v>49</v>
      </c>
      <c r="F19" s="4" t="str">
        <f>'AVS DCOM Registers TABLE'!E5</f>
        <v>spw_lnkcfg_autostart</v>
      </c>
      <c r="G19" s="5" t="s">
        <v>48</v>
      </c>
      <c r="H19" s="5" t="s">
        <v>42</v>
      </c>
      <c r="I19" s="3"/>
      <c r="J19" s="3"/>
      <c r="K19" s="3"/>
      <c r="L19" s="3"/>
      <c r="M19" s="3"/>
      <c r="N19" s="5" t="s">
        <v>41</v>
      </c>
      <c r="P19" t="str">
        <f t="shared" si="0"/>
        <v xml:space="preserve">  spw_lnkcfg_autostart : std_logic;</v>
      </c>
    </row>
    <row r="20" spans="2:16" x14ac:dyDescent="0.3">
      <c r="B20" s="23" t="str">
        <f>$F16</f>
        <v>t_dcom_spw_link_config_wr_reg</v>
      </c>
      <c r="C20" s="23" t="str">
        <f>INDEX('AVS DCOM Registers TABLE'!$L$2:$L$56,MATCH($F20,'AVS DCOM Registers TABLE'!$E$2:$E$56,0))</f>
        <v>R/W</v>
      </c>
      <c r="E20" s="3" t="s">
        <v>49</v>
      </c>
      <c r="F20" s="4" t="str">
        <f>'AVS DCOM Registers TABLE'!E16</f>
        <v>spw_lnkcfg_txdivcnt</v>
      </c>
      <c r="G20" s="5" t="s">
        <v>48</v>
      </c>
      <c r="H20" s="5" t="s">
        <v>42</v>
      </c>
      <c r="I20" s="5" t="s">
        <v>43</v>
      </c>
      <c r="J20" s="4">
        <f>INDEX('AVS DCOM Registers TABLE'!$K$2:$K$56,MATCH($F20,'AVS DCOM Registers TABLE'!$E$2:$E$56,0))-1</f>
        <v>7</v>
      </c>
      <c r="K20" s="5" t="s">
        <v>44</v>
      </c>
      <c r="L20" s="4">
        <v>0</v>
      </c>
      <c r="M20" s="5" t="s">
        <v>63</v>
      </c>
      <c r="N20" s="5" t="s">
        <v>41</v>
      </c>
      <c r="P20" t="str">
        <f t="shared" si="0"/>
        <v xml:space="preserve">  spw_lnkcfg_txdivcnt : std_logic_vector(7 downto 0);</v>
      </c>
    </row>
    <row r="21" spans="2:16" x14ac:dyDescent="0.3">
      <c r="E21" s="1" t="s">
        <v>47</v>
      </c>
      <c r="F21" s="2" t="str">
        <f>F16</f>
        <v>t_dcom_spw_link_config_wr_reg</v>
      </c>
      <c r="G21" s="1" t="s">
        <v>41</v>
      </c>
      <c r="H21" s="3"/>
      <c r="I21" s="3"/>
      <c r="J21" s="3"/>
      <c r="K21" s="3"/>
      <c r="L21" s="3"/>
      <c r="M21" s="3"/>
      <c r="N21" s="3"/>
      <c r="P21" t="str">
        <f t="shared" si="0"/>
        <v>end record t_dcom_spw_link_config_wr_reg;</v>
      </c>
    </row>
    <row r="22" spans="2:16" ht="13.8" customHeight="1" x14ac:dyDescent="0.3">
      <c r="P22" t="str">
        <f t="shared" ref="P21:P22" si="2">CONCATENATE(E22,F22,G22,H22,I22,J22,K22,L22,M22,N22)</f>
        <v/>
      </c>
    </row>
    <row r="23" spans="2:16" x14ac:dyDescent="0.3">
      <c r="B23" s="23" t="s">
        <v>225</v>
      </c>
      <c r="C23" s="23" t="str">
        <f>IF(C24="R",$F$4,$F$3)</f>
        <v>rd_reg</v>
      </c>
      <c r="E23" s="1" t="s">
        <v>45</v>
      </c>
      <c r="F23" s="2" t="str">
        <f>CONCATENATE($F$2,LEFT($B23,LEN($B23)-3),$C23)</f>
        <v>t_dcom_spw_timecode_rx_rd_reg</v>
      </c>
      <c r="G23" s="1" t="s">
        <v>46</v>
      </c>
      <c r="H23" s="3"/>
      <c r="I23" s="3"/>
      <c r="J23" s="3"/>
      <c r="K23" s="3"/>
      <c r="L23" s="3"/>
      <c r="M23" s="3"/>
      <c r="N23" s="3"/>
      <c r="P23" t="str">
        <f t="shared" si="0"/>
        <v>type t_dcom_spw_timecode_rx_rd_reg is record</v>
      </c>
    </row>
    <row r="24" spans="2:16" x14ac:dyDescent="0.3">
      <c r="B24" s="23" t="str">
        <f>$F23</f>
        <v>t_dcom_spw_timecode_rx_rd_reg</v>
      </c>
      <c r="C24" s="23" t="str">
        <f>INDEX('AVS DCOM Registers TABLE'!$L$2:$L$56,MATCH($F24,'AVS DCOM Registers TABLE'!$E$2:$E$56,0))</f>
        <v>R</v>
      </c>
      <c r="E24" s="3" t="s">
        <v>49</v>
      </c>
      <c r="F24" s="4" t="str">
        <f>'AVS DCOM Registers TABLE'!E21</f>
        <v>timecode_rx_time</v>
      </c>
      <c r="G24" s="5" t="s">
        <v>48</v>
      </c>
      <c r="H24" s="5" t="s">
        <v>42</v>
      </c>
      <c r="I24" s="5" t="s">
        <v>43</v>
      </c>
      <c r="J24" s="4">
        <f>INDEX('AVS DCOM Registers TABLE'!$K$2:$K$56,MATCH($F24,'AVS DCOM Registers TABLE'!$E$2:$E$56,0))-1</f>
        <v>5</v>
      </c>
      <c r="K24" s="5" t="s">
        <v>44</v>
      </c>
      <c r="L24" s="4">
        <v>0</v>
      </c>
      <c r="M24" s="5" t="s">
        <v>63</v>
      </c>
      <c r="N24" s="5" t="s">
        <v>41</v>
      </c>
      <c r="P24" t="str">
        <f t="shared" si="0"/>
        <v xml:space="preserve">  timecode_rx_time : std_logic_vector(5 downto 0);</v>
      </c>
    </row>
    <row r="25" spans="2:16" x14ac:dyDescent="0.3">
      <c r="B25" s="23" t="str">
        <f>$F23</f>
        <v>t_dcom_spw_timecode_rx_rd_reg</v>
      </c>
      <c r="C25" s="23" t="str">
        <f>INDEX('AVS DCOM Registers TABLE'!$L$2:$L$56,MATCH($F25,'AVS DCOM Registers TABLE'!$E$2:$E$56,0))</f>
        <v>R</v>
      </c>
      <c r="E25" s="3" t="s">
        <v>49</v>
      </c>
      <c r="F25" s="4" t="str">
        <f>'AVS DCOM Registers TABLE'!E22</f>
        <v>timecode_rx_control</v>
      </c>
      <c r="G25" s="5" t="s">
        <v>48</v>
      </c>
      <c r="H25" s="5" t="s">
        <v>42</v>
      </c>
      <c r="I25" s="5" t="s">
        <v>43</v>
      </c>
      <c r="J25" s="4">
        <f>INDEX('AVS DCOM Registers TABLE'!$K$2:$K$56,MATCH($F25,'AVS DCOM Registers TABLE'!$E$2:$E$56,0))-1</f>
        <v>1</v>
      </c>
      <c r="K25" s="5" t="s">
        <v>44</v>
      </c>
      <c r="L25" s="4">
        <v>0</v>
      </c>
      <c r="M25" s="5" t="s">
        <v>63</v>
      </c>
      <c r="N25" s="5" t="s">
        <v>41</v>
      </c>
      <c r="P25" t="str">
        <f t="shared" si="0"/>
        <v xml:space="preserve">  timecode_rx_control : std_logic_vector(1 downto 0);</v>
      </c>
    </row>
    <row r="26" spans="2:16" x14ac:dyDescent="0.3">
      <c r="B26" s="23" t="str">
        <f>$F23</f>
        <v>t_dcom_spw_timecode_rx_rd_reg</v>
      </c>
      <c r="C26" s="23" t="s">
        <v>39</v>
      </c>
      <c r="E26" s="3" t="s">
        <v>49</v>
      </c>
      <c r="F26" s="4" t="str">
        <f>'AVS DCOM Registers TABLE'!E23</f>
        <v>timecode_rx_received</v>
      </c>
      <c r="G26" s="5" t="s">
        <v>48</v>
      </c>
      <c r="H26" s="5" t="s">
        <v>42</v>
      </c>
      <c r="I26" s="3"/>
      <c r="J26" s="3"/>
      <c r="K26" s="3"/>
      <c r="L26" s="3"/>
      <c r="M26" s="3"/>
      <c r="N26" s="5" t="s">
        <v>41</v>
      </c>
      <c r="P26" t="str">
        <f t="shared" si="0"/>
        <v xml:space="preserve">  timecode_rx_received : std_logic;</v>
      </c>
    </row>
    <row r="27" spans="2:16" x14ac:dyDescent="0.3">
      <c r="E27" s="1" t="s">
        <v>47</v>
      </c>
      <c r="F27" s="2" t="str">
        <f>F23</f>
        <v>t_dcom_spw_timecode_rx_rd_reg</v>
      </c>
      <c r="G27" s="1" t="s">
        <v>41</v>
      </c>
      <c r="H27" s="3"/>
      <c r="I27" s="3"/>
      <c r="J27" s="3"/>
      <c r="K27" s="3"/>
      <c r="L27" s="3"/>
      <c r="M27" s="3"/>
      <c r="N27" s="3"/>
      <c r="P27" t="str">
        <f t="shared" si="0"/>
        <v>end record t_dcom_spw_timecode_rx_rd_reg;</v>
      </c>
    </row>
    <row r="28" spans="2:16" x14ac:dyDescent="0.3">
      <c r="P28" t="str">
        <f t="shared" si="1"/>
        <v/>
      </c>
    </row>
    <row r="29" spans="2:16" x14ac:dyDescent="0.3">
      <c r="B29" s="23" t="s">
        <v>227</v>
      </c>
      <c r="C29" s="23" t="str">
        <f>IF(C30="R",$F$4,$F$3)</f>
        <v>wr_reg</v>
      </c>
      <c r="E29" s="1" t="s">
        <v>45</v>
      </c>
      <c r="F29" s="2" t="str">
        <f>CONCATENATE($F$2,LEFT($B29,LEN($B29)-3),$C29)</f>
        <v>t_dcom_spw_timecode_tx_rxctrl_wr_reg</v>
      </c>
      <c r="G29" s="1" t="s">
        <v>46</v>
      </c>
      <c r="H29" s="3"/>
      <c r="I29" s="3"/>
      <c r="J29" s="3"/>
      <c r="K29" s="3"/>
      <c r="L29" s="3"/>
      <c r="M29" s="3"/>
      <c r="N29" s="3"/>
      <c r="P29" t="str">
        <f t="shared" si="0"/>
        <v>type t_dcom_spw_timecode_tx_rxctrl_wr_reg is record</v>
      </c>
    </row>
    <row r="30" spans="2:16" x14ac:dyDescent="0.3">
      <c r="B30" s="23" t="str">
        <f>$F29</f>
        <v>t_dcom_spw_timecode_tx_rxctrl_wr_reg</v>
      </c>
      <c r="C30" s="23" t="str">
        <f>INDEX('AVS DCOM Registers TABLE'!$L$2:$L$56,MATCH($F30,'AVS DCOM Registers TABLE'!$E$2:$E$56,0))</f>
        <v>R/W</v>
      </c>
      <c r="E30" s="3" t="s">
        <v>49</v>
      </c>
      <c r="F30" s="4" t="str">
        <f>'AVS DCOM Registers TABLE'!E17</f>
        <v>timecode_tx_time</v>
      </c>
      <c r="G30" s="5" t="s">
        <v>48</v>
      </c>
      <c r="H30" s="5" t="s">
        <v>42</v>
      </c>
      <c r="I30" s="5" t="s">
        <v>43</v>
      </c>
      <c r="J30" s="4">
        <f>INDEX('AVS DCOM Registers TABLE'!$K$2:$K$56,MATCH($F30,'AVS DCOM Registers TABLE'!$E$2:$E$56,0))-1</f>
        <v>5</v>
      </c>
      <c r="K30" s="5" t="s">
        <v>44</v>
      </c>
      <c r="L30" s="4">
        <v>0</v>
      </c>
      <c r="M30" s="5" t="s">
        <v>63</v>
      </c>
      <c r="N30" s="5" t="s">
        <v>41</v>
      </c>
      <c r="P30" t="str">
        <f t="shared" si="0"/>
        <v xml:space="preserve">  timecode_tx_time : std_logic_vector(5 downto 0);</v>
      </c>
    </row>
    <row r="31" spans="2:16" x14ac:dyDescent="0.3">
      <c r="B31" s="23" t="str">
        <f>$F29</f>
        <v>t_dcom_spw_timecode_tx_rxctrl_wr_reg</v>
      </c>
      <c r="C31" s="23" t="str">
        <f>INDEX('AVS DCOM Registers TABLE'!$L$2:$L$56,MATCH($F31,'AVS DCOM Registers TABLE'!$E$2:$E$56,0))</f>
        <v>R/W</v>
      </c>
      <c r="E31" s="3" t="s">
        <v>49</v>
      </c>
      <c r="F31" s="4" t="str">
        <f>'AVS DCOM Registers TABLE'!E18</f>
        <v>timecode_tx_control</v>
      </c>
      <c r="G31" s="5" t="s">
        <v>48</v>
      </c>
      <c r="H31" s="5" t="s">
        <v>42</v>
      </c>
      <c r="I31" s="5" t="s">
        <v>43</v>
      </c>
      <c r="J31" s="4">
        <f>INDEX('AVS DCOM Registers TABLE'!$K$2:$K$56,MATCH($F31,'AVS DCOM Registers TABLE'!$E$2:$E$56,0))-1</f>
        <v>1</v>
      </c>
      <c r="K31" s="5" t="s">
        <v>44</v>
      </c>
      <c r="L31" s="4">
        <v>0</v>
      </c>
      <c r="M31" s="5" t="s">
        <v>63</v>
      </c>
      <c r="N31" s="5" t="s">
        <v>41</v>
      </c>
      <c r="P31" t="str">
        <f t="shared" si="0"/>
        <v xml:space="preserve">  timecode_tx_control : std_logic_vector(1 downto 0);</v>
      </c>
    </row>
    <row r="32" spans="2:16" x14ac:dyDescent="0.3">
      <c r="B32" s="23" t="str">
        <f>$F29</f>
        <v>t_dcom_spw_timecode_tx_rxctrl_wr_reg</v>
      </c>
      <c r="C32" s="23" t="str">
        <f>INDEX('AVS DCOM Registers TABLE'!$L$2:$L$56,MATCH($F32,'AVS DCOM Registers TABLE'!$E$2:$E$56,0))</f>
        <v>R/W</v>
      </c>
      <c r="E32" s="3" t="s">
        <v>49</v>
      </c>
      <c r="F32" s="4" t="str">
        <f>'AVS DCOM Registers TABLE'!E19</f>
        <v>timecode_tx_send</v>
      </c>
      <c r="G32" s="5" t="s">
        <v>48</v>
      </c>
      <c r="H32" s="5" t="s">
        <v>42</v>
      </c>
      <c r="I32" s="3"/>
      <c r="J32" s="3"/>
      <c r="K32" s="3"/>
      <c r="L32" s="3"/>
      <c r="M32" s="3"/>
      <c r="N32" s="5" t="s">
        <v>41</v>
      </c>
      <c r="P32" t="str">
        <f t="shared" si="0"/>
        <v xml:space="preserve">  timecode_tx_send : std_logic;</v>
      </c>
    </row>
    <row r="33" spans="2:16" x14ac:dyDescent="0.3">
      <c r="B33" s="23" t="str">
        <f>$F29</f>
        <v>t_dcom_spw_timecode_tx_rxctrl_wr_reg</v>
      </c>
      <c r="C33" s="23" t="s">
        <v>38</v>
      </c>
      <c r="E33" s="3" t="s">
        <v>49</v>
      </c>
      <c r="F33" s="4" t="str">
        <f>CONCATENATE('AVS DCOM Registers TABLE'!E23,"_clr")</f>
        <v>timecode_rx_received_clr</v>
      </c>
      <c r="G33" s="5" t="s">
        <v>48</v>
      </c>
      <c r="H33" s="5" t="s">
        <v>42</v>
      </c>
      <c r="I33" s="3"/>
      <c r="J33" s="3"/>
      <c r="K33" s="3"/>
      <c r="L33" s="3"/>
      <c r="M33" s="3"/>
      <c r="N33" s="5" t="s">
        <v>41</v>
      </c>
      <c r="P33" t="str">
        <f t="shared" si="0"/>
        <v xml:space="preserve">  timecode_rx_received_clr : std_logic;</v>
      </c>
    </row>
    <row r="34" spans="2:16" x14ac:dyDescent="0.3">
      <c r="E34" s="1" t="s">
        <v>47</v>
      </c>
      <c r="F34" s="2" t="str">
        <f>F29</f>
        <v>t_dcom_spw_timecode_tx_rxctrl_wr_reg</v>
      </c>
      <c r="G34" s="1" t="s">
        <v>41</v>
      </c>
      <c r="H34" s="3"/>
      <c r="I34" s="3"/>
      <c r="J34" s="3"/>
      <c r="K34" s="3"/>
      <c r="L34" s="3"/>
      <c r="M34" s="3"/>
      <c r="N34" s="3"/>
      <c r="P34" t="str">
        <f t="shared" si="0"/>
        <v>end record t_dcom_spw_timecode_tx_rxctrl_wr_reg;</v>
      </c>
    </row>
    <row r="36" spans="2:16" x14ac:dyDescent="0.3">
      <c r="B36" s="23" t="str">
        <f>'AVS DCOM Registers TABLE'!D25</f>
        <v>data_buffers_status_reg</v>
      </c>
      <c r="C36" s="23" t="str">
        <f>IF(C37="R",$F$4,$F$3)</f>
        <v>rd_reg</v>
      </c>
      <c r="E36" s="1" t="s">
        <v>45</v>
      </c>
      <c r="F36" s="2" t="str">
        <f>CONCATENATE($F$2,LEFT($B36,LEN($B36)-3),$C36)</f>
        <v>t_dcom_data_buffers_status_rd_reg</v>
      </c>
      <c r="G36" s="1" t="s">
        <v>46</v>
      </c>
      <c r="H36" s="3"/>
      <c r="I36" s="3"/>
      <c r="J36" s="3"/>
      <c r="K36" s="3"/>
      <c r="L36" s="3"/>
      <c r="M36" s="3"/>
      <c r="N36" s="3"/>
      <c r="P36" t="str">
        <f t="shared" si="0"/>
        <v>type t_dcom_data_buffers_status_rd_reg is record</v>
      </c>
    </row>
    <row r="37" spans="2:16" x14ac:dyDescent="0.3">
      <c r="B37" s="23" t="str">
        <f>$F36</f>
        <v>t_dcom_data_buffers_status_rd_reg</v>
      </c>
      <c r="C37" s="23" t="str">
        <f>INDEX('AVS DCOM Registers TABLE'!$L$2:$L$56,MATCH($F37,'AVS DCOM Registers TABLE'!$E$2:$E$56,0))</f>
        <v>R</v>
      </c>
      <c r="E37" s="3" t="s">
        <v>49</v>
      </c>
      <c r="F37" s="4" t="str">
        <f>'AVS DCOM Registers TABLE'!E25</f>
        <v>data_buffer_used</v>
      </c>
      <c r="G37" s="5" t="s">
        <v>48</v>
      </c>
      <c r="H37" s="5" t="s">
        <v>42</v>
      </c>
      <c r="I37" s="5" t="s">
        <v>43</v>
      </c>
      <c r="J37" s="4">
        <f>INDEX('AVS DCOM Registers TABLE'!$K$2:$K$56,MATCH($F37,'AVS DCOM Registers TABLE'!$E$2:$E$56,0))-1</f>
        <v>15</v>
      </c>
      <c r="K37" s="5" t="s">
        <v>44</v>
      </c>
      <c r="L37" s="4">
        <v>0</v>
      </c>
      <c r="M37" s="5" t="s">
        <v>63</v>
      </c>
      <c r="N37" s="5" t="s">
        <v>41</v>
      </c>
      <c r="P37" t="str">
        <f t="shared" si="0"/>
        <v xml:space="preserve">  data_buffer_used : std_logic_vector(15 downto 0);</v>
      </c>
    </row>
    <row r="38" spans="2:16" x14ac:dyDescent="0.3">
      <c r="B38" s="23" t="str">
        <f>$F36</f>
        <v>t_dcom_data_buffers_status_rd_reg</v>
      </c>
      <c r="C38" s="23" t="str">
        <f>INDEX('AVS DCOM Registers TABLE'!$L$2:$L$56,MATCH($F38,'AVS DCOM Registers TABLE'!$E$2:$E$56,0))</f>
        <v>R</v>
      </c>
      <c r="E38" s="3" t="s">
        <v>49</v>
      </c>
      <c r="F38" s="4" t="str">
        <f>'AVS DCOM Registers TABLE'!E26</f>
        <v>data_buffer_empty</v>
      </c>
      <c r="G38" s="5" t="s">
        <v>48</v>
      </c>
      <c r="H38" s="5" t="s">
        <v>42</v>
      </c>
      <c r="I38" s="3"/>
      <c r="J38" s="3"/>
      <c r="K38" s="3"/>
      <c r="L38" s="3"/>
      <c r="M38" s="3"/>
      <c r="N38" s="5" t="s">
        <v>41</v>
      </c>
      <c r="P38" t="str">
        <f t="shared" si="0"/>
        <v xml:space="preserve">  data_buffer_empty : std_logic;</v>
      </c>
    </row>
    <row r="39" spans="2:16" x14ac:dyDescent="0.3">
      <c r="B39" s="23" t="str">
        <f>$F36</f>
        <v>t_dcom_data_buffers_status_rd_reg</v>
      </c>
      <c r="C39" s="23" t="str">
        <f>INDEX('AVS DCOM Registers TABLE'!$L$2:$L$56,MATCH($F39,'AVS DCOM Registers TABLE'!$E$2:$E$56,0))</f>
        <v>R</v>
      </c>
      <c r="E39" s="3" t="s">
        <v>49</v>
      </c>
      <c r="F39" s="4" t="str">
        <f>'AVS DCOM Registers TABLE'!E27</f>
        <v>data_buffer_full</v>
      </c>
      <c r="G39" s="5" t="s">
        <v>48</v>
      </c>
      <c r="H39" s="5" t="s">
        <v>42</v>
      </c>
      <c r="I39" s="3"/>
      <c r="J39" s="3"/>
      <c r="K39" s="3"/>
      <c r="L39" s="3"/>
      <c r="M39" s="3"/>
      <c r="N39" s="5" t="s">
        <v>41</v>
      </c>
      <c r="P39" t="str">
        <f t="shared" si="0"/>
        <v xml:space="preserve">  data_buffer_full : std_logic;</v>
      </c>
    </row>
    <row r="40" spans="2:16" x14ac:dyDescent="0.3">
      <c r="E40" s="1" t="s">
        <v>47</v>
      </c>
      <c r="F40" s="2" t="str">
        <f>F36</f>
        <v>t_dcom_data_buffers_status_rd_reg</v>
      </c>
      <c r="G40" s="1" t="s">
        <v>41</v>
      </c>
      <c r="H40" s="3"/>
      <c r="I40" s="3"/>
      <c r="J40" s="3"/>
      <c r="K40" s="3"/>
      <c r="L40" s="3"/>
      <c r="M40" s="3"/>
      <c r="N40" s="3"/>
      <c r="P40" t="str">
        <f t="shared" si="0"/>
        <v>end record t_dcom_data_buffers_status_rd_reg;</v>
      </c>
    </row>
    <row r="41" spans="2:16" x14ac:dyDescent="0.3">
      <c r="P41" t="str">
        <f t="shared" si="1"/>
        <v/>
      </c>
    </row>
    <row r="42" spans="2:16" x14ac:dyDescent="0.3">
      <c r="B42" s="23" t="str">
        <f>'AVS DCOM Registers TABLE'!D29</f>
        <v>data_controller_config_reg</v>
      </c>
      <c r="C42" s="23" t="str">
        <f>IF(C43="R",$F$4,$F$3)</f>
        <v>wr_reg</v>
      </c>
      <c r="E42" s="1" t="s">
        <v>45</v>
      </c>
      <c r="F42" s="2" t="str">
        <f>CONCATENATE($F$2,LEFT($B42,LEN($B42)-3),$C42)</f>
        <v>t_dcom_data_controller_config_wr_reg</v>
      </c>
      <c r="G42" s="1" t="s">
        <v>46</v>
      </c>
      <c r="H42" s="3"/>
      <c r="I42" s="3"/>
      <c r="J42" s="3"/>
      <c r="K42" s="3"/>
      <c r="L42" s="3"/>
      <c r="M42" s="3"/>
      <c r="N42" s="3"/>
      <c r="P42" t="str">
        <f t="shared" si="0"/>
        <v>type t_dcom_data_controller_config_wr_reg is record</v>
      </c>
    </row>
    <row r="43" spans="2:16" x14ac:dyDescent="0.3">
      <c r="B43" s="23" t="str">
        <f>$F42</f>
        <v>t_dcom_data_controller_config_wr_reg</v>
      </c>
      <c r="C43" s="23" t="str">
        <f>INDEX('AVS DCOM Registers TABLE'!$L$2:$L$56,MATCH($F43,'AVS DCOM Registers TABLE'!$E$2:$E$56,0))</f>
        <v>R/W</v>
      </c>
      <c r="E43" s="3" t="s">
        <v>49</v>
      </c>
      <c r="F43" s="4" t="str">
        <f>'AVS DCOM Registers TABLE'!E29</f>
        <v>send_eop</v>
      </c>
      <c r="G43" s="5" t="s">
        <v>48</v>
      </c>
      <c r="H43" s="5" t="s">
        <v>42</v>
      </c>
      <c r="I43" s="3"/>
      <c r="J43" s="3"/>
      <c r="K43" s="3"/>
      <c r="L43" s="3"/>
      <c r="M43" s="3"/>
      <c r="N43" s="5" t="s">
        <v>41</v>
      </c>
      <c r="P43" t="str">
        <f t="shared" si="0"/>
        <v xml:space="preserve">  send_eop : std_logic;</v>
      </c>
    </row>
    <row r="44" spans="2:16" x14ac:dyDescent="0.3">
      <c r="B44" s="23" t="str">
        <f>$F42</f>
        <v>t_dcom_data_controller_config_wr_reg</v>
      </c>
      <c r="C44" s="23" t="str">
        <f>INDEX('AVS DCOM Registers TABLE'!$L$2:$L$56,MATCH($F44,'AVS DCOM Registers TABLE'!$E$2:$E$56,0))</f>
        <v>R/W</v>
      </c>
      <c r="E44" s="3" t="s">
        <v>49</v>
      </c>
      <c r="F44" s="4" t="str">
        <f>'AVS DCOM Registers TABLE'!E30</f>
        <v>send_eep</v>
      </c>
      <c r="G44" s="5" t="s">
        <v>48</v>
      </c>
      <c r="H44" s="5" t="s">
        <v>42</v>
      </c>
      <c r="I44" s="3"/>
      <c r="J44" s="3"/>
      <c r="K44" s="3"/>
      <c r="L44" s="3"/>
      <c r="M44" s="3"/>
      <c r="N44" s="5" t="s">
        <v>41</v>
      </c>
      <c r="P44" t="str">
        <f t="shared" si="0"/>
        <v xml:space="preserve">  send_eep : std_logic;</v>
      </c>
    </row>
    <row r="45" spans="2:16" x14ac:dyDescent="0.3">
      <c r="E45" s="1" t="s">
        <v>47</v>
      </c>
      <c r="F45" s="2" t="str">
        <f>F42</f>
        <v>t_dcom_data_controller_config_wr_reg</v>
      </c>
      <c r="G45" s="1" t="s">
        <v>41</v>
      </c>
      <c r="H45" s="3"/>
      <c r="I45" s="3"/>
      <c r="J45" s="3"/>
      <c r="K45" s="3"/>
      <c r="L45" s="3"/>
      <c r="M45" s="3"/>
      <c r="N45" s="3"/>
      <c r="P45" t="str">
        <f t="shared" si="0"/>
        <v>end record t_dcom_data_controller_config_wr_reg;</v>
      </c>
    </row>
    <row r="46" spans="2:16" x14ac:dyDescent="0.3">
      <c r="P46" t="str">
        <f t="shared" si="1"/>
        <v/>
      </c>
    </row>
    <row r="47" spans="2:16" x14ac:dyDescent="0.3">
      <c r="B47" s="23" t="str">
        <f>'AVS DCOM Registers TABLE'!D32</f>
        <v>data_scheduler_timer_config_reg</v>
      </c>
      <c r="C47" s="23" t="str">
        <f>IF(C48="R",$F$4,$F$3)</f>
        <v>wr_reg</v>
      </c>
      <c r="E47" s="1" t="s">
        <v>45</v>
      </c>
      <c r="F47" s="2" t="str">
        <f>CONCATENATE($F$2,LEFT($B47,LEN($B47)-3),$C47)</f>
        <v>t_dcom_data_scheduler_timer_config_wr_reg</v>
      </c>
      <c r="G47" s="1" t="s">
        <v>46</v>
      </c>
      <c r="H47" s="3"/>
      <c r="I47" s="3"/>
      <c r="J47" s="3"/>
      <c r="K47" s="3"/>
      <c r="L47" s="3"/>
      <c r="M47" s="3"/>
      <c r="N47" s="3"/>
      <c r="P47" t="str">
        <f t="shared" si="0"/>
        <v>type t_dcom_data_scheduler_timer_config_wr_reg is record</v>
      </c>
    </row>
    <row r="48" spans="2:16" x14ac:dyDescent="0.3">
      <c r="B48" s="23" t="str">
        <f>$F47</f>
        <v>t_dcom_data_scheduler_timer_config_wr_reg</v>
      </c>
      <c r="C48" s="23" t="str">
        <f>INDEX('AVS DCOM Registers TABLE'!$L$2:$L$56,MATCH($F48,'AVS DCOM Registers TABLE'!$E$2:$E$56,0))</f>
        <v>R/W</v>
      </c>
      <c r="E48" s="3" t="s">
        <v>49</v>
      </c>
      <c r="F48" s="4" t="str">
        <f>'AVS DCOM Registers TABLE'!E32</f>
        <v>timer_start_on_sync</v>
      </c>
      <c r="G48" s="5" t="s">
        <v>48</v>
      </c>
      <c r="H48" s="5" t="s">
        <v>42</v>
      </c>
      <c r="I48" s="3"/>
      <c r="J48" s="3"/>
      <c r="K48" s="3"/>
      <c r="L48" s="3"/>
      <c r="M48" s="3"/>
      <c r="N48" s="5" t="s">
        <v>41</v>
      </c>
      <c r="P48" t="str">
        <f t="shared" si="0"/>
        <v xml:space="preserve">  timer_start_on_sync : std_logic;</v>
      </c>
    </row>
    <row r="49" spans="2:16" x14ac:dyDescent="0.3">
      <c r="E49" s="1" t="s">
        <v>47</v>
      </c>
      <c r="F49" s="2" t="str">
        <f>F47</f>
        <v>t_dcom_data_scheduler_timer_config_wr_reg</v>
      </c>
      <c r="G49" s="1" t="s">
        <v>41</v>
      </c>
      <c r="H49" s="3"/>
      <c r="I49" s="3"/>
      <c r="J49" s="3"/>
      <c r="K49" s="3"/>
      <c r="L49" s="3"/>
      <c r="M49" s="3"/>
      <c r="N49" s="3"/>
      <c r="P49" t="str">
        <f t="shared" si="0"/>
        <v>end record t_dcom_data_scheduler_timer_config_wr_reg;</v>
      </c>
    </row>
    <row r="50" spans="2:16" x14ac:dyDescent="0.3">
      <c r="P50" t="str">
        <f t="shared" si="1"/>
        <v/>
      </c>
    </row>
    <row r="51" spans="2:16" x14ac:dyDescent="0.3">
      <c r="B51" s="23" t="str">
        <f>'AVS DCOM Registers TABLE'!D34</f>
        <v>data_scheduler_timer_clkdiv_reg</v>
      </c>
      <c r="C51" s="23" t="str">
        <f>IF(C52="R",$F$4,$F$3)</f>
        <v>wr_reg</v>
      </c>
      <c r="E51" s="1" t="s">
        <v>45</v>
      </c>
      <c r="F51" s="2" t="str">
        <f>CONCATENATE($F$2,LEFT($B51,LEN($B51)-3),$C51)</f>
        <v>t_dcom_data_scheduler_timer_clkdiv_wr_reg</v>
      </c>
      <c r="G51" s="1" t="s">
        <v>46</v>
      </c>
      <c r="H51" s="3"/>
      <c r="I51" s="3"/>
      <c r="J51" s="3"/>
      <c r="K51" s="3"/>
      <c r="L51" s="3"/>
      <c r="M51" s="3"/>
      <c r="N51" s="3"/>
      <c r="P51" t="str">
        <f t="shared" si="0"/>
        <v>type t_dcom_data_scheduler_timer_clkdiv_wr_reg is record</v>
      </c>
    </row>
    <row r="52" spans="2:16" x14ac:dyDescent="0.3">
      <c r="B52" s="23" t="str">
        <f>$F51</f>
        <v>t_dcom_data_scheduler_timer_clkdiv_wr_reg</v>
      </c>
      <c r="C52" s="23" t="str">
        <f>INDEX('AVS DCOM Registers TABLE'!$L$2:$L$56,MATCH($F52,'AVS DCOM Registers TABLE'!$E$2:$E$56,0))</f>
        <v>R/W</v>
      </c>
      <c r="E52" s="3" t="s">
        <v>49</v>
      </c>
      <c r="F52" s="4" t="str">
        <f>'AVS DCOM Registers TABLE'!E34</f>
        <v>timer_clk_div</v>
      </c>
      <c r="G52" s="5" t="s">
        <v>48</v>
      </c>
      <c r="H52" s="5" t="s">
        <v>42</v>
      </c>
      <c r="I52" s="5" t="s">
        <v>43</v>
      </c>
      <c r="J52" s="4">
        <f>INDEX('AVS DCOM Registers TABLE'!$K$2:$K$56,MATCH($F52,'AVS DCOM Registers TABLE'!$E$2:$E$56,0))-1</f>
        <v>31</v>
      </c>
      <c r="K52" s="5" t="s">
        <v>44</v>
      </c>
      <c r="L52" s="4">
        <v>0</v>
      </c>
      <c r="M52" s="5" t="s">
        <v>63</v>
      </c>
      <c r="N52" s="5" t="s">
        <v>41</v>
      </c>
      <c r="P52" t="str">
        <f t="shared" si="0"/>
        <v xml:space="preserve">  timer_clk_div : std_logic_vector(31 downto 0);</v>
      </c>
    </row>
    <row r="53" spans="2:16" x14ac:dyDescent="0.3">
      <c r="E53" s="1" t="s">
        <v>47</v>
      </c>
      <c r="F53" s="2" t="str">
        <f>F51</f>
        <v>t_dcom_data_scheduler_timer_clkdiv_wr_reg</v>
      </c>
      <c r="G53" s="1" t="s">
        <v>41</v>
      </c>
      <c r="H53" s="3"/>
      <c r="I53" s="3"/>
      <c r="J53" s="3"/>
      <c r="K53" s="3"/>
      <c r="L53" s="3"/>
      <c r="M53" s="3"/>
      <c r="N53" s="3"/>
      <c r="P53" t="str">
        <f t="shared" si="0"/>
        <v>end record t_dcom_data_scheduler_timer_clkdiv_wr_reg;</v>
      </c>
    </row>
    <row r="54" spans="2:16" x14ac:dyDescent="0.3">
      <c r="P54" t="str">
        <f t="shared" si="1"/>
        <v/>
      </c>
    </row>
    <row r="55" spans="2:16" x14ac:dyDescent="0.3">
      <c r="B55" s="23" t="str">
        <f>'AVS DCOM Registers TABLE'!D35</f>
        <v>data_scheduler_timer_status_reg</v>
      </c>
      <c r="C55" s="23" t="str">
        <f>IF(C56="R",$F$4,$F$3)</f>
        <v>rd_reg</v>
      </c>
      <c r="E55" s="1" t="s">
        <v>45</v>
      </c>
      <c r="F55" s="2" t="str">
        <f>CONCATENATE($F$2,LEFT($B55,LEN($B55)-3),$C55)</f>
        <v>t_dcom_data_scheduler_timer_status_rd_reg</v>
      </c>
      <c r="G55" s="1" t="s">
        <v>46</v>
      </c>
      <c r="H55" s="3"/>
      <c r="I55" s="3"/>
      <c r="J55" s="3"/>
      <c r="K55" s="3"/>
      <c r="L55" s="3"/>
      <c r="M55" s="3"/>
      <c r="N55" s="3"/>
      <c r="P55" t="str">
        <f t="shared" si="0"/>
        <v>type t_dcom_data_scheduler_timer_status_rd_reg is record</v>
      </c>
    </row>
    <row r="56" spans="2:16" x14ac:dyDescent="0.3">
      <c r="B56" s="23" t="str">
        <f>$F55</f>
        <v>t_dcom_data_scheduler_timer_status_rd_reg</v>
      </c>
      <c r="C56" s="23" t="str">
        <f>INDEX('AVS DCOM Registers TABLE'!$L$2:$L$56,MATCH($F56,'AVS DCOM Registers TABLE'!$E$2:$E$56,0))</f>
        <v>R</v>
      </c>
      <c r="E56" s="3" t="s">
        <v>49</v>
      </c>
      <c r="F56" s="4" t="str">
        <f>'AVS DCOM Registers TABLE'!E35</f>
        <v>timer_stopped</v>
      </c>
      <c r="G56" s="5" t="s">
        <v>48</v>
      </c>
      <c r="H56" s="5" t="s">
        <v>42</v>
      </c>
      <c r="I56" s="3"/>
      <c r="J56" s="3"/>
      <c r="K56" s="3"/>
      <c r="L56" s="3"/>
      <c r="M56" s="3"/>
      <c r="N56" s="5" t="s">
        <v>41</v>
      </c>
      <c r="P56" t="str">
        <f t="shared" si="0"/>
        <v xml:space="preserve">  timer_stopped : std_logic;</v>
      </c>
    </row>
    <row r="57" spans="2:16" x14ac:dyDescent="0.3">
      <c r="B57" s="23" t="str">
        <f>$F55</f>
        <v>t_dcom_data_scheduler_timer_status_rd_reg</v>
      </c>
      <c r="C57" s="23" t="str">
        <f>INDEX('AVS DCOM Registers TABLE'!$L$2:$L$56,MATCH($F57,'AVS DCOM Registers TABLE'!$E$2:$E$56,0))</f>
        <v>R</v>
      </c>
      <c r="E57" s="3" t="s">
        <v>49</v>
      </c>
      <c r="F57" s="4" t="str">
        <f>'AVS DCOM Registers TABLE'!E36</f>
        <v>timer_started</v>
      </c>
      <c r="G57" s="5" t="s">
        <v>48</v>
      </c>
      <c r="H57" s="5" t="s">
        <v>42</v>
      </c>
      <c r="I57" s="3"/>
      <c r="J57" s="3"/>
      <c r="K57" s="3"/>
      <c r="L57" s="3"/>
      <c r="M57" s="3"/>
      <c r="N57" s="5" t="s">
        <v>41</v>
      </c>
      <c r="P57" t="str">
        <f t="shared" si="0"/>
        <v xml:space="preserve">  timer_started : std_logic;</v>
      </c>
    </row>
    <row r="58" spans="2:16" x14ac:dyDescent="0.3">
      <c r="B58" s="23" t="str">
        <f>$F55</f>
        <v>t_dcom_data_scheduler_timer_status_rd_reg</v>
      </c>
      <c r="C58" s="23" t="str">
        <f>INDEX('AVS DCOM Registers TABLE'!$L$2:$L$56,MATCH($F58,'AVS DCOM Registers TABLE'!$E$2:$E$56,0))</f>
        <v>R</v>
      </c>
      <c r="E58" s="3" t="s">
        <v>49</v>
      </c>
      <c r="F58" s="4" t="str">
        <f>'AVS DCOM Registers TABLE'!E37</f>
        <v>timer_running</v>
      </c>
      <c r="G58" s="5" t="s">
        <v>48</v>
      </c>
      <c r="H58" s="5" t="s">
        <v>42</v>
      </c>
      <c r="I58" s="3"/>
      <c r="J58" s="3"/>
      <c r="K58" s="3"/>
      <c r="L58" s="3"/>
      <c r="M58" s="3"/>
      <c r="N58" s="5" t="s">
        <v>41</v>
      </c>
      <c r="P58" t="str">
        <f t="shared" si="0"/>
        <v xml:space="preserve">  timer_running : std_logic;</v>
      </c>
    </row>
    <row r="59" spans="2:16" x14ac:dyDescent="0.3">
      <c r="B59" s="23" t="str">
        <f>$F55</f>
        <v>t_dcom_data_scheduler_timer_status_rd_reg</v>
      </c>
      <c r="C59" s="23" t="str">
        <f>INDEX('AVS DCOM Registers TABLE'!$L$2:$L$56,MATCH($F59,'AVS DCOM Registers TABLE'!$E$2:$E$56,0))</f>
        <v>R</v>
      </c>
      <c r="E59" s="3" t="s">
        <v>49</v>
      </c>
      <c r="F59" s="4" t="str">
        <f>'AVS DCOM Registers TABLE'!E38</f>
        <v>timer_cleared</v>
      </c>
      <c r="G59" s="5" t="s">
        <v>48</v>
      </c>
      <c r="H59" s="5" t="s">
        <v>42</v>
      </c>
      <c r="I59" s="3"/>
      <c r="J59" s="3"/>
      <c r="K59" s="3"/>
      <c r="L59" s="3"/>
      <c r="M59" s="3"/>
      <c r="N59" s="5" t="s">
        <v>41</v>
      </c>
      <c r="P59" t="str">
        <f t="shared" si="0"/>
        <v xml:space="preserve">  timer_cleared : std_logic;</v>
      </c>
    </row>
    <row r="60" spans="2:16" x14ac:dyDescent="0.3">
      <c r="E60" s="1" t="s">
        <v>47</v>
      </c>
      <c r="F60" s="2" t="str">
        <f>F55</f>
        <v>t_dcom_data_scheduler_timer_status_rd_reg</v>
      </c>
      <c r="G60" s="1" t="s">
        <v>41</v>
      </c>
      <c r="H60" s="3"/>
      <c r="I60" s="3"/>
      <c r="J60" s="3"/>
      <c r="K60" s="3"/>
      <c r="L60" s="3"/>
      <c r="M60" s="3"/>
      <c r="N60" s="3"/>
      <c r="P60" t="str">
        <f t="shared" si="0"/>
        <v>end record t_dcom_data_scheduler_timer_status_rd_reg;</v>
      </c>
    </row>
    <row r="61" spans="2:16" x14ac:dyDescent="0.3">
      <c r="P61" t="str">
        <f t="shared" si="1"/>
        <v/>
      </c>
    </row>
    <row r="62" spans="2:16" x14ac:dyDescent="0.3">
      <c r="B62" s="23" t="str">
        <f>'AVS DCOM Registers TABLE'!D40</f>
        <v>data_scheduler_timer_time_reg</v>
      </c>
      <c r="C62" s="23" t="str">
        <f>IF(C63="R",$F$4,$F$3)</f>
        <v>wr_reg</v>
      </c>
      <c r="E62" s="1" t="s">
        <v>45</v>
      </c>
      <c r="F62" s="2" t="str">
        <f>CONCATENATE($F$2,LEFT($B62,LEN($B62)-3),$C62)</f>
        <v>t_dcom_data_scheduler_timer_time_wr_reg</v>
      </c>
      <c r="G62" s="1" t="s">
        <v>46</v>
      </c>
      <c r="H62" s="3"/>
      <c r="I62" s="3"/>
      <c r="J62" s="3"/>
      <c r="K62" s="3"/>
      <c r="L62" s="3"/>
      <c r="M62" s="3"/>
      <c r="N62" s="3"/>
      <c r="P62" t="str">
        <f t="shared" si="0"/>
        <v>type t_dcom_data_scheduler_timer_time_wr_reg is record</v>
      </c>
    </row>
    <row r="63" spans="2:16" x14ac:dyDescent="0.3">
      <c r="B63" s="23" t="str">
        <f>$F62</f>
        <v>t_dcom_data_scheduler_timer_time_wr_reg</v>
      </c>
      <c r="C63" s="23" t="str">
        <f>INDEX('AVS DCOM Registers TABLE'!$L$2:$L$56,MATCH($F63,'AVS DCOM Registers TABLE'!$E$2:$E$56,0))</f>
        <v>R/W</v>
      </c>
      <c r="E63" s="3" t="s">
        <v>49</v>
      </c>
      <c r="F63" s="4" t="str">
        <f>'AVS DCOM Registers TABLE'!E40</f>
        <v>timer_time</v>
      </c>
      <c r="G63" s="5" t="s">
        <v>48</v>
      </c>
      <c r="H63" s="5" t="s">
        <v>42</v>
      </c>
      <c r="I63" s="5" t="s">
        <v>43</v>
      </c>
      <c r="J63" s="4">
        <f>INDEX('AVS DCOM Registers TABLE'!$K$2:$K$56,MATCH($F63,'AVS DCOM Registers TABLE'!$E$2:$E$56,0))-1</f>
        <v>31</v>
      </c>
      <c r="K63" s="5" t="s">
        <v>44</v>
      </c>
      <c r="L63" s="4">
        <v>0</v>
      </c>
      <c r="M63" s="5" t="s">
        <v>63</v>
      </c>
      <c r="N63" s="5" t="s">
        <v>41</v>
      </c>
      <c r="P63" t="str">
        <f t="shared" si="0"/>
        <v xml:space="preserve">  timer_time : std_logic_vector(31 downto 0);</v>
      </c>
    </row>
    <row r="64" spans="2:16" x14ac:dyDescent="0.3">
      <c r="E64" s="1" t="s">
        <v>47</v>
      </c>
      <c r="F64" s="2" t="str">
        <f>F62</f>
        <v>t_dcom_data_scheduler_timer_time_wr_reg</v>
      </c>
      <c r="G64" s="1" t="s">
        <v>41</v>
      </c>
      <c r="H64" s="3"/>
      <c r="I64" s="3"/>
      <c r="J64" s="3"/>
      <c r="K64" s="3"/>
      <c r="L64" s="3"/>
      <c r="M64" s="3"/>
      <c r="N64" s="3"/>
      <c r="P64" t="str">
        <f t="shared" si="0"/>
        <v>end record t_dcom_data_scheduler_timer_time_wr_reg;</v>
      </c>
    </row>
    <row r="65" spans="2:16" x14ac:dyDescent="0.3">
      <c r="P65" t="str">
        <f t="shared" si="1"/>
        <v/>
      </c>
    </row>
    <row r="66" spans="2:16" x14ac:dyDescent="0.3">
      <c r="B66" s="23" t="str">
        <f>'AVS DCOM Registers TABLE'!D41</f>
        <v>data_scheduler_timer_control_reg</v>
      </c>
      <c r="C66" s="23" t="str">
        <f>IF(C67="R",$F$4,$F$3)</f>
        <v>wr_reg</v>
      </c>
      <c r="E66" s="1" t="s">
        <v>45</v>
      </c>
      <c r="F66" s="2" t="str">
        <f>CONCATENATE($F$2,LEFT($B66,LEN($B66)-3),$C66)</f>
        <v>t_dcom_data_scheduler_timer_control_wr_reg</v>
      </c>
      <c r="G66" s="1" t="s">
        <v>46</v>
      </c>
      <c r="H66" s="3"/>
      <c r="I66" s="3"/>
      <c r="J66" s="3"/>
      <c r="K66" s="3"/>
      <c r="L66" s="3"/>
      <c r="M66" s="3"/>
      <c r="N66" s="3"/>
      <c r="P66" t="str">
        <f t="shared" si="0"/>
        <v>type t_dcom_data_scheduler_timer_control_wr_reg is record</v>
      </c>
    </row>
    <row r="67" spans="2:16" x14ac:dyDescent="0.3">
      <c r="B67" s="23" t="str">
        <f>$F66</f>
        <v>t_dcom_data_scheduler_timer_control_wr_reg</v>
      </c>
      <c r="C67" s="23" t="str">
        <f>INDEX('AVS DCOM Registers TABLE'!$L$2:$L$56,MATCH($F67,'AVS DCOM Registers TABLE'!$E$2:$E$56,0))</f>
        <v>R/W</v>
      </c>
      <c r="E67" s="3" t="s">
        <v>49</v>
      </c>
      <c r="F67" s="4" t="str">
        <f>'AVS DCOM Registers TABLE'!E41</f>
        <v>timer_start</v>
      </c>
      <c r="G67" s="5" t="s">
        <v>48</v>
      </c>
      <c r="H67" s="5" t="s">
        <v>42</v>
      </c>
      <c r="I67" s="3"/>
      <c r="J67" s="3"/>
      <c r="K67" s="3"/>
      <c r="L67" s="3"/>
      <c r="M67" s="3"/>
      <c r="N67" s="5" t="s">
        <v>41</v>
      </c>
      <c r="P67" t="str">
        <f t="shared" si="0"/>
        <v xml:space="preserve">  timer_start : std_logic;</v>
      </c>
    </row>
    <row r="68" spans="2:16" x14ac:dyDescent="0.3">
      <c r="B68" s="23" t="str">
        <f>$F66</f>
        <v>t_dcom_data_scheduler_timer_control_wr_reg</v>
      </c>
      <c r="C68" s="23" t="str">
        <f>INDEX('AVS DCOM Registers TABLE'!$L$2:$L$56,MATCH($F68,'AVS DCOM Registers TABLE'!$E$2:$E$56,0))</f>
        <v>R/W</v>
      </c>
      <c r="E68" s="3" t="s">
        <v>49</v>
      </c>
      <c r="F68" s="4" t="str">
        <f>'AVS DCOM Registers TABLE'!E42</f>
        <v>timer_run</v>
      </c>
      <c r="G68" s="5" t="s">
        <v>48</v>
      </c>
      <c r="H68" s="5" t="s">
        <v>42</v>
      </c>
      <c r="I68" s="3"/>
      <c r="J68" s="3"/>
      <c r="K68" s="3"/>
      <c r="L68" s="3"/>
      <c r="M68" s="3"/>
      <c r="N68" s="5" t="s">
        <v>41</v>
      </c>
      <c r="P68" t="str">
        <f t="shared" si="0"/>
        <v xml:space="preserve">  timer_run : std_logic;</v>
      </c>
    </row>
    <row r="69" spans="2:16" x14ac:dyDescent="0.3">
      <c r="B69" s="23" t="str">
        <f>$F66</f>
        <v>t_dcom_data_scheduler_timer_control_wr_reg</v>
      </c>
      <c r="C69" s="23" t="str">
        <f>INDEX('AVS DCOM Registers TABLE'!$L$2:$L$56,MATCH($F69,'AVS DCOM Registers TABLE'!$E$2:$E$56,0))</f>
        <v>R/W</v>
      </c>
      <c r="E69" s="3" t="s">
        <v>49</v>
      </c>
      <c r="F69" s="4" t="str">
        <f>'AVS DCOM Registers TABLE'!E43</f>
        <v>timer_stop</v>
      </c>
      <c r="G69" s="5" t="s">
        <v>48</v>
      </c>
      <c r="H69" s="5" t="s">
        <v>42</v>
      </c>
      <c r="I69" s="3"/>
      <c r="J69" s="3"/>
      <c r="K69" s="3"/>
      <c r="L69" s="3"/>
      <c r="M69" s="3"/>
      <c r="N69" s="5" t="s">
        <v>41</v>
      </c>
      <c r="P69" t="str">
        <f t="shared" si="0"/>
        <v xml:space="preserve">  timer_stop : std_logic;</v>
      </c>
    </row>
    <row r="70" spans="2:16" x14ac:dyDescent="0.3">
      <c r="B70" s="23" t="str">
        <f>$F66</f>
        <v>t_dcom_data_scheduler_timer_control_wr_reg</v>
      </c>
      <c r="C70" s="23" t="str">
        <f>INDEX('AVS DCOM Registers TABLE'!$L$2:$L$56,MATCH($F70,'AVS DCOM Registers TABLE'!$E$2:$E$56,0))</f>
        <v>R/W</v>
      </c>
      <c r="E70" s="3" t="s">
        <v>49</v>
      </c>
      <c r="F70" s="4" t="str">
        <f>'AVS DCOM Registers TABLE'!E44</f>
        <v>timer_clear</v>
      </c>
      <c r="G70" s="5" t="s">
        <v>48</v>
      </c>
      <c r="H70" s="5" t="s">
        <v>42</v>
      </c>
      <c r="I70" s="3"/>
      <c r="J70" s="3"/>
      <c r="K70" s="3"/>
      <c r="L70" s="3"/>
      <c r="M70" s="3"/>
      <c r="N70" s="5" t="s">
        <v>41</v>
      </c>
      <c r="P70" t="str">
        <f t="shared" si="0"/>
        <v xml:space="preserve">  timer_clear : std_logic;</v>
      </c>
    </row>
    <row r="71" spans="2:16" x14ac:dyDescent="0.3">
      <c r="E71" s="1" t="s">
        <v>47</v>
      </c>
      <c r="F71" s="2" t="str">
        <f>F66</f>
        <v>t_dcom_data_scheduler_timer_control_wr_reg</v>
      </c>
      <c r="G71" s="1" t="s">
        <v>41</v>
      </c>
      <c r="H71" s="3"/>
      <c r="I71" s="3"/>
      <c r="J71" s="3"/>
      <c r="K71" s="3"/>
      <c r="L71" s="3"/>
      <c r="M71" s="3"/>
      <c r="N71" s="3"/>
      <c r="P71" t="str">
        <f t="shared" ref="P71" si="3">CONCATENATE(E71,F71,G71,H71,I71,J71,K71,L71,M71,N71)</f>
        <v>end record t_dcom_data_scheduler_timer_control_wr_reg;</v>
      </c>
    </row>
    <row r="72" spans="2:16" x14ac:dyDescent="0.3">
      <c r="P72" t="str">
        <f t="shared" si="1"/>
        <v/>
      </c>
    </row>
    <row r="73" spans="2:16" x14ac:dyDescent="0.3">
      <c r="B73" s="23" t="str">
        <f>'AVS DCOM Registers TABLE'!D46</f>
        <v>dcom_irq_control_reg</v>
      </c>
      <c r="C73" s="23" t="str">
        <f>IF(C74="R",$F$4,$F$3)</f>
        <v>wr_reg</v>
      </c>
      <c r="E73" s="1" t="s">
        <v>45</v>
      </c>
      <c r="F73" s="2" t="str">
        <f>CONCATENATE($F$2,LEFT($B73,LEN($B73)-3),$C73)</f>
        <v>t_dcom_dcom_irq_control_wr_reg</v>
      </c>
      <c r="G73" s="1" t="s">
        <v>46</v>
      </c>
      <c r="H73" s="3"/>
      <c r="I73" s="3"/>
      <c r="J73" s="3"/>
      <c r="K73" s="3"/>
      <c r="L73" s="3"/>
      <c r="M73" s="3"/>
      <c r="N73" s="3"/>
      <c r="P73" t="str">
        <f t="shared" ref="P73:P77" si="4">CONCATENATE(E73,F73,G73,H73,I73,J73,K73,L73,M73,N73)</f>
        <v>type t_dcom_dcom_irq_control_wr_reg is record</v>
      </c>
    </row>
    <row r="74" spans="2:16" x14ac:dyDescent="0.3">
      <c r="B74" s="23" t="str">
        <f>$F73</f>
        <v>t_dcom_dcom_irq_control_wr_reg</v>
      </c>
      <c r="C74" s="23" t="str">
        <f>INDEX('AVS DCOM Registers TABLE'!$L$2:$L$56,MATCH($F74,'AVS DCOM Registers TABLE'!$E$2:$E$56,0))</f>
        <v>R/W</v>
      </c>
      <c r="E74" s="3" t="s">
        <v>49</v>
      </c>
      <c r="F74" s="4" t="str">
        <f>'AVS DCOM Registers TABLE'!E46</f>
        <v>dcom_tx_end_en</v>
      </c>
      <c r="G74" s="5" t="s">
        <v>48</v>
      </c>
      <c r="H74" s="5" t="s">
        <v>42</v>
      </c>
      <c r="I74" s="3"/>
      <c r="J74" s="3"/>
      <c r="K74" s="3"/>
      <c r="L74" s="3"/>
      <c r="M74" s="3"/>
      <c r="N74" s="5" t="s">
        <v>41</v>
      </c>
      <c r="P74" t="str">
        <f t="shared" si="4"/>
        <v xml:space="preserve">  dcom_tx_end_en : std_logic;</v>
      </c>
    </row>
    <row r="75" spans="2:16" x14ac:dyDescent="0.3">
      <c r="B75" s="23" t="str">
        <f>$F73</f>
        <v>t_dcom_dcom_irq_control_wr_reg</v>
      </c>
      <c r="C75" s="23" t="str">
        <f>INDEX('AVS DCOM Registers TABLE'!$L$2:$L$56,MATCH($F75,'AVS DCOM Registers TABLE'!$E$2:$E$56,0))</f>
        <v>R/W</v>
      </c>
      <c r="E75" s="3" t="s">
        <v>49</v>
      </c>
      <c r="F75" s="4" t="str">
        <f>'AVS DCOM Registers TABLE'!E47</f>
        <v>dcom_tx_begin_en</v>
      </c>
      <c r="G75" s="5" t="s">
        <v>48</v>
      </c>
      <c r="H75" s="5" t="s">
        <v>42</v>
      </c>
      <c r="I75" s="3"/>
      <c r="J75" s="3"/>
      <c r="K75" s="3"/>
      <c r="L75" s="3"/>
      <c r="M75" s="3"/>
      <c r="N75" s="5" t="s">
        <v>41</v>
      </c>
      <c r="P75" t="str">
        <f t="shared" si="4"/>
        <v xml:space="preserve">  dcom_tx_begin_en : std_logic;</v>
      </c>
    </row>
    <row r="76" spans="2:16" x14ac:dyDescent="0.3">
      <c r="B76" s="23" t="str">
        <f>$F73</f>
        <v>t_dcom_dcom_irq_control_wr_reg</v>
      </c>
      <c r="C76" s="23" t="str">
        <f>INDEX('AVS DCOM Registers TABLE'!$L$2:$L$56,MATCH($F76,'AVS DCOM Registers TABLE'!$E$2:$E$56,0))</f>
        <v>R/W</v>
      </c>
      <c r="E76" s="3" t="s">
        <v>49</v>
      </c>
      <c r="F76" s="4" t="str">
        <f>'AVS DCOM Registers TABLE'!E49</f>
        <v>dcom_global_irq_en</v>
      </c>
      <c r="G76" s="5" t="s">
        <v>48</v>
      </c>
      <c r="H76" s="5" t="s">
        <v>42</v>
      </c>
      <c r="I76" s="3"/>
      <c r="J76" s="3"/>
      <c r="K76" s="3"/>
      <c r="L76" s="3"/>
      <c r="M76" s="3"/>
      <c r="N76" s="5" t="s">
        <v>41</v>
      </c>
      <c r="P76" t="str">
        <f t="shared" si="4"/>
        <v xml:space="preserve">  dcom_global_irq_en : std_logic;</v>
      </c>
    </row>
    <row r="77" spans="2:16" x14ac:dyDescent="0.3">
      <c r="E77" s="1" t="s">
        <v>47</v>
      </c>
      <c r="F77" s="2" t="str">
        <f>F73</f>
        <v>t_dcom_dcom_irq_control_wr_reg</v>
      </c>
      <c r="G77" s="1" t="s">
        <v>41</v>
      </c>
      <c r="H77" s="3"/>
      <c r="I77" s="3"/>
      <c r="J77" s="3"/>
      <c r="K77" s="3"/>
      <c r="L77" s="3"/>
      <c r="M77" s="3"/>
      <c r="N77" s="3"/>
      <c r="P77" t="str">
        <f t="shared" si="4"/>
        <v>end record t_dcom_dcom_irq_control_wr_reg;</v>
      </c>
    </row>
    <row r="78" spans="2:16" x14ac:dyDescent="0.3">
      <c r="P78" t="str">
        <f t="shared" ref="P73:P99" si="5">CONCATENATE(E78,F78,G78,H78,I78,J78,K78,L78,M78,N78)</f>
        <v/>
      </c>
    </row>
    <row r="79" spans="2:16" x14ac:dyDescent="0.3">
      <c r="B79" s="23" t="str">
        <f>'AVS DCOM Registers TABLE'!D51</f>
        <v>dcom_irq_flags_reg</v>
      </c>
      <c r="C79" s="23" t="str">
        <f>IF(C80="R",$F$4,$F$3)</f>
        <v>rd_reg</v>
      </c>
      <c r="E79" s="1" t="s">
        <v>45</v>
      </c>
      <c r="F79" s="2" t="str">
        <f>CONCATENATE($F$2,LEFT($B79,LEN($B79)-3),$C79)</f>
        <v>t_dcom_dcom_irq_flags_rd_reg</v>
      </c>
      <c r="G79" s="1" t="s">
        <v>46</v>
      </c>
      <c r="H79" s="3"/>
      <c r="I79" s="3"/>
      <c r="J79" s="3"/>
      <c r="K79" s="3"/>
      <c r="L79" s="3"/>
      <c r="M79" s="3"/>
      <c r="N79" s="3"/>
      <c r="P79" t="str">
        <f t="shared" si="5"/>
        <v>type t_dcom_dcom_irq_flags_rd_reg is record</v>
      </c>
    </row>
    <row r="80" spans="2:16" x14ac:dyDescent="0.3">
      <c r="B80" s="23" t="str">
        <f>$F79</f>
        <v>t_dcom_dcom_irq_flags_rd_reg</v>
      </c>
      <c r="C80" s="23" t="str">
        <f>INDEX('AVS DCOM Registers TABLE'!$L$2:$L$56,MATCH($F80,'AVS DCOM Registers TABLE'!$E$2:$E$56,0))</f>
        <v>R</v>
      </c>
      <c r="E80" s="3" t="s">
        <v>49</v>
      </c>
      <c r="F80" s="4" t="str">
        <f>'AVS DCOM Registers TABLE'!E51</f>
        <v>dcom_tx_end_flag</v>
      </c>
      <c r="G80" s="5" t="s">
        <v>48</v>
      </c>
      <c r="H80" s="5" t="s">
        <v>42</v>
      </c>
      <c r="I80" s="3"/>
      <c r="J80" s="3"/>
      <c r="K80" s="3"/>
      <c r="L80" s="3"/>
      <c r="M80" s="3"/>
      <c r="N80" s="5" t="s">
        <v>41</v>
      </c>
      <c r="P80" t="str">
        <f t="shared" si="5"/>
        <v xml:space="preserve">  dcom_tx_end_flag : std_logic;</v>
      </c>
    </row>
    <row r="81" spans="2:16" x14ac:dyDescent="0.3">
      <c r="B81" s="23" t="str">
        <f>$F79</f>
        <v>t_dcom_dcom_irq_flags_rd_reg</v>
      </c>
      <c r="C81" s="23" t="str">
        <f>INDEX('AVS DCOM Registers TABLE'!$L$2:$L$56,MATCH($F81,'AVS DCOM Registers TABLE'!$E$2:$E$56,0))</f>
        <v>R</v>
      </c>
      <c r="E81" s="3" t="s">
        <v>49</v>
      </c>
      <c r="F81" s="4" t="str">
        <f>'AVS DCOM Registers TABLE'!E52</f>
        <v>dcom_tx_begin_flag</v>
      </c>
      <c r="G81" s="5" t="s">
        <v>48</v>
      </c>
      <c r="H81" s="5" t="s">
        <v>42</v>
      </c>
      <c r="I81" s="3"/>
      <c r="J81" s="3"/>
      <c r="K81" s="3"/>
      <c r="L81" s="3"/>
      <c r="M81" s="3"/>
      <c r="N81" s="5" t="s">
        <v>41</v>
      </c>
      <c r="P81" t="str">
        <f t="shared" si="5"/>
        <v xml:space="preserve">  dcom_tx_begin_flag : std_logic;</v>
      </c>
    </row>
    <row r="82" spans="2:16" x14ac:dyDescent="0.3">
      <c r="E82" s="1" t="s">
        <v>47</v>
      </c>
      <c r="F82" s="2" t="str">
        <f>F79</f>
        <v>t_dcom_dcom_irq_flags_rd_reg</v>
      </c>
      <c r="G82" s="1" t="s">
        <v>41</v>
      </c>
      <c r="H82" s="3"/>
      <c r="I82" s="3"/>
      <c r="J82" s="3"/>
      <c r="K82" s="3"/>
      <c r="L82" s="3"/>
      <c r="M82" s="3"/>
      <c r="N82" s="3"/>
      <c r="P82" t="str">
        <f t="shared" si="5"/>
        <v>end record t_dcom_dcom_irq_flags_rd_reg;</v>
      </c>
    </row>
    <row r="83" spans="2:16" x14ac:dyDescent="0.3">
      <c r="P83" t="str">
        <f t="shared" si="5"/>
        <v/>
      </c>
    </row>
    <row r="84" spans="2:16" x14ac:dyDescent="0.3">
      <c r="B84" s="23" t="str">
        <f>'AVS DCOM Registers TABLE'!D54</f>
        <v>dcom_irq_flags_clear_reg</v>
      </c>
      <c r="C84" s="23" t="str">
        <f>IF(C85="R",$F$4,$F$3)</f>
        <v>wr_reg</v>
      </c>
      <c r="E84" s="1" t="s">
        <v>45</v>
      </c>
      <c r="F84" s="2" t="str">
        <f>CONCATENATE($F$2,LEFT($B84,LEN($B84)-3),$C84)</f>
        <v>t_dcom_dcom_irq_flags_clear_wr_reg</v>
      </c>
      <c r="G84" s="1" t="s">
        <v>46</v>
      </c>
      <c r="H84" s="3"/>
      <c r="I84" s="3"/>
      <c r="J84" s="3"/>
      <c r="K84" s="3"/>
      <c r="L84" s="3"/>
      <c r="M84" s="3"/>
      <c r="N84" s="3"/>
      <c r="P84" t="str">
        <f t="shared" si="5"/>
        <v>type t_dcom_dcom_irq_flags_clear_wr_reg is record</v>
      </c>
    </row>
    <row r="85" spans="2:16" x14ac:dyDescent="0.3">
      <c r="B85" s="23" t="str">
        <f>$F84</f>
        <v>t_dcom_dcom_irq_flags_clear_wr_reg</v>
      </c>
      <c r="C85" s="23" t="str">
        <f>INDEX('AVS DCOM Registers TABLE'!$L$2:$L$56,MATCH($F85,'AVS DCOM Registers TABLE'!$E$2:$E$56,0))</f>
        <v>R/W</v>
      </c>
      <c r="E85" s="3" t="s">
        <v>49</v>
      </c>
      <c r="F85" s="50" t="str">
        <f>'AVS DCOM Registers TABLE'!E54</f>
        <v>dcom_tx_end_flag_clear</v>
      </c>
      <c r="G85" s="5" t="s">
        <v>48</v>
      </c>
      <c r="H85" s="5" t="s">
        <v>42</v>
      </c>
      <c r="I85" s="3"/>
      <c r="J85" s="3"/>
      <c r="K85" s="3"/>
      <c r="L85" s="3"/>
      <c r="M85" s="3"/>
      <c r="N85" s="5" t="s">
        <v>41</v>
      </c>
      <c r="P85" t="str">
        <f t="shared" si="5"/>
        <v xml:space="preserve">  dcom_tx_end_flag_clear : std_logic;</v>
      </c>
    </row>
    <row r="86" spans="2:16" x14ac:dyDescent="0.3">
      <c r="B86" s="23" t="str">
        <f>$F84</f>
        <v>t_dcom_dcom_irq_flags_clear_wr_reg</v>
      </c>
      <c r="C86" s="23" t="str">
        <f>INDEX('AVS DCOM Registers TABLE'!$L$2:$L$56,MATCH($F86,'AVS DCOM Registers TABLE'!$E$2:$E$56,0))</f>
        <v>R/W</v>
      </c>
      <c r="E86" s="3" t="s">
        <v>49</v>
      </c>
      <c r="F86" s="4" t="str">
        <f>'AVS DCOM Registers TABLE'!E55</f>
        <v>dcom_tx_begin_flag_clear</v>
      </c>
      <c r="G86" s="5" t="s">
        <v>48</v>
      </c>
      <c r="H86" s="5" t="s">
        <v>42</v>
      </c>
      <c r="I86" s="3"/>
      <c r="J86" s="3"/>
      <c r="K86" s="3"/>
      <c r="L86" s="3"/>
      <c r="M86" s="3"/>
      <c r="N86" s="5" t="s">
        <v>41</v>
      </c>
      <c r="P86" t="str">
        <f t="shared" si="5"/>
        <v xml:space="preserve">  dcom_tx_begin_flag_clear : std_logic;</v>
      </c>
    </row>
    <row r="87" spans="2:16" x14ac:dyDescent="0.3">
      <c r="E87" s="1" t="s">
        <v>47</v>
      </c>
      <c r="F87" s="2" t="str">
        <f>F84</f>
        <v>t_dcom_dcom_irq_flags_clear_wr_reg</v>
      </c>
      <c r="G87" s="1" t="s">
        <v>41</v>
      </c>
      <c r="H87" s="3"/>
      <c r="I87" s="3"/>
      <c r="J87" s="3"/>
      <c r="K87" s="3"/>
      <c r="L87" s="3"/>
      <c r="M87" s="3"/>
      <c r="N87" s="3"/>
      <c r="P87" t="str">
        <f t="shared" si="5"/>
        <v>end record t_dcom_dcom_irq_flags_clear_wr_reg;</v>
      </c>
    </row>
    <row r="88" spans="2:16" x14ac:dyDescent="0.3">
      <c r="P88" t="str">
        <f t="shared" si="5"/>
        <v/>
      </c>
    </row>
    <row r="89" spans="2:16" x14ac:dyDescent="0.3">
      <c r="E89" s="1" t="s">
        <v>45</v>
      </c>
      <c r="F89" s="2" t="str">
        <f>CONCATENATE($F$2,"write_registers")</f>
        <v>t_dcom_write_registers</v>
      </c>
      <c r="G89" s="1" t="s">
        <v>46</v>
      </c>
      <c r="H89" s="3"/>
      <c r="I89" s="3"/>
      <c r="J89" s="3"/>
      <c r="K89" s="3"/>
      <c r="L89" s="3"/>
      <c r="M89" s="3"/>
      <c r="N89" s="3"/>
      <c r="P89" t="str">
        <f t="shared" si="5"/>
        <v>type t_dcom_write_registers is record</v>
      </c>
    </row>
    <row r="90" spans="2:16" x14ac:dyDescent="0.3">
      <c r="B90" s="23" t="str">
        <f>$F89</f>
        <v>t_dcom_write_registers</v>
      </c>
      <c r="E90" s="3" t="s">
        <v>49</v>
      </c>
      <c r="F90" s="4" t="str">
        <f t="shared" ref="F90:F98" si="6">INDEX($B$6:$B$87,MATCH($H90,$F$6:$F$87,0))</f>
        <v>spw_link_config_reg</v>
      </c>
      <c r="G90" s="5" t="s">
        <v>48</v>
      </c>
      <c r="H90" s="5" t="str">
        <f>F16</f>
        <v>t_dcom_spw_link_config_wr_reg</v>
      </c>
      <c r="I90" s="3"/>
      <c r="J90" s="3"/>
      <c r="K90" s="3"/>
      <c r="L90" s="3"/>
      <c r="M90" s="3"/>
      <c r="N90" s="5" t="s">
        <v>41</v>
      </c>
      <c r="P90" t="str">
        <f t="shared" si="5"/>
        <v xml:space="preserve">  spw_link_config_reg : t_dcom_spw_link_config_wr_reg;</v>
      </c>
    </row>
    <row r="91" spans="2:16" x14ac:dyDescent="0.3">
      <c r="B91" s="23" t="str">
        <f>$F89</f>
        <v>t_dcom_write_registers</v>
      </c>
      <c r="E91" s="3" t="s">
        <v>49</v>
      </c>
      <c r="F91" s="4" t="str">
        <f t="shared" si="6"/>
        <v>spw_timecode_tx_rxctrl_reg</v>
      </c>
      <c r="G91" s="5" t="s">
        <v>48</v>
      </c>
      <c r="H91" s="5" t="str">
        <f>F29</f>
        <v>t_dcom_spw_timecode_tx_rxctrl_wr_reg</v>
      </c>
      <c r="I91" s="3"/>
      <c r="J91" s="3"/>
      <c r="K91" s="3"/>
      <c r="L91" s="3"/>
      <c r="M91" s="3"/>
      <c r="N91" s="5" t="s">
        <v>41</v>
      </c>
      <c r="P91" t="str">
        <f t="shared" si="5"/>
        <v xml:space="preserve">  spw_timecode_tx_rxctrl_reg : t_dcom_spw_timecode_tx_rxctrl_wr_reg;</v>
      </c>
    </row>
    <row r="92" spans="2:16" x14ac:dyDescent="0.3">
      <c r="B92" s="23" t="str">
        <f>$F89</f>
        <v>t_dcom_write_registers</v>
      </c>
      <c r="E92" s="3" t="s">
        <v>49</v>
      </c>
      <c r="F92" s="4" t="str">
        <f t="shared" si="6"/>
        <v>data_controller_config_reg</v>
      </c>
      <c r="G92" s="5" t="s">
        <v>48</v>
      </c>
      <c r="H92" s="5" t="str">
        <f>F42</f>
        <v>t_dcom_data_controller_config_wr_reg</v>
      </c>
      <c r="I92" s="3"/>
      <c r="J92" s="3"/>
      <c r="K92" s="3"/>
      <c r="L92" s="3"/>
      <c r="M92" s="3"/>
      <c r="N92" s="5" t="s">
        <v>41</v>
      </c>
      <c r="P92" t="str">
        <f t="shared" si="5"/>
        <v xml:space="preserve">  data_controller_config_reg : t_dcom_data_controller_config_wr_reg;</v>
      </c>
    </row>
    <row r="93" spans="2:16" x14ac:dyDescent="0.3">
      <c r="B93" s="23" t="str">
        <f>$F89</f>
        <v>t_dcom_write_registers</v>
      </c>
      <c r="E93" s="3" t="s">
        <v>49</v>
      </c>
      <c r="F93" s="4" t="str">
        <f t="shared" si="6"/>
        <v>data_scheduler_timer_config_reg</v>
      </c>
      <c r="G93" s="5" t="s">
        <v>48</v>
      </c>
      <c r="H93" s="5" t="str">
        <f>F47</f>
        <v>t_dcom_data_scheduler_timer_config_wr_reg</v>
      </c>
      <c r="I93" s="3"/>
      <c r="J93" s="3"/>
      <c r="K93" s="3"/>
      <c r="L93" s="3"/>
      <c r="M93" s="3"/>
      <c r="N93" s="5" t="s">
        <v>41</v>
      </c>
      <c r="P93" t="str">
        <f t="shared" si="5"/>
        <v xml:space="preserve">  data_scheduler_timer_config_reg : t_dcom_data_scheduler_timer_config_wr_reg;</v>
      </c>
    </row>
    <row r="94" spans="2:16" x14ac:dyDescent="0.3">
      <c r="B94" s="23" t="str">
        <f>$F89</f>
        <v>t_dcom_write_registers</v>
      </c>
      <c r="E94" s="3" t="s">
        <v>49</v>
      </c>
      <c r="F94" s="4" t="str">
        <f t="shared" si="6"/>
        <v>data_scheduler_timer_clkdiv_reg</v>
      </c>
      <c r="G94" s="5" t="s">
        <v>48</v>
      </c>
      <c r="H94" s="5" t="str">
        <f>F51</f>
        <v>t_dcom_data_scheduler_timer_clkdiv_wr_reg</v>
      </c>
      <c r="I94" s="3"/>
      <c r="J94" s="3"/>
      <c r="K94" s="3"/>
      <c r="L94" s="3"/>
      <c r="M94" s="3"/>
      <c r="N94" s="5" t="s">
        <v>41</v>
      </c>
      <c r="P94" t="str">
        <f t="shared" si="5"/>
        <v xml:space="preserve">  data_scheduler_timer_clkdiv_reg : t_dcom_data_scheduler_timer_clkdiv_wr_reg;</v>
      </c>
    </row>
    <row r="95" spans="2:16" x14ac:dyDescent="0.3">
      <c r="B95" s="23" t="str">
        <f>$F89</f>
        <v>t_dcom_write_registers</v>
      </c>
      <c r="E95" s="3" t="s">
        <v>49</v>
      </c>
      <c r="F95" s="4" t="str">
        <f t="shared" si="6"/>
        <v>data_scheduler_timer_time_reg</v>
      </c>
      <c r="G95" s="5" t="s">
        <v>48</v>
      </c>
      <c r="H95" s="5" t="str">
        <f>F62</f>
        <v>t_dcom_data_scheduler_timer_time_wr_reg</v>
      </c>
      <c r="I95" s="3"/>
      <c r="J95" s="3"/>
      <c r="K95" s="3"/>
      <c r="L95" s="3"/>
      <c r="M95" s="3"/>
      <c r="N95" s="5" t="s">
        <v>41</v>
      </c>
      <c r="P95" t="str">
        <f t="shared" si="5"/>
        <v xml:space="preserve">  data_scheduler_timer_time_reg : t_dcom_data_scheduler_timer_time_wr_reg;</v>
      </c>
    </row>
    <row r="96" spans="2:16" x14ac:dyDescent="0.3">
      <c r="B96" s="23" t="str">
        <f>$F89</f>
        <v>t_dcom_write_registers</v>
      </c>
      <c r="E96" s="3" t="s">
        <v>49</v>
      </c>
      <c r="F96" s="4" t="str">
        <f t="shared" si="6"/>
        <v>data_scheduler_timer_control_reg</v>
      </c>
      <c r="G96" s="5" t="s">
        <v>48</v>
      </c>
      <c r="H96" s="5" t="str">
        <f>F66</f>
        <v>t_dcom_data_scheduler_timer_control_wr_reg</v>
      </c>
      <c r="I96" s="3"/>
      <c r="J96" s="3"/>
      <c r="K96" s="3"/>
      <c r="L96" s="3"/>
      <c r="M96" s="3"/>
      <c r="N96" s="5" t="s">
        <v>41</v>
      </c>
      <c r="P96" t="str">
        <f t="shared" si="5"/>
        <v xml:space="preserve">  data_scheduler_timer_control_reg : t_dcom_data_scheduler_timer_control_wr_reg;</v>
      </c>
    </row>
    <row r="97" spans="2:16" x14ac:dyDescent="0.3">
      <c r="B97" s="23" t="str">
        <f>$F89</f>
        <v>t_dcom_write_registers</v>
      </c>
      <c r="E97" s="3" t="s">
        <v>49</v>
      </c>
      <c r="F97" s="4" t="str">
        <f t="shared" si="6"/>
        <v>dcom_irq_control_reg</v>
      </c>
      <c r="G97" s="5" t="s">
        <v>48</v>
      </c>
      <c r="H97" s="5" t="str">
        <f>F73</f>
        <v>t_dcom_dcom_irq_control_wr_reg</v>
      </c>
      <c r="I97" s="3"/>
      <c r="J97" s="3"/>
      <c r="K97" s="3"/>
      <c r="L97" s="3"/>
      <c r="M97" s="3"/>
      <c r="N97" s="5" t="s">
        <v>41</v>
      </c>
      <c r="P97" t="str">
        <f t="shared" si="5"/>
        <v xml:space="preserve">  dcom_irq_control_reg : t_dcom_dcom_irq_control_wr_reg;</v>
      </c>
    </row>
    <row r="98" spans="2:16" x14ac:dyDescent="0.3">
      <c r="B98" s="23" t="str">
        <f>$F89</f>
        <v>t_dcom_write_registers</v>
      </c>
      <c r="E98" s="3" t="s">
        <v>49</v>
      </c>
      <c r="F98" s="4" t="str">
        <f t="shared" si="6"/>
        <v>dcom_irq_flags_clear_reg</v>
      </c>
      <c r="G98" s="5" t="s">
        <v>48</v>
      </c>
      <c r="H98" s="5" t="str">
        <f>F84</f>
        <v>t_dcom_dcom_irq_flags_clear_wr_reg</v>
      </c>
      <c r="I98" s="3"/>
      <c r="J98" s="3"/>
      <c r="K98" s="3"/>
      <c r="L98" s="3"/>
      <c r="M98" s="3"/>
      <c r="N98" s="5" t="s">
        <v>41</v>
      </c>
      <c r="P98" t="str">
        <f t="shared" si="5"/>
        <v xml:space="preserve">  dcom_irq_flags_clear_reg : t_dcom_dcom_irq_flags_clear_wr_reg;</v>
      </c>
    </row>
    <row r="99" spans="2:16" x14ac:dyDescent="0.3">
      <c r="E99" s="1" t="s">
        <v>47</v>
      </c>
      <c r="F99" s="2" t="str">
        <f>F89</f>
        <v>t_dcom_write_registers</v>
      </c>
      <c r="G99" s="1" t="s">
        <v>41</v>
      </c>
      <c r="H99" s="3"/>
      <c r="I99" s="3"/>
      <c r="J99" s="3"/>
      <c r="K99" s="3"/>
      <c r="L99" s="3"/>
      <c r="M99" s="3"/>
      <c r="N99" s="3"/>
      <c r="P99" t="str">
        <f t="shared" si="5"/>
        <v>end record t_dcom_write_registers;</v>
      </c>
    </row>
    <row r="100" spans="2:16" x14ac:dyDescent="0.3">
      <c r="P100" t="str">
        <f t="shared" ref="P91:P107" si="7">CONCATENATE(E100,F100,G100,H100,I100,J100,K100,L100,M100,N100)</f>
        <v/>
      </c>
    </row>
    <row r="101" spans="2:16" x14ac:dyDescent="0.3">
      <c r="E101" s="1" t="s">
        <v>45</v>
      </c>
      <c r="F101" s="2" t="str">
        <f>CONCATENATE($F$2,"read_registers")</f>
        <v>t_dcom_read_registers</v>
      </c>
      <c r="G101" s="1" t="s">
        <v>46</v>
      </c>
      <c r="H101" s="3"/>
      <c r="I101" s="3"/>
      <c r="J101" s="3"/>
      <c r="K101" s="3"/>
      <c r="L101" s="3"/>
      <c r="M101" s="3"/>
      <c r="N101" s="3"/>
      <c r="P101" t="str">
        <f t="shared" si="7"/>
        <v>type t_dcom_read_registers is record</v>
      </c>
    </row>
    <row r="102" spans="2:16" x14ac:dyDescent="0.3">
      <c r="B102" s="23" t="str">
        <f>$F101</f>
        <v>t_dcom_read_registers</v>
      </c>
      <c r="E102" s="3" t="s">
        <v>49</v>
      </c>
      <c r="F102" s="4" t="str">
        <f t="shared" ref="F102" si="8">INDEX($B$6:$B$87,MATCH($H102,$F$6:$F$87,0))</f>
        <v>spw_link_status_reg</v>
      </c>
      <c r="G102" s="5" t="s">
        <v>48</v>
      </c>
      <c r="H102" s="5" t="str">
        <f>F6</f>
        <v>t_dcom_spw_link_status_rd_reg</v>
      </c>
      <c r="I102" s="3"/>
      <c r="J102" s="3"/>
      <c r="K102" s="3"/>
      <c r="L102" s="3"/>
      <c r="M102" s="3"/>
      <c r="N102" s="5" t="s">
        <v>41</v>
      </c>
      <c r="P102" t="str">
        <f t="shared" si="7"/>
        <v xml:space="preserve">  spw_link_status_reg : t_dcom_spw_link_status_rd_reg;</v>
      </c>
    </row>
    <row r="103" spans="2:16" x14ac:dyDescent="0.3">
      <c r="B103" s="23" t="str">
        <f>$F101</f>
        <v>t_dcom_read_registers</v>
      </c>
      <c r="E103" s="3" t="s">
        <v>49</v>
      </c>
      <c r="F103" s="4" t="str">
        <f t="shared" ref="F102:F106" si="9">INDEX($B$6:$B$87,MATCH($H103,$F$6:$F$87,0))</f>
        <v>spw_timecode_rx_reg</v>
      </c>
      <c r="G103" s="5" t="s">
        <v>48</v>
      </c>
      <c r="H103" s="5" t="str">
        <f>F23</f>
        <v>t_dcom_spw_timecode_rx_rd_reg</v>
      </c>
      <c r="I103" s="3"/>
      <c r="J103" s="3"/>
      <c r="K103" s="3"/>
      <c r="L103" s="3"/>
      <c r="M103" s="3"/>
      <c r="N103" s="5" t="s">
        <v>41</v>
      </c>
      <c r="O103" s="26"/>
      <c r="P103" t="str">
        <f t="shared" si="7"/>
        <v xml:space="preserve">  spw_timecode_rx_reg : t_dcom_spw_timecode_rx_rd_reg;</v>
      </c>
    </row>
    <row r="104" spans="2:16" x14ac:dyDescent="0.3">
      <c r="B104" s="23" t="str">
        <f>$F101</f>
        <v>t_dcom_read_registers</v>
      </c>
      <c r="E104" s="3" t="s">
        <v>49</v>
      </c>
      <c r="F104" s="4" t="str">
        <f t="shared" si="9"/>
        <v>data_buffers_status_reg</v>
      </c>
      <c r="G104" s="5" t="s">
        <v>48</v>
      </c>
      <c r="H104" s="5" t="str">
        <f>F36</f>
        <v>t_dcom_data_buffers_status_rd_reg</v>
      </c>
      <c r="I104" s="3"/>
      <c r="J104" s="3"/>
      <c r="K104" s="3"/>
      <c r="L104" s="3"/>
      <c r="M104" s="3"/>
      <c r="N104" s="5" t="s">
        <v>41</v>
      </c>
      <c r="P104" t="str">
        <f t="shared" si="7"/>
        <v xml:space="preserve">  data_buffers_status_reg : t_dcom_data_buffers_status_rd_reg;</v>
      </c>
    </row>
    <row r="105" spans="2:16" x14ac:dyDescent="0.3">
      <c r="B105" s="23" t="str">
        <f>$F101</f>
        <v>t_dcom_read_registers</v>
      </c>
      <c r="E105" s="3" t="s">
        <v>49</v>
      </c>
      <c r="F105" s="4" t="str">
        <f t="shared" si="9"/>
        <v>data_scheduler_timer_status_reg</v>
      </c>
      <c r="G105" s="5" t="s">
        <v>48</v>
      </c>
      <c r="H105" s="5" t="str">
        <f>F55</f>
        <v>t_dcom_data_scheduler_timer_status_rd_reg</v>
      </c>
      <c r="I105" s="3"/>
      <c r="J105" s="3"/>
      <c r="K105" s="3"/>
      <c r="L105" s="3"/>
      <c r="M105" s="3"/>
      <c r="N105" s="5" t="s">
        <v>41</v>
      </c>
      <c r="P105" t="str">
        <f t="shared" si="7"/>
        <v xml:space="preserve">  data_scheduler_timer_status_reg : t_dcom_data_scheduler_timer_status_rd_reg;</v>
      </c>
    </row>
    <row r="106" spans="2:16" x14ac:dyDescent="0.3">
      <c r="B106" s="23" t="str">
        <f>$F101</f>
        <v>t_dcom_read_registers</v>
      </c>
      <c r="E106" s="3" t="s">
        <v>49</v>
      </c>
      <c r="F106" s="4" t="str">
        <f t="shared" si="9"/>
        <v>dcom_irq_flags_reg</v>
      </c>
      <c r="G106" s="5" t="s">
        <v>48</v>
      </c>
      <c r="H106" s="5" t="str">
        <f>F79</f>
        <v>t_dcom_dcom_irq_flags_rd_reg</v>
      </c>
      <c r="I106" s="3"/>
      <c r="J106" s="3"/>
      <c r="K106" s="3"/>
      <c r="L106" s="3"/>
      <c r="M106" s="3"/>
      <c r="N106" s="5" t="s">
        <v>41</v>
      </c>
      <c r="P106" t="str">
        <f t="shared" si="7"/>
        <v xml:space="preserve">  dcom_irq_flags_reg : t_dcom_dcom_irq_flags_rd_reg;</v>
      </c>
    </row>
    <row r="107" spans="2:16" x14ac:dyDescent="0.3">
      <c r="E107" s="1" t="s">
        <v>47</v>
      </c>
      <c r="F107" s="2" t="str">
        <f>F101</f>
        <v>t_dcom_read_registers</v>
      </c>
      <c r="G107" s="1" t="s">
        <v>41</v>
      </c>
      <c r="H107" s="3"/>
      <c r="I107" s="3"/>
      <c r="J107" s="3"/>
      <c r="K107" s="3"/>
      <c r="L107" s="3"/>
      <c r="M107" s="3"/>
      <c r="N107" s="3"/>
      <c r="P107" t="str">
        <f t="shared" si="7"/>
        <v>end record t_dcom_read_registers;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43"/>
  <sheetViews>
    <sheetView workbookViewId="0"/>
    <sheetView workbookViewId="1"/>
  </sheetViews>
  <sheetFormatPr defaultRowHeight="14.4" x14ac:dyDescent="0.3"/>
  <cols>
    <col min="2" max="2" width="27.5546875" bestFit="1" customWidth="1"/>
    <col min="3" max="3" width="45.109375" bestFit="1" customWidth="1"/>
    <col min="4" max="4" width="36.109375" bestFit="1" customWidth="1"/>
    <col min="5" max="5" width="38" bestFit="1" customWidth="1"/>
  </cols>
  <sheetData>
    <row r="2" spans="2:5" x14ac:dyDescent="0.3">
      <c r="B2" s="24" t="s">
        <v>82</v>
      </c>
      <c r="C2" s="24" t="s">
        <v>82</v>
      </c>
      <c r="D2" s="24" t="s">
        <v>83</v>
      </c>
      <c r="E2" s="24" t="s">
        <v>81</v>
      </c>
    </row>
    <row r="3" spans="2:5" x14ac:dyDescent="0.3">
      <c r="B3" t="str">
        <f>INDEX('Register VHDL Types'!$B$6:$B$107,MATCH('Register VHDL Types TABLE'!D3,'Register VHDL Types'!$F$6:$F$107,0))</f>
        <v>t_dcom_write_registers</v>
      </c>
      <c r="C3" t="str">
        <f>INDEX('Register VHDL Types'!$B$6:$B$107,MATCH(E3,'Register VHDL Types'!$F$6:$F$107,0))</f>
        <v>t_dcom_spw_link_config_wr_reg</v>
      </c>
      <c r="D3" t="str">
        <f>INDEX('Register VHDL Types'!$F$89:$F$107,MATCH('Register VHDL Types TABLE'!C3,'Register VHDL Types'!$H$89:$H$107,0))</f>
        <v>spw_link_config_reg</v>
      </c>
      <c r="E3" t="str">
        <f>'AVS DCOM Registers TABLE'!E3</f>
        <v>spw_lnkcfg_disconnect</v>
      </c>
    </row>
    <row r="4" spans="2:5" x14ac:dyDescent="0.3">
      <c r="B4" t="str">
        <f>INDEX('Register VHDL Types'!$B$6:$B$107,MATCH('Register VHDL Types TABLE'!D4,'Register VHDL Types'!$F$6:$F$107,0))</f>
        <v>t_dcom_write_registers</v>
      </c>
      <c r="C4" t="str">
        <f>INDEX('Register VHDL Types'!$B$6:$B$107,MATCH(E4,'Register VHDL Types'!$F$6:$F$107,0))</f>
        <v>t_dcom_spw_link_config_wr_reg</v>
      </c>
      <c r="D4" t="str">
        <f>INDEX('Register VHDL Types'!$F$89:$F$107,MATCH('Register VHDL Types TABLE'!C4,'Register VHDL Types'!$H$89:$H$107,0))</f>
        <v>spw_link_config_reg</v>
      </c>
      <c r="E4" t="str">
        <f>'AVS DCOM Registers TABLE'!E4</f>
        <v>spw_lnkcfg_linkstart</v>
      </c>
    </row>
    <row r="5" spans="2:5" x14ac:dyDescent="0.3">
      <c r="B5" t="str">
        <f>INDEX('Register VHDL Types'!$B$6:$B$107,MATCH('Register VHDL Types TABLE'!D5,'Register VHDL Types'!$F$6:$F$107,0))</f>
        <v>t_dcom_write_registers</v>
      </c>
      <c r="C5" t="str">
        <f>INDEX('Register VHDL Types'!$B$6:$B$107,MATCH(E5,'Register VHDL Types'!$F$6:$F$107,0))</f>
        <v>t_dcom_spw_link_config_wr_reg</v>
      </c>
      <c r="D5" t="str">
        <f>INDEX('Register VHDL Types'!$F$89:$F$107,MATCH('Register VHDL Types TABLE'!C5,'Register VHDL Types'!$H$89:$H$107,0))</f>
        <v>spw_link_config_reg</v>
      </c>
      <c r="E5" t="str">
        <f>'AVS DCOM Registers TABLE'!E5</f>
        <v>spw_lnkcfg_autostart</v>
      </c>
    </row>
    <row r="6" spans="2:5" x14ac:dyDescent="0.3">
      <c r="B6" t="str">
        <f>INDEX('Register VHDL Types'!$B$6:$B$107,MATCH('Register VHDL Types TABLE'!D6,'Register VHDL Types'!$F$6:$F$107,0))</f>
        <v>t_dcom_read_registers</v>
      </c>
      <c r="C6" t="str">
        <f>INDEX('Register VHDL Types'!$B$6:$B$107,MATCH(E6,'Register VHDL Types'!$F$6:$F$107,0))</f>
        <v>t_dcom_spw_link_status_rd_reg</v>
      </c>
      <c r="D6" t="str">
        <f>INDEX('Register VHDL Types'!$F$89:$F$107,MATCH('Register VHDL Types TABLE'!C6,'Register VHDL Types'!$H$89:$H$107,0))</f>
        <v>spw_link_status_reg</v>
      </c>
      <c r="E6" t="str">
        <f>'AVS DCOM Registers TABLE'!E7</f>
        <v>spw_link_running</v>
      </c>
    </row>
    <row r="7" spans="2:5" x14ac:dyDescent="0.3">
      <c r="B7" t="str">
        <f>INDEX('Register VHDL Types'!$B$6:$B$107,MATCH('Register VHDL Types TABLE'!D7,'Register VHDL Types'!$F$6:$F$107,0))</f>
        <v>t_dcom_read_registers</v>
      </c>
      <c r="C7" t="str">
        <f>INDEX('Register VHDL Types'!$B$6:$B$107,MATCH(E7,'Register VHDL Types'!$F$6:$F$107,0))</f>
        <v>t_dcom_spw_link_status_rd_reg</v>
      </c>
      <c r="D7" t="str">
        <f>INDEX('Register VHDL Types'!$F$89:$F$107,MATCH('Register VHDL Types TABLE'!C7,'Register VHDL Types'!$H$89:$H$107,0))</f>
        <v>spw_link_status_reg</v>
      </c>
      <c r="E7" t="str">
        <f>'AVS DCOM Registers TABLE'!E8</f>
        <v>spw_link_connecting</v>
      </c>
    </row>
    <row r="8" spans="2:5" x14ac:dyDescent="0.3">
      <c r="B8" t="str">
        <f>INDEX('Register VHDL Types'!$B$6:$B$107,MATCH('Register VHDL Types TABLE'!D8,'Register VHDL Types'!$F$6:$F$107,0))</f>
        <v>t_dcom_read_registers</v>
      </c>
      <c r="C8" t="str">
        <f>INDEX('Register VHDL Types'!$B$6:$B$107,MATCH(E8,'Register VHDL Types'!$F$6:$F$107,0))</f>
        <v>t_dcom_spw_link_status_rd_reg</v>
      </c>
      <c r="D8" t="str">
        <f>INDEX('Register VHDL Types'!$F$89:$F$107,MATCH('Register VHDL Types TABLE'!C8,'Register VHDL Types'!$H$89:$H$107,0))</f>
        <v>spw_link_status_reg</v>
      </c>
      <c r="E8" t="str">
        <f>'AVS DCOM Registers TABLE'!E9</f>
        <v>spw_link_started</v>
      </c>
    </row>
    <row r="9" spans="2:5" x14ac:dyDescent="0.3">
      <c r="B9" t="str">
        <f>INDEX('Register VHDL Types'!$B$6:$B$107,MATCH('Register VHDL Types TABLE'!D9,'Register VHDL Types'!$F$6:$F$107,0))</f>
        <v>t_dcom_read_registers</v>
      </c>
      <c r="C9" t="str">
        <f>INDEX('Register VHDL Types'!$B$6:$B$107,MATCH(E9,'Register VHDL Types'!$F$6:$F$107,0))</f>
        <v>t_dcom_spw_link_status_rd_reg</v>
      </c>
      <c r="D9" t="str">
        <f>INDEX('Register VHDL Types'!$F$89:$F$107,MATCH('Register VHDL Types TABLE'!C9,'Register VHDL Types'!$H$89:$H$107,0))</f>
        <v>spw_link_status_reg</v>
      </c>
      <c r="E9" t="str">
        <f>'AVS DCOM Registers TABLE'!E11</f>
        <v>spw_err_disconnect</v>
      </c>
    </row>
    <row r="10" spans="2:5" x14ac:dyDescent="0.3">
      <c r="B10" t="str">
        <f>INDEX('Register VHDL Types'!$B$6:$B$107,MATCH('Register VHDL Types TABLE'!D10,'Register VHDL Types'!$F$6:$F$107,0))</f>
        <v>t_dcom_read_registers</v>
      </c>
      <c r="C10" t="str">
        <f>INDEX('Register VHDL Types'!$B$6:$B$107,MATCH(E10,'Register VHDL Types'!$F$6:$F$107,0))</f>
        <v>t_dcom_spw_link_status_rd_reg</v>
      </c>
      <c r="D10" t="str">
        <f>INDEX('Register VHDL Types'!$F$89:$F$107,MATCH('Register VHDL Types TABLE'!C10,'Register VHDL Types'!$H$89:$H$107,0))</f>
        <v>spw_link_status_reg</v>
      </c>
      <c r="E10" t="str">
        <f>'AVS DCOM Registers TABLE'!E12</f>
        <v>spw_err_parity</v>
      </c>
    </row>
    <row r="11" spans="2:5" x14ac:dyDescent="0.3">
      <c r="B11" t="str">
        <f>INDEX('Register VHDL Types'!$B$6:$B$107,MATCH('Register VHDL Types TABLE'!D11,'Register VHDL Types'!$F$6:$F$107,0))</f>
        <v>t_dcom_read_registers</v>
      </c>
      <c r="C11" t="str">
        <f>INDEX('Register VHDL Types'!$B$6:$B$107,MATCH(E11,'Register VHDL Types'!$F$6:$F$107,0))</f>
        <v>t_dcom_spw_link_status_rd_reg</v>
      </c>
      <c r="D11" t="str">
        <f>INDEX('Register VHDL Types'!$F$89:$F$107,MATCH('Register VHDL Types TABLE'!C11,'Register VHDL Types'!$H$89:$H$107,0))</f>
        <v>spw_link_status_reg</v>
      </c>
      <c r="E11" t="str">
        <f>'AVS DCOM Registers TABLE'!E13</f>
        <v>spw_err_escape</v>
      </c>
    </row>
    <row r="12" spans="2:5" x14ac:dyDescent="0.3">
      <c r="B12" t="str">
        <f>INDEX('Register VHDL Types'!$B$6:$B$107,MATCH('Register VHDL Types TABLE'!D12,'Register VHDL Types'!$F$6:$F$107,0))</f>
        <v>t_dcom_read_registers</v>
      </c>
      <c r="C12" t="str">
        <f>INDEX('Register VHDL Types'!$B$6:$B$107,MATCH(E12,'Register VHDL Types'!$F$6:$F$107,0))</f>
        <v>t_dcom_spw_link_status_rd_reg</v>
      </c>
      <c r="D12" t="str">
        <f>INDEX('Register VHDL Types'!$F$89:$F$107,MATCH('Register VHDL Types TABLE'!C12,'Register VHDL Types'!$H$89:$H$107,0))</f>
        <v>spw_link_status_reg</v>
      </c>
      <c r="E12" t="str">
        <f>'AVS DCOM Registers TABLE'!E14</f>
        <v>spw_err_credit</v>
      </c>
    </row>
    <row r="13" spans="2:5" x14ac:dyDescent="0.3">
      <c r="B13" t="str">
        <f>INDEX('Register VHDL Types'!$B$6:$B$107,MATCH('Register VHDL Types TABLE'!D13,'Register VHDL Types'!$F$6:$F$107,0))</f>
        <v>t_dcom_write_registers</v>
      </c>
      <c r="C13" t="str">
        <f>INDEX('Register VHDL Types'!$B$6:$B$107,MATCH(E13,'Register VHDL Types'!$F$6:$F$107,0))</f>
        <v>t_dcom_spw_link_config_wr_reg</v>
      </c>
      <c r="D13" t="str">
        <f>INDEX('Register VHDL Types'!$F$89:$F$107,MATCH('Register VHDL Types TABLE'!C13,'Register VHDL Types'!$H$89:$H$107,0))</f>
        <v>spw_link_config_reg</v>
      </c>
      <c r="E13" t="str">
        <f>'AVS DCOM Registers TABLE'!E16</f>
        <v>spw_lnkcfg_txdivcnt</v>
      </c>
    </row>
    <row r="14" spans="2:5" x14ac:dyDescent="0.3">
      <c r="B14" t="str">
        <f>INDEX('Register VHDL Types'!$B$6:$B$107,MATCH('Register VHDL Types TABLE'!D14,'Register VHDL Types'!$F$6:$F$107,0))</f>
        <v>t_dcom_write_registers</v>
      </c>
      <c r="C14" t="str">
        <f>INDEX('Register VHDL Types'!$B$6:$B$107,MATCH(E14,'Register VHDL Types'!$F$6:$F$107,0))</f>
        <v>t_dcom_spw_timecode_tx_rxctrl_wr_reg</v>
      </c>
      <c r="D14" t="str">
        <f>INDEX('Register VHDL Types'!$F$89:$F$107,MATCH('Register VHDL Types TABLE'!C14,'Register VHDL Types'!$H$89:$H$107,0))</f>
        <v>spw_timecode_tx_rxctrl_reg</v>
      </c>
      <c r="E14" t="str">
        <f>'AVS DCOM Registers TABLE'!E17</f>
        <v>timecode_tx_time</v>
      </c>
    </row>
    <row r="15" spans="2:5" x14ac:dyDescent="0.3">
      <c r="B15" t="str">
        <f>INDEX('Register VHDL Types'!$B$6:$B$107,MATCH('Register VHDL Types TABLE'!D15,'Register VHDL Types'!$F$6:$F$107,0))</f>
        <v>t_dcom_write_registers</v>
      </c>
      <c r="C15" t="str">
        <f>INDEX('Register VHDL Types'!$B$6:$B$107,MATCH(E15,'Register VHDL Types'!$F$6:$F$107,0))</f>
        <v>t_dcom_spw_timecode_tx_rxctrl_wr_reg</v>
      </c>
      <c r="D15" t="str">
        <f>INDEX('Register VHDL Types'!$F$89:$F$107,MATCH('Register VHDL Types TABLE'!C15,'Register VHDL Types'!$H$89:$H$107,0))</f>
        <v>spw_timecode_tx_rxctrl_reg</v>
      </c>
      <c r="E15" t="str">
        <f>'AVS DCOM Registers TABLE'!E18</f>
        <v>timecode_tx_control</v>
      </c>
    </row>
    <row r="16" spans="2:5" x14ac:dyDescent="0.3">
      <c r="B16" t="str">
        <f>INDEX('Register VHDL Types'!$B$6:$B$107,MATCH('Register VHDL Types TABLE'!D16,'Register VHDL Types'!$F$6:$F$107,0))</f>
        <v>t_dcom_write_registers</v>
      </c>
      <c r="C16" t="str">
        <f>INDEX('Register VHDL Types'!$B$6:$B$107,MATCH(E16,'Register VHDL Types'!$F$6:$F$107,0))</f>
        <v>t_dcom_spw_timecode_tx_rxctrl_wr_reg</v>
      </c>
      <c r="D16" t="str">
        <f>INDEX('Register VHDL Types'!$F$89:$F$107,MATCH('Register VHDL Types TABLE'!C16,'Register VHDL Types'!$H$89:$H$107,0))</f>
        <v>spw_timecode_tx_rxctrl_reg</v>
      </c>
      <c r="E16" t="str">
        <f>'AVS DCOM Registers TABLE'!E19</f>
        <v>timecode_tx_send</v>
      </c>
    </row>
    <row r="17" spans="2:5" x14ac:dyDescent="0.3">
      <c r="B17" t="str">
        <f>INDEX('Register VHDL Types'!$B$6:$B$107,MATCH('Register VHDL Types TABLE'!D17,'Register VHDL Types'!$F$6:$F$107,0))</f>
        <v>t_dcom_read_registers</v>
      </c>
      <c r="C17" t="str">
        <f>INDEX('Register VHDL Types'!$B$6:$B$107,MATCH(E17,'Register VHDL Types'!$F$6:$F$107,0))</f>
        <v>t_dcom_spw_timecode_rx_rd_reg</v>
      </c>
      <c r="D17" t="str">
        <f>INDEX('Register VHDL Types'!$F$89:$F$107,MATCH('Register VHDL Types TABLE'!C17,'Register VHDL Types'!$H$89:$H$107,0))</f>
        <v>spw_timecode_rx_reg</v>
      </c>
      <c r="E17" t="str">
        <f>'AVS DCOM Registers TABLE'!E21</f>
        <v>timecode_rx_time</v>
      </c>
    </row>
    <row r="18" spans="2:5" x14ac:dyDescent="0.3">
      <c r="B18" t="str">
        <f>INDEX('Register VHDL Types'!$B$6:$B$107,MATCH('Register VHDL Types TABLE'!D18,'Register VHDL Types'!$F$6:$F$107,0))</f>
        <v>t_dcom_read_registers</v>
      </c>
      <c r="C18" t="str">
        <f>INDEX('Register VHDL Types'!$B$6:$B$107,MATCH(E18,'Register VHDL Types'!$F$6:$F$107,0))</f>
        <v>t_dcom_spw_timecode_rx_rd_reg</v>
      </c>
      <c r="D18" t="str">
        <f>INDEX('Register VHDL Types'!$F$89:$F$107,MATCH('Register VHDL Types TABLE'!C18,'Register VHDL Types'!$H$89:$H$107,0))</f>
        <v>spw_timecode_rx_reg</v>
      </c>
      <c r="E18" t="str">
        <f>'AVS DCOM Registers TABLE'!E22</f>
        <v>timecode_rx_control</v>
      </c>
    </row>
    <row r="19" spans="2:5" x14ac:dyDescent="0.3">
      <c r="B19" t="str">
        <f>INDEX('Register VHDL Types'!$B$6:$B$107,MATCH('Register VHDL Types TABLE'!D19,'Register VHDL Types'!$F$6:$F$107,0))</f>
        <v>t_dcom_read_registers</v>
      </c>
      <c r="C19" t="str">
        <f>INDEX('Register VHDL Types'!$B$6:$B$107,MATCH(E19,'Register VHDL Types'!$F$6:$F$107,0))</f>
        <v>t_dcom_spw_timecode_rx_rd_reg</v>
      </c>
      <c r="D19" t="str">
        <f>INDEX('Register VHDL Types'!$F$89:$F$107,MATCH('Register VHDL Types TABLE'!C19,'Register VHDL Types'!$H$89:$H$107,0))</f>
        <v>spw_timecode_rx_reg</v>
      </c>
      <c r="E19" t="str">
        <f>'AVS DCOM Registers TABLE'!E23</f>
        <v>timecode_rx_received</v>
      </c>
    </row>
    <row r="20" spans="2:5" x14ac:dyDescent="0.3">
      <c r="B20" t="str">
        <f>INDEX('Register VHDL Types'!$B$6:$B$107,MATCH('Register VHDL Types TABLE'!D20,'Register VHDL Types'!$F$6:$F$107,0))</f>
        <v>t_dcom_write_registers</v>
      </c>
      <c r="C20" t="str">
        <f>INDEX('Register VHDL Types'!$B$6:$B$107,MATCH(E20,'Register VHDL Types'!$F$6:$F$107,0))</f>
        <v>t_dcom_spw_timecode_tx_rxctrl_wr_reg</v>
      </c>
      <c r="D20" t="str">
        <f>INDEX('Register VHDL Types'!$F$89:$F$107,MATCH('Register VHDL Types TABLE'!C20,'Register VHDL Types'!$H$89:$H$107,0))</f>
        <v>spw_timecode_tx_rxctrl_reg</v>
      </c>
      <c r="E20" t="s">
        <v>224</v>
      </c>
    </row>
    <row r="21" spans="2:5" x14ac:dyDescent="0.3">
      <c r="B21" t="str">
        <f>INDEX('Register VHDL Types'!$B$6:$B$107,MATCH('Register VHDL Types TABLE'!D21,'Register VHDL Types'!$F$6:$F$107,0))</f>
        <v>t_dcom_read_registers</v>
      </c>
      <c r="C21" t="str">
        <f>INDEX('Register VHDL Types'!$B$6:$B$107,MATCH(E21,'Register VHDL Types'!$F$6:$F$107,0))</f>
        <v>t_dcom_data_buffers_status_rd_reg</v>
      </c>
      <c r="D21" t="str">
        <f>INDEX('Register VHDL Types'!$F$89:$F$107,MATCH('Register VHDL Types TABLE'!C21,'Register VHDL Types'!$H$89:$H$107,0))</f>
        <v>data_buffers_status_reg</v>
      </c>
      <c r="E21" t="str">
        <f>'AVS DCOM Registers TABLE'!E25</f>
        <v>data_buffer_used</v>
      </c>
    </row>
    <row r="22" spans="2:5" x14ac:dyDescent="0.3">
      <c r="B22" t="str">
        <f>INDEX('Register VHDL Types'!$B$6:$B$107,MATCH('Register VHDL Types TABLE'!D22,'Register VHDL Types'!$F$6:$F$107,0))</f>
        <v>t_dcom_read_registers</v>
      </c>
      <c r="C22" t="str">
        <f>INDEX('Register VHDL Types'!$B$6:$B$107,MATCH(E22,'Register VHDL Types'!$F$6:$F$107,0))</f>
        <v>t_dcom_data_buffers_status_rd_reg</v>
      </c>
      <c r="D22" t="str">
        <f>INDEX('Register VHDL Types'!$F$89:$F$107,MATCH('Register VHDL Types TABLE'!C22,'Register VHDL Types'!$H$89:$H$107,0))</f>
        <v>data_buffers_status_reg</v>
      </c>
      <c r="E22" t="str">
        <f>'AVS DCOM Registers TABLE'!E26</f>
        <v>data_buffer_empty</v>
      </c>
    </row>
    <row r="23" spans="2:5" x14ac:dyDescent="0.3">
      <c r="B23" t="str">
        <f>INDEX('Register VHDL Types'!$B$6:$B$107,MATCH('Register VHDL Types TABLE'!D23,'Register VHDL Types'!$F$6:$F$107,0))</f>
        <v>t_dcom_read_registers</v>
      </c>
      <c r="C23" t="str">
        <f>INDEX('Register VHDL Types'!$B$6:$B$107,MATCH(E23,'Register VHDL Types'!$F$6:$F$107,0))</f>
        <v>t_dcom_data_buffers_status_rd_reg</v>
      </c>
      <c r="D23" t="str">
        <f>INDEX('Register VHDL Types'!$F$89:$F$107,MATCH('Register VHDL Types TABLE'!C23,'Register VHDL Types'!$H$89:$H$107,0))</f>
        <v>data_buffers_status_reg</v>
      </c>
      <c r="E23" t="str">
        <f>'AVS DCOM Registers TABLE'!E27</f>
        <v>data_buffer_full</v>
      </c>
    </row>
    <row r="24" spans="2:5" x14ac:dyDescent="0.3">
      <c r="B24" t="str">
        <f>INDEX('Register VHDL Types'!$B$6:$B$107,MATCH('Register VHDL Types TABLE'!D24,'Register VHDL Types'!$F$6:$F$107,0))</f>
        <v>t_dcom_write_registers</v>
      </c>
      <c r="C24" t="str">
        <f>INDEX('Register VHDL Types'!$B$6:$B$107,MATCH(E24,'Register VHDL Types'!$F$6:$F$107,0))</f>
        <v>t_dcom_data_controller_config_wr_reg</v>
      </c>
      <c r="D24" t="str">
        <f>INDEX('Register VHDL Types'!$F$89:$F$107,MATCH('Register VHDL Types TABLE'!C24,'Register VHDL Types'!$H$89:$H$107,0))</f>
        <v>data_controller_config_reg</v>
      </c>
      <c r="E24" t="str">
        <f>'AVS DCOM Registers TABLE'!E29</f>
        <v>send_eop</v>
      </c>
    </row>
    <row r="25" spans="2:5" x14ac:dyDescent="0.3">
      <c r="B25" t="str">
        <f>INDEX('Register VHDL Types'!$B$6:$B$107,MATCH('Register VHDL Types TABLE'!D25,'Register VHDL Types'!$F$6:$F$107,0))</f>
        <v>t_dcom_write_registers</v>
      </c>
      <c r="C25" t="str">
        <f>INDEX('Register VHDL Types'!$B$6:$B$107,MATCH(E25,'Register VHDL Types'!$F$6:$F$107,0))</f>
        <v>t_dcom_data_controller_config_wr_reg</v>
      </c>
      <c r="D25" t="str">
        <f>INDEX('Register VHDL Types'!$F$89:$F$107,MATCH('Register VHDL Types TABLE'!C25,'Register VHDL Types'!$H$89:$H$107,0))</f>
        <v>data_controller_config_reg</v>
      </c>
      <c r="E25" t="str">
        <f>'AVS DCOM Registers TABLE'!E30</f>
        <v>send_eep</v>
      </c>
    </row>
    <row r="26" spans="2:5" x14ac:dyDescent="0.3">
      <c r="B26" t="str">
        <f>INDEX('Register VHDL Types'!$B$6:$B$107,MATCH('Register VHDL Types TABLE'!D26,'Register VHDL Types'!$F$6:$F$107,0))</f>
        <v>t_dcom_write_registers</v>
      </c>
      <c r="C26" t="str">
        <f>INDEX('Register VHDL Types'!$B$6:$B$107,MATCH(E26,'Register VHDL Types'!$F$6:$F$107,0))</f>
        <v>t_dcom_data_scheduler_timer_config_wr_reg</v>
      </c>
      <c r="D26" t="str">
        <f>INDEX('Register VHDL Types'!$F$89:$F$107,MATCH('Register VHDL Types TABLE'!C26,'Register VHDL Types'!$H$89:$H$107,0))</f>
        <v>data_scheduler_timer_config_reg</v>
      </c>
      <c r="E26" t="str">
        <f>'AVS DCOM Registers TABLE'!E32</f>
        <v>timer_start_on_sync</v>
      </c>
    </row>
    <row r="27" spans="2:5" x14ac:dyDescent="0.3">
      <c r="B27" t="str">
        <f>INDEX('Register VHDL Types'!$B$6:$B$107,MATCH('Register VHDL Types TABLE'!D27,'Register VHDL Types'!$F$6:$F$107,0))</f>
        <v>t_dcom_write_registers</v>
      </c>
      <c r="C27" t="str">
        <f>INDEX('Register VHDL Types'!$B$6:$B$107,MATCH(E27,'Register VHDL Types'!$F$6:$F$107,0))</f>
        <v>t_dcom_data_scheduler_timer_clkdiv_wr_reg</v>
      </c>
      <c r="D27" t="str">
        <f>INDEX('Register VHDL Types'!$F$89:$F$107,MATCH('Register VHDL Types TABLE'!C27,'Register VHDL Types'!$H$89:$H$107,0))</f>
        <v>data_scheduler_timer_clkdiv_reg</v>
      </c>
      <c r="E27" t="str">
        <f>'AVS DCOM Registers TABLE'!E34</f>
        <v>timer_clk_div</v>
      </c>
    </row>
    <row r="28" spans="2:5" x14ac:dyDescent="0.3">
      <c r="B28" t="str">
        <f>INDEX('Register VHDL Types'!$B$6:$B$107,MATCH('Register VHDL Types TABLE'!D28,'Register VHDL Types'!$F$6:$F$107,0))</f>
        <v>t_dcom_read_registers</v>
      </c>
      <c r="C28" t="str">
        <f>INDEX('Register VHDL Types'!$B$6:$B$107,MATCH(E28,'Register VHDL Types'!$F$6:$F$107,0))</f>
        <v>t_dcom_data_scheduler_timer_status_rd_reg</v>
      </c>
      <c r="D28" t="str">
        <f>INDEX('Register VHDL Types'!$F$89:$F$107,MATCH('Register VHDL Types TABLE'!C28,'Register VHDL Types'!$H$89:$H$107,0))</f>
        <v>data_scheduler_timer_status_reg</v>
      </c>
      <c r="E28" t="str">
        <f>'AVS DCOM Registers TABLE'!E35</f>
        <v>timer_stopped</v>
      </c>
    </row>
    <row r="29" spans="2:5" x14ac:dyDescent="0.3">
      <c r="B29" t="str">
        <f>INDEX('Register VHDL Types'!$B$6:$B$107,MATCH('Register VHDL Types TABLE'!D29,'Register VHDL Types'!$F$6:$F$107,0))</f>
        <v>t_dcom_read_registers</v>
      </c>
      <c r="C29" t="str">
        <f>INDEX('Register VHDL Types'!$B$6:$B$107,MATCH(E29,'Register VHDL Types'!$F$6:$F$107,0))</f>
        <v>t_dcom_data_scheduler_timer_status_rd_reg</v>
      </c>
      <c r="D29" t="str">
        <f>INDEX('Register VHDL Types'!$F$89:$F$107,MATCH('Register VHDL Types TABLE'!C29,'Register VHDL Types'!$H$89:$H$107,0))</f>
        <v>data_scheduler_timer_status_reg</v>
      </c>
      <c r="E29" t="str">
        <f>'AVS DCOM Registers TABLE'!E36</f>
        <v>timer_started</v>
      </c>
    </row>
    <row r="30" spans="2:5" x14ac:dyDescent="0.3">
      <c r="B30" t="str">
        <f>INDEX('Register VHDL Types'!$B$6:$B$107,MATCH('Register VHDL Types TABLE'!D30,'Register VHDL Types'!$F$6:$F$107,0))</f>
        <v>t_dcom_read_registers</v>
      </c>
      <c r="C30" t="str">
        <f>INDEX('Register VHDL Types'!$B$6:$B$107,MATCH(E30,'Register VHDL Types'!$F$6:$F$107,0))</f>
        <v>t_dcom_data_scheduler_timer_status_rd_reg</v>
      </c>
      <c r="D30" t="str">
        <f>INDEX('Register VHDL Types'!$F$89:$F$107,MATCH('Register VHDL Types TABLE'!C30,'Register VHDL Types'!$H$89:$H$107,0))</f>
        <v>data_scheduler_timer_status_reg</v>
      </c>
      <c r="E30" t="str">
        <f>'AVS DCOM Registers TABLE'!E37</f>
        <v>timer_running</v>
      </c>
    </row>
    <row r="31" spans="2:5" x14ac:dyDescent="0.3">
      <c r="B31" t="str">
        <f>INDEX('Register VHDL Types'!$B$6:$B$107,MATCH('Register VHDL Types TABLE'!D31,'Register VHDL Types'!$F$6:$F$107,0))</f>
        <v>t_dcom_read_registers</v>
      </c>
      <c r="C31" t="str">
        <f>INDEX('Register VHDL Types'!$B$6:$B$107,MATCH(E31,'Register VHDL Types'!$F$6:$F$107,0))</f>
        <v>t_dcom_data_scheduler_timer_status_rd_reg</v>
      </c>
      <c r="D31" t="str">
        <f>INDEX('Register VHDL Types'!$F$89:$F$107,MATCH('Register VHDL Types TABLE'!C31,'Register VHDL Types'!$H$89:$H$107,0))</f>
        <v>data_scheduler_timer_status_reg</v>
      </c>
      <c r="E31" t="str">
        <f>'AVS DCOM Registers TABLE'!E38</f>
        <v>timer_cleared</v>
      </c>
    </row>
    <row r="32" spans="2:5" x14ac:dyDescent="0.3">
      <c r="B32" t="str">
        <f>INDEX('Register VHDL Types'!$B$6:$B$107,MATCH('Register VHDL Types TABLE'!D32,'Register VHDL Types'!$F$6:$F$107,0))</f>
        <v>t_dcom_write_registers</v>
      </c>
      <c r="C32" t="str">
        <f>INDEX('Register VHDL Types'!$B$6:$B$107,MATCH(E32,'Register VHDL Types'!$F$6:$F$107,0))</f>
        <v>t_dcom_data_scheduler_timer_time_wr_reg</v>
      </c>
      <c r="D32" t="str">
        <f>INDEX('Register VHDL Types'!$F$89:$F$107,MATCH('Register VHDL Types TABLE'!C32,'Register VHDL Types'!$H$89:$H$107,0))</f>
        <v>data_scheduler_timer_time_reg</v>
      </c>
      <c r="E32" t="str">
        <f>'AVS DCOM Registers TABLE'!E40</f>
        <v>timer_time</v>
      </c>
    </row>
    <row r="33" spans="2:5" x14ac:dyDescent="0.3">
      <c r="B33" t="str">
        <f>INDEX('Register VHDL Types'!$B$6:$B$107,MATCH('Register VHDL Types TABLE'!D33,'Register VHDL Types'!$F$6:$F$107,0))</f>
        <v>t_dcom_write_registers</v>
      </c>
      <c r="C33" t="str">
        <f>INDEX('Register VHDL Types'!$B$6:$B$107,MATCH(E33,'Register VHDL Types'!$F$6:$F$107,0))</f>
        <v>t_dcom_data_scheduler_timer_control_wr_reg</v>
      </c>
      <c r="D33" t="str">
        <f>INDEX('Register VHDL Types'!$F$89:$F$107,MATCH('Register VHDL Types TABLE'!C33,'Register VHDL Types'!$H$89:$H$107,0))</f>
        <v>data_scheduler_timer_control_reg</v>
      </c>
      <c r="E33" t="str">
        <f>'AVS DCOM Registers TABLE'!E41</f>
        <v>timer_start</v>
      </c>
    </row>
    <row r="34" spans="2:5" x14ac:dyDescent="0.3">
      <c r="B34" t="str">
        <f>INDEX('Register VHDL Types'!$B$6:$B$107,MATCH('Register VHDL Types TABLE'!D34,'Register VHDL Types'!$F$6:$F$107,0))</f>
        <v>t_dcom_write_registers</v>
      </c>
      <c r="C34" t="str">
        <f>INDEX('Register VHDL Types'!$B$6:$B$107,MATCH(E34,'Register VHDL Types'!$F$6:$F$107,0))</f>
        <v>t_dcom_data_scheduler_timer_control_wr_reg</v>
      </c>
      <c r="D34" t="str">
        <f>INDEX('Register VHDL Types'!$F$89:$F$107,MATCH('Register VHDL Types TABLE'!C34,'Register VHDL Types'!$H$89:$H$107,0))</f>
        <v>data_scheduler_timer_control_reg</v>
      </c>
      <c r="E34" t="str">
        <f>'AVS DCOM Registers TABLE'!E42</f>
        <v>timer_run</v>
      </c>
    </row>
    <row r="35" spans="2:5" x14ac:dyDescent="0.3">
      <c r="B35" t="str">
        <f>INDEX('Register VHDL Types'!$B$6:$B$107,MATCH('Register VHDL Types TABLE'!D35,'Register VHDL Types'!$F$6:$F$107,0))</f>
        <v>t_dcom_write_registers</v>
      </c>
      <c r="C35" t="str">
        <f>INDEX('Register VHDL Types'!$B$6:$B$107,MATCH(E35,'Register VHDL Types'!$F$6:$F$107,0))</f>
        <v>t_dcom_data_scheduler_timer_control_wr_reg</v>
      </c>
      <c r="D35" t="str">
        <f>INDEX('Register VHDL Types'!$F$89:$F$107,MATCH('Register VHDL Types TABLE'!C35,'Register VHDL Types'!$H$89:$H$107,0))</f>
        <v>data_scheduler_timer_control_reg</v>
      </c>
      <c r="E35" t="str">
        <f>'AVS DCOM Registers TABLE'!E43</f>
        <v>timer_stop</v>
      </c>
    </row>
    <row r="36" spans="2:5" x14ac:dyDescent="0.3">
      <c r="B36" t="str">
        <f>INDEX('Register VHDL Types'!$B$6:$B$107,MATCH('Register VHDL Types TABLE'!D36,'Register VHDL Types'!$F$6:$F$107,0))</f>
        <v>t_dcom_write_registers</v>
      </c>
      <c r="C36" t="str">
        <f>INDEX('Register VHDL Types'!$B$6:$B$107,MATCH(E36,'Register VHDL Types'!$F$6:$F$107,0))</f>
        <v>t_dcom_data_scheduler_timer_control_wr_reg</v>
      </c>
      <c r="D36" t="str">
        <f>INDEX('Register VHDL Types'!$F$89:$F$107,MATCH('Register VHDL Types TABLE'!C36,'Register VHDL Types'!$H$89:$H$107,0))</f>
        <v>data_scheduler_timer_control_reg</v>
      </c>
      <c r="E36" t="str">
        <f>'AVS DCOM Registers TABLE'!E44</f>
        <v>timer_clear</v>
      </c>
    </row>
    <row r="37" spans="2:5" x14ac:dyDescent="0.3">
      <c r="B37" t="str">
        <f>INDEX('Register VHDL Types'!$B$6:$B$107,MATCH('Register VHDL Types TABLE'!D37,'Register VHDL Types'!$F$6:$F$107,0))</f>
        <v>t_dcom_write_registers</v>
      </c>
      <c r="C37" t="str">
        <f>INDEX('Register VHDL Types'!$B$6:$B$107,MATCH(E37,'Register VHDL Types'!$F$6:$F$107,0))</f>
        <v>t_dcom_dcom_irq_control_wr_reg</v>
      </c>
      <c r="D37" t="str">
        <f>INDEX('Register VHDL Types'!$F$89:$F$107,MATCH('Register VHDL Types TABLE'!C37,'Register VHDL Types'!$H$89:$H$107,0))</f>
        <v>dcom_irq_control_reg</v>
      </c>
      <c r="E37" t="str">
        <f>'AVS DCOM Registers TABLE'!E46</f>
        <v>dcom_tx_end_en</v>
      </c>
    </row>
    <row r="38" spans="2:5" x14ac:dyDescent="0.3">
      <c r="B38" t="str">
        <f>INDEX('Register VHDL Types'!$B$6:$B$107,MATCH('Register VHDL Types TABLE'!D38,'Register VHDL Types'!$F$6:$F$107,0))</f>
        <v>t_dcom_write_registers</v>
      </c>
      <c r="C38" t="str">
        <f>INDEX('Register VHDL Types'!$B$6:$B$107,MATCH(E38,'Register VHDL Types'!$F$6:$F$107,0))</f>
        <v>t_dcom_dcom_irq_control_wr_reg</v>
      </c>
      <c r="D38" t="str">
        <f>INDEX('Register VHDL Types'!$F$89:$F$107,MATCH('Register VHDL Types TABLE'!C38,'Register VHDL Types'!$H$89:$H$107,0))</f>
        <v>dcom_irq_control_reg</v>
      </c>
      <c r="E38" t="str">
        <f>'AVS DCOM Registers TABLE'!E47</f>
        <v>dcom_tx_begin_en</v>
      </c>
    </row>
    <row r="39" spans="2:5" x14ac:dyDescent="0.3">
      <c r="B39" t="str">
        <f>INDEX('Register VHDL Types'!$B$6:$B$107,MATCH('Register VHDL Types TABLE'!D39,'Register VHDL Types'!$F$6:$F$107,0))</f>
        <v>t_dcom_write_registers</v>
      </c>
      <c r="C39" t="str">
        <f>INDEX('Register VHDL Types'!$B$6:$B$107,MATCH(E39,'Register VHDL Types'!$F$6:$F$107,0))</f>
        <v>t_dcom_dcom_irq_control_wr_reg</v>
      </c>
      <c r="D39" t="str">
        <f>INDEX('Register VHDL Types'!$F$89:$F$107,MATCH('Register VHDL Types TABLE'!C39,'Register VHDL Types'!$H$89:$H$107,0))</f>
        <v>dcom_irq_control_reg</v>
      </c>
      <c r="E39" t="str">
        <f>'AVS DCOM Registers TABLE'!E49</f>
        <v>dcom_global_irq_en</v>
      </c>
    </row>
    <row r="40" spans="2:5" x14ac:dyDescent="0.3">
      <c r="B40" t="str">
        <f>INDEX('Register VHDL Types'!$B$6:$B$107,MATCH('Register VHDL Types TABLE'!D40,'Register VHDL Types'!$F$6:$F$107,0))</f>
        <v>t_dcom_read_registers</v>
      </c>
      <c r="C40" t="str">
        <f>INDEX('Register VHDL Types'!$B$6:$B$107,MATCH(E40,'Register VHDL Types'!$F$6:$F$107,0))</f>
        <v>t_dcom_dcom_irq_flags_rd_reg</v>
      </c>
      <c r="D40" t="str">
        <f>INDEX('Register VHDL Types'!$F$89:$F$107,MATCH('Register VHDL Types TABLE'!C40,'Register VHDL Types'!$H$89:$H$107,0))</f>
        <v>dcom_irq_flags_reg</v>
      </c>
      <c r="E40" t="str">
        <f>'AVS DCOM Registers TABLE'!E51</f>
        <v>dcom_tx_end_flag</v>
      </c>
    </row>
    <row r="41" spans="2:5" x14ac:dyDescent="0.3">
      <c r="B41" t="str">
        <f>INDEX('Register VHDL Types'!$B$6:$B$107,MATCH('Register VHDL Types TABLE'!D41,'Register VHDL Types'!$F$6:$F$107,0))</f>
        <v>t_dcom_read_registers</v>
      </c>
      <c r="C41" t="str">
        <f>INDEX('Register VHDL Types'!$B$6:$B$107,MATCH(E41,'Register VHDL Types'!$F$6:$F$107,0))</f>
        <v>t_dcom_dcom_irq_flags_rd_reg</v>
      </c>
      <c r="D41" t="str">
        <f>INDEX('Register VHDL Types'!$F$89:$F$107,MATCH('Register VHDL Types TABLE'!C41,'Register VHDL Types'!$H$89:$H$107,0))</f>
        <v>dcom_irq_flags_reg</v>
      </c>
      <c r="E41" t="str">
        <f>'AVS DCOM Registers TABLE'!E52</f>
        <v>dcom_tx_begin_flag</v>
      </c>
    </row>
    <row r="42" spans="2:5" x14ac:dyDescent="0.3">
      <c r="B42" t="str">
        <f>INDEX('Register VHDL Types'!$B$6:$B$107,MATCH('Register VHDL Types TABLE'!D42,'Register VHDL Types'!$F$6:$F$107,0))</f>
        <v>t_dcom_write_registers</v>
      </c>
      <c r="C42" t="str">
        <f>INDEX('Register VHDL Types'!$B$6:$B$107,MATCH(E42,'Register VHDL Types'!$F$6:$F$107,0))</f>
        <v>t_dcom_dcom_irq_flags_clear_wr_reg</v>
      </c>
      <c r="D42" t="str">
        <f>INDEX('Register VHDL Types'!$F$89:$F$107,MATCH('Register VHDL Types TABLE'!C42,'Register VHDL Types'!$H$89:$H$107,0))</f>
        <v>dcom_irq_flags_clear_reg</v>
      </c>
      <c r="E42" t="str">
        <f>'AVS DCOM Registers TABLE'!E54</f>
        <v>dcom_tx_end_flag_clear</v>
      </c>
    </row>
    <row r="43" spans="2:5" x14ac:dyDescent="0.3">
      <c r="B43" t="str">
        <f>INDEX('Register VHDL Types'!$B$6:$B$107,MATCH('Register VHDL Types TABLE'!D43,'Register VHDL Types'!$F$6:$F$107,0))</f>
        <v>t_dcom_write_registers</v>
      </c>
      <c r="C43" t="str">
        <f>INDEX('Register VHDL Types'!$B$6:$B$107,MATCH(E43,'Register VHDL Types'!$F$6:$F$107,0))</f>
        <v>t_dcom_dcom_irq_flags_clear_wr_reg</v>
      </c>
      <c r="D43" t="str">
        <f>INDEX('Register VHDL Types'!$F$89:$F$107,MATCH('Register VHDL Types TABLE'!C43,'Register VHDL Types'!$H$89:$H$107,0))</f>
        <v>dcom_irq_flags_clear_reg</v>
      </c>
      <c r="E43" t="str">
        <f>'AVS DCOM Registers TABLE'!E55</f>
        <v>dcom_tx_begin_flag_clear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AB79"/>
  <sheetViews>
    <sheetView topLeftCell="A76" zoomScale="70" zoomScaleNormal="70" workbookViewId="0">
      <selection activeCell="AB11" sqref="AB11:AB113"/>
    </sheetView>
    <sheetView zoomScaleNormal="100" workbookViewId="1"/>
  </sheetViews>
  <sheetFormatPr defaultRowHeight="14.4" x14ac:dyDescent="0.3"/>
  <cols>
    <col min="1" max="1" width="11.109375" customWidth="1"/>
    <col min="2" max="2" width="27.88671875" bestFit="1" customWidth="1"/>
    <col min="3" max="3" width="22.33203125" customWidth="1"/>
    <col min="4" max="4" width="4.33203125" customWidth="1"/>
    <col min="5" max="5" width="25.6640625" customWidth="1"/>
    <col min="6" max="6" width="7.33203125" customWidth="1"/>
    <col min="7" max="8" width="3.44140625" customWidth="1"/>
    <col min="9" max="9" width="8.44140625" customWidth="1"/>
    <col min="10" max="11" width="3.44140625" customWidth="1"/>
    <col min="12" max="12" width="12.88671875" customWidth="1"/>
    <col min="13" max="13" width="21.33203125" customWidth="1"/>
    <col min="14" max="14" width="7.33203125" customWidth="1"/>
    <col min="15" max="15" width="2.5546875" bestFit="1" customWidth="1"/>
    <col min="16" max="16" width="35.44140625" bestFit="1" customWidth="1"/>
    <col min="17" max="17" width="2.5546875" bestFit="1" customWidth="1"/>
    <col min="18" max="18" width="12.33203125" bestFit="1" customWidth="1"/>
    <col min="19" max="19" width="2.5546875" customWidth="1"/>
    <col min="20" max="20" width="5.6640625" customWidth="1"/>
    <col min="21" max="21" width="27.88671875" customWidth="1"/>
    <col min="22" max="22" width="3.44140625" customWidth="1"/>
    <col min="23" max="23" width="40.6640625" customWidth="1"/>
    <col min="24" max="24" width="3.44140625" customWidth="1"/>
    <col min="25" max="25" width="46.6640625" customWidth="1"/>
    <col min="26" max="26" width="3.44140625" customWidth="1"/>
    <col min="28" max="28" width="126.33203125" bestFit="1" customWidth="1"/>
  </cols>
  <sheetData>
    <row r="1" spans="1:28" x14ac:dyDescent="0.3">
      <c r="A1" s="6" t="s">
        <v>53</v>
      </c>
    </row>
    <row r="2" spans="1:28" x14ac:dyDescent="0.3">
      <c r="B2" s="2" t="s">
        <v>217</v>
      </c>
      <c r="C2" s="1" t="s">
        <v>50</v>
      </c>
      <c r="D2" s="2" t="s">
        <v>51</v>
      </c>
      <c r="E2" s="2" t="str">
        <f>'Register VHDL Types'!F101</f>
        <v>t_dcom_read_registers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5" t="s">
        <v>41</v>
      </c>
      <c r="AB2" t="str">
        <f>CONCATENATE(B2,C2,D2,E2,F2,G2,H2,I2,J2,K2,L2,M2,N2,O2,P2,Q2,R2,S2,T2,U2,V2,W2,X2,Y2,Z2)</f>
        <v>dcom_read_registers_i  : in t_dcom_read_registers;</v>
      </c>
    </row>
    <row r="3" spans="1:28" x14ac:dyDescent="0.3">
      <c r="B3" s="2" t="s">
        <v>218</v>
      </c>
      <c r="C3" s="1" t="s">
        <v>50</v>
      </c>
      <c r="D3" s="2" t="s">
        <v>51</v>
      </c>
      <c r="E3" s="2" t="str">
        <f>'Register VHDL Types'!F89</f>
        <v>t_dcom_write_registers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5" t="s">
        <v>41</v>
      </c>
      <c r="AB3" t="str">
        <f t="shared" ref="AB3:AB66" si="0">CONCATENATE(B3,C3,D3,E3,F3,G3,H3,I3,J3,K3,L3,M3,N3,O3,P3,Q3,R3,S3,T3,U3,V3,W3,X3,Y3,Z3)</f>
        <v>dcom_write_registers_i  : in t_dcom_write_registers;</v>
      </c>
    </row>
    <row r="4" spans="1:28" x14ac:dyDescent="0.3">
      <c r="B4" s="2" t="s">
        <v>219</v>
      </c>
      <c r="C4" s="1" t="s">
        <v>50</v>
      </c>
      <c r="D4" s="2" t="s">
        <v>59</v>
      </c>
      <c r="E4" s="1" t="s">
        <v>42</v>
      </c>
      <c r="F4" s="1" t="s">
        <v>70</v>
      </c>
      <c r="G4" s="1" t="s">
        <v>65</v>
      </c>
      <c r="H4" s="2">
        <v>31</v>
      </c>
      <c r="I4" s="1" t="s">
        <v>44</v>
      </c>
      <c r="J4" s="2">
        <v>0</v>
      </c>
      <c r="K4" s="1" t="s">
        <v>63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5" t="s">
        <v>41</v>
      </c>
      <c r="AB4" t="str">
        <f t="shared" si="0"/>
        <v>avalon_mm_dcom_o.readdata  : out std_logic_vector(31 downto 0);</v>
      </c>
    </row>
    <row r="5" spans="1:28" x14ac:dyDescent="0.3">
      <c r="AB5" t="str">
        <f t="shared" si="0"/>
        <v/>
      </c>
    </row>
    <row r="6" spans="1:28" x14ac:dyDescent="0.3">
      <c r="A6" s="6" t="s">
        <v>54</v>
      </c>
      <c r="AB6" t="str">
        <f t="shared" si="0"/>
        <v/>
      </c>
    </row>
    <row r="7" spans="1:28" x14ac:dyDescent="0.3">
      <c r="B7" s="5" t="s">
        <v>55</v>
      </c>
      <c r="C7" s="4" t="s">
        <v>100</v>
      </c>
      <c r="D7" s="5" t="s">
        <v>50</v>
      </c>
      <c r="E7" s="5" t="s">
        <v>42</v>
      </c>
      <c r="F7" s="5" t="s">
        <v>70</v>
      </c>
      <c r="G7" s="5" t="s">
        <v>65</v>
      </c>
      <c r="H7" s="4">
        <v>7</v>
      </c>
      <c r="I7" s="5" t="s">
        <v>44</v>
      </c>
      <c r="J7" s="4">
        <v>0</v>
      </c>
      <c r="K7" s="5" t="s">
        <v>63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5" t="s">
        <v>41</v>
      </c>
      <c r="AB7" t="str">
        <f t="shared" si="0"/>
        <v>signal read_address_i  : std_logic_vector(7 downto 0);</v>
      </c>
    </row>
    <row r="8" spans="1:28" x14ac:dyDescent="0.3">
      <c r="AB8" t="str">
        <f t="shared" si="0"/>
        <v/>
      </c>
    </row>
    <row r="9" spans="1:28" x14ac:dyDescent="0.3">
      <c r="A9" s="6" t="s">
        <v>52</v>
      </c>
      <c r="AB9" t="str">
        <f t="shared" si="0"/>
        <v/>
      </c>
    </row>
    <row r="10" spans="1:28" x14ac:dyDescent="0.3">
      <c r="B10" s="3"/>
      <c r="C10" s="3"/>
      <c r="D10" s="3"/>
      <c r="E10" s="3"/>
      <c r="F10" s="3"/>
      <c r="G10" s="3"/>
      <c r="H10" s="3"/>
      <c r="I10" s="3"/>
      <c r="J10" s="3"/>
      <c r="K10" s="3"/>
      <c r="L10" s="1" t="s">
        <v>56</v>
      </c>
      <c r="M10" s="2" t="str">
        <f>$C$7</f>
        <v>read_address_i</v>
      </c>
      <c r="N10" s="1" t="s">
        <v>57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B10" t="str">
        <f t="shared" si="0"/>
        <v>case (read_address_i) is</v>
      </c>
    </row>
    <row r="11" spans="1:28" x14ac:dyDescent="0.3">
      <c r="B11" s="3"/>
      <c r="C11" s="3"/>
      <c r="D11" s="3"/>
      <c r="E11" s="3"/>
      <c r="F11" s="3"/>
      <c r="G11" s="3"/>
      <c r="H11" s="3"/>
      <c r="I11" s="3"/>
      <c r="J11" s="3"/>
      <c r="K11" s="3"/>
      <c r="L11" s="3" t="s">
        <v>49</v>
      </c>
      <c r="M11" s="1" t="s">
        <v>66</v>
      </c>
      <c r="N11" s="2" t="str">
        <f>'AVS DCOM Registers TABLE'!C3</f>
        <v>x"00"</v>
      </c>
      <c r="O11" s="1" t="s">
        <v>63</v>
      </c>
      <c r="P11" s="3"/>
      <c r="Q11" s="3"/>
      <c r="R11" s="3"/>
      <c r="S11" s="3"/>
      <c r="T11" s="1" t="s">
        <v>61</v>
      </c>
      <c r="U11" s="3"/>
      <c r="V11" s="3"/>
      <c r="W11" s="3"/>
      <c r="X11" s="3"/>
      <c r="Y11" s="3"/>
      <c r="Z11" s="3"/>
      <c r="AB11" t="str">
        <f t="shared" si="0"/>
        <v xml:space="preserve">  when (x"00") =&gt;</v>
      </c>
    </row>
    <row r="12" spans="1:28" x14ac:dyDescent="0.3">
      <c r="B12" s="3"/>
      <c r="C12" s="3"/>
      <c r="D12" s="3"/>
      <c r="E12" s="3"/>
      <c r="F12" s="3"/>
      <c r="G12" s="3"/>
      <c r="H12" s="3"/>
      <c r="I12" s="3"/>
      <c r="J12" s="3"/>
      <c r="K12" s="3"/>
      <c r="L12" s="3" t="s">
        <v>49</v>
      </c>
      <c r="M12" s="3" t="s">
        <v>49</v>
      </c>
      <c r="N12" s="3"/>
      <c r="O12" s="3"/>
      <c r="P12" s="4" t="str">
        <f>$B$4</f>
        <v>avalon_mm_dcom_o.readdata</v>
      </c>
      <c r="Q12" s="1" t="s">
        <v>65</v>
      </c>
      <c r="R12" s="2" t="str">
        <f>INDEX('AVS DCOM Registers TABLE'!$J$2:$J$56,MATCH(Y12,'AVS DCOM Registers TABLE'!$E$2:$E$56,0))</f>
        <v>0</v>
      </c>
      <c r="S12" s="1" t="s">
        <v>63</v>
      </c>
      <c r="T12" s="5" t="s">
        <v>62</v>
      </c>
      <c r="U12" s="4" t="str">
        <f>INDEX($B$2:$B$3,MATCH(INDEX('Register VHDL Types TABLE'!$B$2:$B$43,MATCH(Y12,'Register VHDL Types TABLE'!$E$2:$E$43,0)),$E$2:$E$3,0))</f>
        <v>dcom_write_registers_i</v>
      </c>
      <c r="V12" s="5" t="s">
        <v>64</v>
      </c>
      <c r="W12" s="4" t="str">
        <f>INDEX('Register VHDL Types TABLE'!$D$2:$D$43,MATCH(Y12,'Register VHDL Types TABLE'!$E$2:$E$43,0))</f>
        <v>spw_link_config_reg</v>
      </c>
      <c r="X12" s="5" t="s">
        <v>64</v>
      </c>
      <c r="Y12" s="4" t="str">
        <f>'AVS DCOM Registers TABLE'!E3</f>
        <v>spw_lnkcfg_disconnect</v>
      </c>
      <c r="Z12" s="5" t="s">
        <v>41</v>
      </c>
      <c r="AB12" t="str">
        <f t="shared" si="0"/>
        <v xml:space="preserve">    avalon_mm_dcom_o.readdata(0) &lt;= dcom_write_registers_i.spw_link_config_reg.spw_lnkcfg_disconnect;</v>
      </c>
    </row>
    <row r="13" spans="1:28" x14ac:dyDescent="0.3">
      <c r="B13" s="3"/>
      <c r="C13" s="3"/>
      <c r="D13" s="3"/>
      <c r="E13" s="3"/>
      <c r="F13" s="3"/>
      <c r="G13" s="3"/>
      <c r="H13" s="3"/>
      <c r="I13" s="3"/>
      <c r="J13" s="3"/>
      <c r="K13" s="3"/>
      <c r="L13" s="3" t="s">
        <v>49</v>
      </c>
      <c r="M13" s="3" t="s">
        <v>49</v>
      </c>
      <c r="N13" s="3"/>
      <c r="O13" s="3"/>
      <c r="P13" s="4" t="str">
        <f t="shared" ref="P13:P76" si="1">$B$4</f>
        <v>avalon_mm_dcom_o.readdata</v>
      </c>
      <c r="Q13" s="1" t="s">
        <v>65</v>
      </c>
      <c r="R13" s="2" t="str">
        <f>INDEX('AVS DCOM Registers TABLE'!$J$2:$J$56,MATCH(Y13,'AVS DCOM Registers TABLE'!$E$2:$E$56,0))</f>
        <v>1</v>
      </c>
      <c r="S13" s="1" t="s">
        <v>63</v>
      </c>
      <c r="T13" s="5" t="s">
        <v>62</v>
      </c>
      <c r="U13" s="4" t="str">
        <f>INDEX($B$2:$B$3,MATCH(INDEX('Register VHDL Types TABLE'!$B$2:$B$43,MATCH(Y13,'Register VHDL Types TABLE'!$E$2:$E$43,0)),$E$2:$E$3,0))</f>
        <v>dcom_write_registers_i</v>
      </c>
      <c r="V13" s="5" t="s">
        <v>64</v>
      </c>
      <c r="W13" s="4" t="str">
        <f>INDEX('Register VHDL Types TABLE'!$D$2:$D$43,MATCH(Y13,'Register VHDL Types TABLE'!$E$2:$E$43,0))</f>
        <v>spw_link_config_reg</v>
      </c>
      <c r="X13" s="5" t="s">
        <v>64</v>
      </c>
      <c r="Y13" s="4" t="str">
        <f>'AVS DCOM Registers TABLE'!E4</f>
        <v>spw_lnkcfg_linkstart</v>
      </c>
      <c r="Z13" s="5" t="s">
        <v>41</v>
      </c>
      <c r="AB13" t="str">
        <f t="shared" si="0"/>
        <v xml:space="preserve">    avalon_mm_dcom_o.readdata(1) &lt;= dcom_write_registers_i.spw_link_config_reg.spw_lnkcfg_linkstart;</v>
      </c>
    </row>
    <row r="14" spans="1:28" x14ac:dyDescent="0.3">
      <c r="B14" s="3"/>
      <c r="C14" s="3"/>
      <c r="D14" s="3"/>
      <c r="E14" s="3"/>
      <c r="F14" s="3"/>
      <c r="G14" s="3"/>
      <c r="H14" s="3"/>
      <c r="I14" s="3"/>
      <c r="J14" s="3"/>
      <c r="K14" s="3"/>
      <c r="L14" s="3" t="s">
        <v>49</v>
      </c>
      <c r="M14" s="3" t="s">
        <v>49</v>
      </c>
      <c r="N14" s="3"/>
      <c r="O14" s="3"/>
      <c r="P14" s="4" t="str">
        <f t="shared" si="1"/>
        <v>avalon_mm_dcom_o.readdata</v>
      </c>
      <c r="Q14" s="1" t="s">
        <v>65</v>
      </c>
      <c r="R14" s="2" t="str">
        <f>INDEX('AVS DCOM Registers TABLE'!$J$2:$J$56,MATCH(Y14,'AVS DCOM Registers TABLE'!$E$2:$E$56,0))</f>
        <v>2</v>
      </c>
      <c r="S14" s="1" t="s">
        <v>63</v>
      </c>
      <c r="T14" s="5" t="s">
        <v>62</v>
      </c>
      <c r="U14" s="4" t="str">
        <f>INDEX($B$2:$B$3,MATCH(INDEX('Register VHDL Types TABLE'!$B$2:$B$43,MATCH(Y14,'Register VHDL Types TABLE'!$E$2:$E$43,0)),$E$2:$E$3,0))</f>
        <v>dcom_write_registers_i</v>
      </c>
      <c r="V14" s="5" t="s">
        <v>64</v>
      </c>
      <c r="W14" s="4" t="str">
        <f>INDEX('Register VHDL Types TABLE'!$D$2:$D$43,MATCH(Y14,'Register VHDL Types TABLE'!$E$2:$E$43,0))</f>
        <v>spw_link_config_reg</v>
      </c>
      <c r="X14" s="5" t="s">
        <v>64</v>
      </c>
      <c r="Y14" s="4" t="str">
        <f>'AVS DCOM Registers TABLE'!E5</f>
        <v>spw_lnkcfg_autostart</v>
      </c>
      <c r="Z14" s="5" t="s">
        <v>41</v>
      </c>
      <c r="AB14" t="str">
        <f t="shared" si="0"/>
        <v xml:space="preserve">    avalon_mm_dcom_o.readdata(2) &lt;= dcom_write_registers_i.spw_link_config_reg.spw_lnkcfg_autostart;</v>
      </c>
    </row>
    <row r="15" spans="1:28" x14ac:dyDescent="0.3">
      <c r="B15" s="3"/>
      <c r="C15" s="3"/>
      <c r="D15" s="3"/>
      <c r="E15" s="3"/>
      <c r="F15" s="3"/>
      <c r="G15" s="3"/>
      <c r="H15" s="3"/>
      <c r="I15" s="3"/>
      <c r="J15" s="3"/>
      <c r="K15" s="3"/>
      <c r="L15" s="3" t="s">
        <v>49</v>
      </c>
      <c r="M15" s="3" t="s">
        <v>49</v>
      </c>
      <c r="N15" s="3"/>
      <c r="O15" s="3"/>
      <c r="P15" s="4" t="str">
        <f t="shared" si="1"/>
        <v>avalon_mm_dcom_o.readdata</v>
      </c>
      <c r="Q15" s="1" t="s">
        <v>65</v>
      </c>
      <c r="R15" s="2" t="str">
        <f>'AVS DCOM Registers TABLE'!J6</f>
        <v>7 downto 3</v>
      </c>
      <c r="S15" s="1" t="s">
        <v>63</v>
      </c>
      <c r="T15" s="5" t="s">
        <v>62</v>
      </c>
      <c r="U15" s="4" t="str">
        <f>'AVS DCOM Registers TABLE'!G6</f>
        <v>(others =&gt; '0')</v>
      </c>
      <c r="V15" s="3"/>
      <c r="W15" s="3"/>
      <c r="X15" s="3"/>
      <c r="Y15" s="3"/>
      <c r="Z15" s="5" t="s">
        <v>41</v>
      </c>
      <c r="AB15" t="str">
        <f t="shared" si="0"/>
        <v xml:space="preserve">    avalon_mm_dcom_o.readdata(7 downto 3) &lt;= (others =&gt; '0');</v>
      </c>
    </row>
    <row r="16" spans="1:28" x14ac:dyDescent="0.3">
      <c r="B16" s="3"/>
      <c r="C16" s="3"/>
      <c r="D16" s="3"/>
      <c r="E16" s="3"/>
      <c r="F16" s="3"/>
      <c r="G16" s="3"/>
      <c r="H16" s="3"/>
      <c r="I16" s="3"/>
      <c r="J16" s="3"/>
      <c r="K16" s="3"/>
      <c r="L16" s="3" t="s">
        <v>49</v>
      </c>
      <c r="M16" s="3" t="s">
        <v>49</v>
      </c>
      <c r="N16" s="3"/>
      <c r="O16" s="3"/>
      <c r="P16" s="4" t="str">
        <f t="shared" si="1"/>
        <v>avalon_mm_dcom_o.readdata</v>
      </c>
      <c r="Q16" s="1" t="s">
        <v>65</v>
      </c>
      <c r="R16" s="2" t="str">
        <f>INDEX('AVS DCOM Registers TABLE'!$J$2:$J$56,MATCH(Y16,'AVS DCOM Registers TABLE'!$E$2:$E$56,0))</f>
        <v>8</v>
      </c>
      <c r="S16" s="1" t="s">
        <v>63</v>
      </c>
      <c r="T16" s="5" t="s">
        <v>62</v>
      </c>
      <c r="U16" s="4" t="str">
        <f>INDEX($B$2:$B$3,MATCH(INDEX('Register VHDL Types TABLE'!$B$2:$B$43,MATCH(Y16,'Register VHDL Types TABLE'!$E$2:$E$43,0)),$E$2:$E$3,0))</f>
        <v>dcom_read_registers_i</v>
      </c>
      <c r="V16" s="5" t="s">
        <v>64</v>
      </c>
      <c r="W16" s="4" t="str">
        <f>INDEX('Register VHDL Types TABLE'!$D$2:$D$43,MATCH(Y16,'Register VHDL Types TABLE'!$E$2:$E$43,0))</f>
        <v>spw_link_status_reg</v>
      </c>
      <c r="X16" s="5" t="s">
        <v>64</v>
      </c>
      <c r="Y16" s="4" t="str">
        <f>'AVS DCOM Registers TABLE'!E7</f>
        <v>spw_link_running</v>
      </c>
      <c r="Z16" s="5" t="s">
        <v>41</v>
      </c>
      <c r="AB16" t="str">
        <f t="shared" si="0"/>
        <v xml:space="preserve">    avalon_mm_dcom_o.readdata(8) &lt;= dcom_read_registers_i.spw_link_status_reg.spw_link_running;</v>
      </c>
    </row>
    <row r="17" spans="2:28" x14ac:dyDescent="0.3">
      <c r="B17" s="3"/>
      <c r="C17" s="3"/>
      <c r="D17" s="3"/>
      <c r="E17" s="3"/>
      <c r="F17" s="3"/>
      <c r="G17" s="3"/>
      <c r="H17" s="3"/>
      <c r="I17" s="3"/>
      <c r="J17" s="3"/>
      <c r="K17" s="3"/>
      <c r="L17" s="3" t="s">
        <v>49</v>
      </c>
      <c r="M17" s="3" t="s">
        <v>49</v>
      </c>
      <c r="N17" s="3"/>
      <c r="O17" s="3"/>
      <c r="P17" s="4" t="str">
        <f t="shared" si="1"/>
        <v>avalon_mm_dcom_o.readdata</v>
      </c>
      <c r="Q17" s="1" t="s">
        <v>65</v>
      </c>
      <c r="R17" s="2" t="str">
        <f>INDEX('AVS DCOM Registers TABLE'!$J$2:$J$56,MATCH(Y17,'AVS DCOM Registers TABLE'!$E$2:$E$56,0))</f>
        <v>9</v>
      </c>
      <c r="S17" s="1" t="s">
        <v>63</v>
      </c>
      <c r="T17" s="5" t="s">
        <v>62</v>
      </c>
      <c r="U17" s="4" t="str">
        <f>INDEX($B$2:$B$3,MATCH(INDEX('Register VHDL Types TABLE'!$B$2:$B$43,MATCH(Y17,'Register VHDL Types TABLE'!$E$2:$E$43,0)),$E$2:$E$3,0))</f>
        <v>dcom_read_registers_i</v>
      </c>
      <c r="V17" s="5" t="s">
        <v>64</v>
      </c>
      <c r="W17" s="4" t="str">
        <f>INDEX('Register VHDL Types TABLE'!$D$2:$D$43,MATCH(Y17,'Register VHDL Types TABLE'!$E$2:$E$43,0))</f>
        <v>spw_link_status_reg</v>
      </c>
      <c r="X17" s="5" t="s">
        <v>64</v>
      </c>
      <c r="Y17" s="4" t="str">
        <f>'AVS DCOM Registers TABLE'!E8</f>
        <v>spw_link_connecting</v>
      </c>
      <c r="Z17" s="5" t="s">
        <v>41</v>
      </c>
      <c r="AB17" t="str">
        <f t="shared" si="0"/>
        <v xml:space="preserve">    avalon_mm_dcom_o.readdata(9) &lt;= dcom_read_registers_i.spw_link_status_reg.spw_link_connecting;</v>
      </c>
    </row>
    <row r="18" spans="2:28" x14ac:dyDescent="0.3">
      <c r="B18" s="3"/>
      <c r="C18" s="3"/>
      <c r="D18" s="3"/>
      <c r="E18" s="3"/>
      <c r="F18" s="3"/>
      <c r="G18" s="3"/>
      <c r="H18" s="3"/>
      <c r="I18" s="3"/>
      <c r="J18" s="3"/>
      <c r="K18" s="3"/>
      <c r="L18" s="3" t="s">
        <v>49</v>
      </c>
      <c r="M18" s="3" t="s">
        <v>49</v>
      </c>
      <c r="N18" s="3"/>
      <c r="O18" s="3"/>
      <c r="P18" s="4" t="str">
        <f t="shared" si="1"/>
        <v>avalon_mm_dcom_o.readdata</v>
      </c>
      <c r="Q18" s="1" t="s">
        <v>65</v>
      </c>
      <c r="R18" s="2" t="str">
        <f>INDEX('AVS DCOM Registers TABLE'!$J$2:$J$56,MATCH(Y18,'AVS DCOM Registers TABLE'!$E$2:$E$56,0))</f>
        <v>10</v>
      </c>
      <c r="S18" s="1" t="s">
        <v>63</v>
      </c>
      <c r="T18" s="5" t="s">
        <v>62</v>
      </c>
      <c r="U18" s="4" t="str">
        <f>INDEX($B$2:$B$3,MATCH(INDEX('Register VHDL Types TABLE'!$B$2:$B$43,MATCH(Y18,'Register VHDL Types TABLE'!$E$2:$E$43,0)),$E$2:$E$3,0))</f>
        <v>dcom_read_registers_i</v>
      </c>
      <c r="V18" s="5" t="s">
        <v>64</v>
      </c>
      <c r="W18" s="4" t="str">
        <f>INDEX('Register VHDL Types TABLE'!$D$2:$D$43,MATCH(Y18,'Register VHDL Types TABLE'!$E$2:$E$43,0))</f>
        <v>spw_link_status_reg</v>
      </c>
      <c r="X18" s="5" t="s">
        <v>64</v>
      </c>
      <c r="Y18" s="4" t="str">
        <f>'AVS DCOM Registers TABLE'!E9</f>
        <v>spw_link_started</v>
      </c>
      <c r="Z18" s="5" t="s">
        <v>41</v>
      </c>
      <c r="AB18" t="str">
        <f t="shared" si="0"/>
        <v xml:space="preserve">    avalon_mm_dcom_o.readdata(10) &lt;= dcom_read_registers_i.spw_link_status_reg.spw_link_started;</v>
      </c>
    </row>
    <row r="19" spans="2:28" x14ac:dyDescent="0.3">
      <c r="B19" s="3"/>
      <c r="C19" s="3"/>
      <c r="D19" s="3"/>
      <c r="E19" s="3"/>
      <c r="F19" s="3"/>
      <c r="G19" s="3"/>
      <c r="H19" s="3"/>
      <c r="I19" s="3"/>
      <c r="J19" s="3"/>
      <c r="K19" s="3"/>
      <c r="L19" s="3" t="s">
        <v>49</v>
      </c>
      <c r="M19" s="3" t="s">
        <v>49</v>
      </c>
      <c r="N19" s="3"/>
      <c r="O19" s="3"/>
      <c r="P19" s="4" t="str">
        <f t="shared" si="1"/>
        <v>avalon_mm_dcom_o.readdata</v>
      </c>
      <c r="Q19" s="1" t="s">
        <v>65</v>
      </c>
      <c r="R19" s="2" t="str">
        <f>'AVS DCOM Registers TABLE'!J10</f>
        <v>15 downto 11</v>
      </c>
      <c r="S19" s="1" t="s">
        <v>63</v>
      </c>
      <c r="T19" s="5" t="s">
        <v>62</v>
      </c>
      <c r="U19" s="4" t="str">
        <f>'AVS DCOM Registers TABLE'!G10</f>
        <v>(others =&gt; '0')</v>
      </c>
      <c r="V19" s="3"/>
      <c r="W19" s="3"/>
      <c r="X19" s="3"/>
      <c r="Y19" s="3"/>
      <c r="Z19" s="5" t="s">
        <v>41</v>
      </c>
      <c r="AB19" t="str">
        <f t="shared" si="0"/>
        <v xml:space="preserve">    avalon_mm_dcom_o.readdata(15 downto 11) &lt;= (others =&gt; '0');</v>
      </c>
    </row>
    <row r="20" spans="2:28" x14ac:dyDescent="0.3">
      <c r="B20" s="3"/>
      <c r="C20" s="3"/>
      <c r="D20" s="3"/>
      <c r="E20" s="3"/>
      <c r="F20" s="3"/>
      <c r="G20" s="3"/>
      <c r="H20" s="3"/>
      <c r="I20" s="3"/>
      <c r="J20" s="3"/>
      <c r="K20" s="3"/>
      <c r="L20" s="3" t="s">
        <v>49</v>
      </c>
      <c r="M20" s="3" t="s">
        <v>49</v>
      </c>
      <c r="N20" s="3"/>
      <c r="O20" s="3"/>
      <c r="P20" s="4" t="str">
        <f t="shared" si="1"/>
        <v>avalon_mm_dcom_o.readdata</v>
      </c>
      <c r="Q20" s="1" t="s">
        <v>65</v>
      </c>
      <c r="R20" s="2" t="str">
        <f>INDEX('AVS DCOM Registers TABLE'!$J$2:$J$56,MATCH(Y20,'AVS DCOM Registers TABLE'!$E$2:$E$56,0))</f>
        <v>16</v>
      </c>
      <c r="S20" s="1" t="s">
        <v>63</v>
      </c>
      <c r="T20" s="5" t="s">
        <v>62</v>
      </c>
      <c r="U20" s="4" t="str">
        <f>INDEX($B$2:$B$3,MATCH(INDEX('Register VHDL Types TABLE'!$B$2:$B$43,MATCH(Y20,'Register VHDL Types TABLE'!$E$2:$E$43,0)),$E$2:$E$3,0))</f>
        <v>dcom_read_registers_i</v>
      </c>
      <c r="V20" s="5" t="s">
        <v>64</v>
      </c>
      <c r="W20" s="4" t="str">
        <f>INDEX('Register VHDL Types TABLE'!$D$2:$D$43,MATCH(Y20,'Register VHDL Types TABLE'!$E$2:$E$43,0))</f>
        <v>spw_link_status_reg</v>
      </c>
      <c r="X20" s="5" t="s">
        <v>64</v>
      </c>
      <c r="Y20" s="4" t="str">
        <f>'AVS DCOM Registers TABLE'!E11</f>
        <v>spw_err_disconnect</v>
      </c>
      <c r="Z20" s="5" t="s">
        <v>41</v>
      </c>
      <c r="AB20" t="str">
        <f t="shared" si="0"/>
        <v xml:space="preserve">    avalon_mm_dcom_o.readdata(16) &lt;= dcom_read_registers_i.spw_link_status_reg.spw_err_disconnect;</v>
      </c>
    </row>
    <row r="21" spans="2:28" x14ac:dyDescent="0.3">
      <c r="B21" s="3"/>
      <c r="C21" s="3"/>
      <c r="D21" s="3"/>
      <c r="E21" s="3"/>
      <c r="F21" s="3"/>
      <c r="G21" s="3"/>
      <c r="H21" s="3"/>
      <c r="I21" s="3"/>
      <c r="J21" s="3"/>
      <c r="K21" s="3"/>
      <c r="L21" s="3" t="s">
        <v>49</v>
      </c>
      <c r="M21" s="3" t="s">
        <v>49</v>
      </c>
      <c r="N21" s="3"/>
      <c r="O21" s="3"/>
      <c r="P21" s="4" t="str">
        <f t="shared" si="1"/>
        <v>avalon_mm_dcom_o.readdata</v>
      </c>
      <c r="Q21" s="1" t="s">
        <v>65</v>
      </c>
      <c r="R21" s="2" t="str">
        <f>INDEX('AVS DCOM Registers TABLE'!$J$2:$J$56,MATCH(Y21,'AVS DCOM Registers TABLE'!$E$2:$E$56,0))</f>
        <v>17</v>
      </c>
      <c r="S21" s="1" t="s">
        <v>63</v>
      </c>
      <c r="T21" s="5" t="s">
        <v>62</v>
      </c>
      <c r="U21" s="4" t="str">
        <f>INDEX($B$2:$B$3,MATCH(INDEX('Register VHDL Types TABLE'!$B$2:$B$43,MATCH(Y21,'Register VHDL Types TABLE'!$E$2:$E$43,0)),$E$2:$E$3,0))</f>
        <v>dcom_read_registers_i</v>
      </c>
      <c r="V21" s="5" t="s">
        <v>64</v>
      </c>
      <c r="W21" s="4" t="str">
        <f>INDEX('Register VHDL Types TABLE'!$D$2:$D$43,MATCH(Y21,'Register VHDL Types TABLE'!$E$2:$E$43,0))</f>
        <v>spw_link_status_reg</v>
      </c>
      <c r="X21" s="5" t="s">
        <v>64</v>
      </c>
      <c r="Y21" s="4" t="str">
        <f>'AVS DCOM Registers TABLE'!E12</f>
        <v>spw_err_parity</v>
      </c>
      <c r="Z21" s="5" t="s">
        <v>41</v>
      </c>
      <c r="AB21" t="str">
        <f t="shared" si="0"/>
        <v xml:space="preserve">    avalon_mm_dcom_o.readdata(17) &lt;= dcom_read_registers_i.spw_link_status_reg.spw_err_parity;</v>
      </c>
    </row>
    <row r="22" spans="2:28" x14ac:dyDescent="0.3">
      <c r="B22" s="3"/>
      <c r="C22" s="3"/>
      <c r="D22" s="3"/>
      <c r="E22" s="3"/>
      <c r="F22" s="3"/>
      <c r="G22" s="3"/>
      <c r="H22" s="3"/>
      <c r="I22" s="3"/>
      <c r="J22" s="3"/>
      <c r="K22" s="3"/>
      <c r="L22" s="3" t="s">
        <v>49</v>
      </c>
      <c r="M22" s="3" t="s">
        <v>49</v>
      </c>
      <c r="N22" s="3"/>
      <c r="O22" s="3"/>
      <c r="P22" s="4" t="str">
        <f t="shared" si="1"/>
        <v>avalon_mm_dcom_o.readdata</v>
      </c>
      <c r="Q22" s="1" t="s">
        <v>65</v>
      </c>
      <c r="R22" s="2" t="str">
        <f>INDEX('AVS DCOM Registers TABLE'!$J$2:$J$56,MATCH(Y22,'AVS DCOM Registers TABLE'!$E$2:$E$56,0))</f>
        <v>18</v>
      </c>
      <c r="S22" s="1" t="s">
        <v>63</v>
      </c>
      <c r="T22" s="5" t="s">
        <v>62</v>
      </c>
      <c r="U22" s="4" t="str">
        <f>INDEX($B$2:$B$3,MATCH(INDEX('Register VHDL Types TABLE'!$B$2:$B$43,MATCH(Y22,'Register VHDL Types TABLE'!$E$2:$E$43,0)),$E$2:$E$3,0))</f>
        <v>dcom_read_registers_i</v>
      </c>
      <c r="V22" s="5" t="s">
        <v>64</v>
      </c>
      <c r="W22" s="4" t="str">
        <f>INDEX('Register VHDL Types TABLE'!$D$2:$D$43,MATCH(Y22,'Register VHDL Types TABLE'!$E$2:$E$43,0))</f>
        <v>spw_link_status_reg</v>
      </c>
      <c r="X22" s="5" t="s">
        <v>64</v>
      </c>
      <c r="Y22" s="4" t="str">
        <f>'AVS DCOM Registers TABLE'!E13</f>
        <v>spw_err_escape</v>
      </c>
      <c r="Z22" s="5" t="s">
        <v>41</v>
      </c>
      <c r="AB22" t="str">
        <f t="shared" si="0"/>
        <v xml:space="preserve">    avalon_mm_dcom_o.readdata(18) &lt;= dcom_read_registers_i.spw_link_status_reg.spw_err_escape;</v>
      </c>
    </row>
    <row r="23" spans="2:28" x14ac:dyDescent="0.3">
      <c r="B23" s="3"/>
      <c r="C23" s="3"/>
      <c r="D23" s="3"/>
      <c r="E23" s="3"/>
      <c r="F23" s="3"/>
      <c r="G23" s="3"/>
      <c r="H23" s="3"/>
      <c r="I23" s="3"/>
      <c r="J23" s="3"/>
      <c r="K23" s="3"/>
      <c r="L23" s="3" t="s">
        <v>49</v>
      </c>
      <c r="M23" s="3" t="s">
        <v>49</v>
      </c>
      <c r="N23" s="3"/>
      <c r="O23" s="3"/>
      <c r="P23" s="4" t="str">
        <f t="shared" si="1"/>
        <v>avalon_mm_dcom_o.readdata</v>
      </c>
      <c r="Q23" s="1" t="s">
        <v>65</v>
      </c>
      <c r="R23" s="2" t="str">
        <f>INDEX('AVS DCOM Registers TABLE'!$J$2:$J$56,MATCH(Y23,'AVS DCOM Registers TABLE'!$E$2:$E$56,0))</f>
        <v>19</v>
      </c>
      <c r="S23" s="1" t="s">
        <v>63</v>
      </c>
      <c r="T23" s="5" t="s">
        <v>62</v>
      </c>
      <c r="U23" s="4" t="str">
        <f>INDEX($B$2:$B$3,MATCH(INDEX('Register VHDL Types TABLE'!$B$2:$B$43,MATCH(Y23,'Register VHDL Types TABLE'!$E$2:$E$43,0)),$E$2:$E$3,0))</f>
        <v>dcom_read_registers_i</v>
      </c>
      <c r="V23" s="5" t="s">
        <v>64</v>
      </c>
      <c r="W23" s="4" t="str">
        <f>INDEX('Register VHDL Types TABLE'!$D$2:$D$43,MATCH(Y23,'Register VHDL Types TABLE'!$E$2:$E$43,0))</f>
        <v>spw_link_status_reg</v>
      </c>
      <c r="X23" s="5" t="s">
        <v>64</v>
      </c>
      <c r="Y23" s="4" t="str">
        <f>'AVS DCOM Registers TABLE'!E14</f>
        <v>spw_err_credit</v>
      </c>
      <c r="Z23" s="5" t="s">
        <v>41</v>
      </c>
      <c r="AB23" t="str">
        <f t="shared" si="0"/>
        <v xml:space="preserve">    avalon_mm_dcom_o.readdata(19) &lt;= dcom_read_registers_i.spw_link_status_reg.spw_err_credit;</v>
      </c>
    </row>
    <row r="24" spans="2:28" x14ac:dyDescent="0.3">
      <c r="B24" s="3"/>
      <c r="C24" s="3"/>
      <c r="D24" s="3"/>
      <c r="E24" s="3"/>
      <c r="F24" s="3"/>
      <c r="G24" s="3"/>
      <c r="H24" s="3"/>
      <c r="I24" s="3"/>
      <c r="J24" s="3"/>
      <c r="K24" s="3"/>
      <c r="L24" s="3" t="s">
        <v>49</v>
      </c>
      <c r="M24" s="3" t="s">
        <v>49</v>
      </c>
      <c r="N24" s="3"/>
      <c r="O24" s="3"/>
      <c r="P24" s="4" t="str">
        <f t="shared" si="1"/>
        <v>avalon_mm_dcom_o.readdata</v>
      </c>
      <c r="Q24" s="1" t="s">
        <v>65</v>
      </c>
      <c r="R24" s="2" t="str">
        <f>'AVS DCOM Registers TABLE'!J15</f>
        <v>23 downto 20</v>
      </c>
      <c r="S24" s="1" t="s">
        <v>63</v>
      </c>
      <c r="T24" s="5" t="s">
        <v>62</v>
      </c>
      <c r="U24" s="4" t="str">
        <f>'AVS DCOM Registers TABLE'!G15</f>
        <v>(others =&gt; '0')</v>
      </c>
      <c r="V24" s="3"/>
      <c r="W24" s="3"/>
      <c r="X24" s="3"/>
      <c r="Y24" s="3"/>
      <c r="Z24" s="5" t="s">
        <v>41</v>
      </c>
      <c r="AB24" t="str">
        <f t="shared" si="0"/>
        <v xml:space="preserve">    avalon_mm_dcom_o.readdata(23 downto 20) &lt;= (others =&gt; '0');</v>
      </c>
    </row>
    <row r="25" spans="2:28" x14ac:dyDescent="0.3">
      <c r="B25" s="3"/>
      <c r="C25" s="3"/>
      <c r="D25" s="3"/>
      <c r="E25" s="3"/>
      <c r="F25" s="3"/>
      <c r="G25" s="3"/>
      <c r="H25" s="3"/>
      <c r="I25" s="3"/>
      <c r="J25" s="3"/>
      <c r="K25" s="3"/>
      <c r="L25" s="3" t="s">
        <v>49</v>
      </c>
      <c r="M25" s="3" t="s">
        <v>49</v>
      </c>
      <c r="N25" s="3"/>
      <c r="O25" s="3"/>
      <c r="P25" s="4" t="str">
        <f t="shared" si="1"/>
        <v>avalon_mm_dcom_o.readdata</v>
      </c>
      <c r="Q25" s="1" t="s">
        <v>65</v>
      </c>
      <c r="R25" s="2" t="str">
        <f>INDEX('AVS DCOM Registers TABLE'!$J$2:$J$56,MATCH(Y25,'AVS DCOM Registers TABLE'!$E$2:$E$56,0))</f>
        <v>31 downto 24</v>
      </c>
      <c r="S25" s="1" t="s">
        <v>63</v>
      </c>
      <c r="T25" s="5" t="s">
        <v>62</v>
      </c>
      <c r="U25" s="4" t="str">
        <f>INDEX($B$2:$B$3,MATCH(INDEX('Register VHDL Types TABLE'!$B$2:$B$43,MATCH(Y25,'Register VHDL Types TABLE'!$E$2:$E$43,0)),$E$2:$E$3,0))</f>
        <v>dcom_write_registers_i</v>
      </c>
      <c r="V25" s="5" t="s">
        <v>64</v>
      </c>
      <c r="W25" s="4" t="str">
        <f>INDEX('Register VHDL Types TABLE'!$D$2:$D$43,MATCH(Y25,'Register VHDL Types TABLE'!$E$2:$E$43,0))</f>
        <v>spw_link_config_reg</v>
      </c>
      <c r="X25" s="5" t="s">
        <v>64</v>
      </c>
      <c r="Y25" s="4" t="str">
        <f>'AVS DCOM Registers TABLE'!E16</f>
        <v>spw_lnkcfg_txdivcnt</v>
      </c>
      <c r="Z25" s="5" t="s">
        <v>41</v>
      </c>
      <c r="AB25" t="str">
        <f t="shared" si="0"/>
        <v xml:space="preserve">    avalon_mm_dcom_o.readdata(31 downto 24) &lt;= dcom_write_registers_i.spw_link_config_reg.spw_lnkcfg_txdivcnt;</v>
      </c>
    </row>
    <row r="26" spans="2:28" x14ac:dyDescent="0.3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1" t="s">
        <v>66</v>
      </c>
      <c r="N26" s="2" t="str">
        <f>'AVS DCOM Registers TABLE'!C17</f>
        <v>x"01"</v>
      </c>
      <c r="O26" s="1" t="s">
        <v>63</v>
      </c>
      <c r="P26" s="3"/>
      <c r="Q26" s="3"/>
      <c r="R26" s="3"/>
      <c r="S26" s="3"/>
      <c r="T26" s="1" t="s">
        <v>61</v>
      </c>
      <c r="U26" s="3"/>
      <c r="V26" s="3"/>
      <c r="W26" s="3"/>
      <c r="X26" s="3"/>
      <c r="Y26" s="3"/>
      <c r="Z26" s="3"/>
      <c r="AB26" t="str">
        <f t="shared" si="0"/>
        <v>when (x"01") =&gt;</v>
      </c>
    </row>
    <row r="27" spans="2:28" x14ac:dyDescent="0.3">
      <c r="B27" s="3"/>
      <c r="C27" s="3"/>
      <c r="D27" s="3"/>
      <c r="E27" s="3"/>
      <c r="F27" s="3"/>
      <c r="G27" s="3"/>
      <c r="H27" s="3"/>
      <c r="I27" s="3"/>
      <c r="J27" s="3"/>
      <c r="K27" s="3"/>
      <c r="L27" s="3" t="s">
        <v>49</v>
      </c>
      <c r="M27" s="3" t="s">
        <v>49</v>
      </c>
      <c r="N27" s="3"/>
      <c r="O27" s="3"/>
      <c r="P27" s="4" t="str">
        <f t="shared" si="1"/>
        <v>avalon_mm_dcom_o.readdata</v>
      </c>
      <c r="Q27" s="1" t="s">
        <v>65</v>
      </c>
      <c r="R27" s="2" t="str">
        <f>INDEX('AVS DCOM Registers TABLE'!$J$2:$J$56,MATCH(Y27,'AVS DCOM Registers TABLE'!$E$2:$E$56,0))</f>
        <v>5 downto 0</v>
      </c>
      <c r="S27" s="1" t="s">
        <v>63</v>
      </c>
      <c r="T27" s="5" t="s">
        <v>62</v>
      </c>
      <c r="U27" s="4" t="str">
        <f>INDEX($B$2:$B$3,MATCH(INDEX('Register VHDL Types TABLE'!$B$2:$B$43,MATCH(Y27,'Register VHDL Types TABLE'!$E$2:$E$43,0)),$E$2:$E$3,0))</f>
        <v>dcom_write_registers_i</v>
      </c>
      <c r="V27" s="5" t="s">
        <v>64</v>
      </c>
      <c r="W27" s="4" t="str">
        <f>INDEX('Register VHDL Types TABLE'!$D$2:$D$43,MATCH(Y27,'Register VHDL Types TABLE'!$E$2:$E$43,0))</f>
        <v>spw_timecode_tx_rxctrl_reg</v>
      </c>
      <c r="X27" s="5" t="s">
        <v>64</v>
      </c>
      <c r="Y27" s="4" t="str">
        <f>'AVS DCOM Registers TABLE'!E17</f>
        <v>timecode_tx_time</v>
      </c>
      <c r="Z27" s="5" t="s">
        <v>41</v>
      </c>
      <c r="AB27" t="str">
        <f t="shared" si="0"/>
        <v xml:space="preserve">    avalon_mm_dcom_o.readdata(5 downto 0) &lt;= dcom_write_registers_i.spw_timecode_tx_rxctrl_reg.timecode_tx_time;</v>
      </c>
    </row>
    <row r="28" spans="2:28" x14ac:dyDescent="0.3">
      <c r="B28" s="3"/>
      <c r="C28" s="3"/>
      <c r="D28" s="3"/>
      <c r="E28" s="3"/>
      <c r="F28" s="3"/>
      <c r="G28" s="3"/>
      <c r="H28" s="3"/>
      <c r="I28" s="3"/>
      <c r="J28" s="3"/>
      <c r="K28" s="3"/>
      <c r="L28" s="3" t="s">
        <v>49</v>
      </c>
      <c r="M28" s="3" t="s">
        <v>49</v>
      </c>
      <c r="N28" s="3"/>
      <c r="O28" s="3"/>
      <c r="P28" s="4" t="str">
        <f t="shared" si="1"/>
        <v>avalon_mm_dcom_o.readdata</v>
      </c>
      <c r="Q28" s="1" t="s">
        <v>65</v>
      </c>
      <c r="R28" s="2" t="str">
        <f>INDEX('AVS DCOM Registers TABLE'!$J$2:$J$56,MATCH(Y28,'AVS DCOM Registers TABLE'!$E$2:$E$56,0))</f>
        <v>7 downto 6</v>
      </c>
      <c r="S28" s="1" t="s">
        <v>63</v>
      </c>
      <c r="T28" s="5" t="s">
        <v>62</v>
      </c>
      <c r="U28" s="4" t="str">
        <f>INDEX($B$2:$B$3,MATCH(INDEX('Register VHDL Types TABLE'!$B$2:$B$43,MATCH(Y28,'Register VHDL Types TABLE'!$E$2:$E$43,0)),$E$2:$E$3,0))</f>
        <v>dcom_write_registers_i</v>
      </c>
      <c r="V28" s="5" t="s">
        <v>64</v>
      </c>
      <c r="W28" s="4" t="str">
        <f>INDEX('Register VHDL Types TABLE'!$D$2:$D$43,MATCH(Y28,'Register VHDL Types TABLE'!$E$2:$E$43,0))</f>
        <v>spw_timecode_tx_rxctrl_reg</v>
      </c>
      <c r="X28" s="5" t="s">
        <v>64</v>
      </c>
      <c r="Y28" s="4" t="str">
        <f>'AVS DCOM Registers TABLE'!E18</f>
        <v>timecode_tx_control</v>
      </c>
      <c r="Z28" s="5" t="s">
        <v>41</v>
      </c>
      <c r="AB28" t="str">
        <f t="shared" si="0"/>
        <v xml:space="preserve">    avalon_mm_dcom_o.readdata(7 downto 6) &lt;= dcom_write_registers_i.spw_timecode_tx_rxctrl_reg.timecode_tx_control;</v>
      </c>
    </row>
    <row r="29" spans="2:28" x14ac:dyDescent="0.3">
      <c r="B29" s="3"/>
      <c r="C29" s="3"/>
      <c r="D29" s="3"/>
      <c r="E29" s="3"/>
      <c r="F29" s="3"/>
      <c r="G29" s="3"/>
      <c r="H29" s="3"/>
      <c r="I29" s="3"/>
      <c r="J29" s="3"/>
      <c r="K29" s="3"/>
      <c r="L29" s="3" t="s">
        <v>49</v>
      </c>
      <c r="M29" s="3" t="s">
        <v>49</v>
      </c>
      <c r="N29" s="3"/>
      <c r="O29" s="3"/>
      <c r="P29" s="4" t="str">
        <f t="shared" si="1"/>
        <v>avalon_mm_dcom_o.readdata</v>
      </c>
      <c r="Q29" s="1" t="s">
        <v>65</v>
      </c>
      <c r="R29" s="2" t="str">
        <f>INDEX('AVS DCOM Registers TABLE'!$J$2:$J$56,MATCH(Y29,'AVS DCOM Registers TABLE'!$E$2:$E$56,0))</f>
        <v>8</v>
      </c>
      <c r="S29" s="1" t="s">
        <v>63</v>
      </c>
      <c r="T29" s="5" t="s">
        <v>62</v>
      </c>
      <c r="U29" s="4" t="str">
        <f>INDEX($B$2:$B$3,MATCH(INDEX('Register VHDL Types TABLE'!$B$2:$B$43,MATCH(Y29,'Register VHDL Types TABLE'!$E$2:$E$43,0)),$E$2:$E$3,0))</f>
        <v>dcom_write_registers_i</v>
      </c>
      <c r="V29" s="5" t="s">
        <v>64</v>
      </c>
      <c r="W29" s="4" t="str">
        <f>INDEX('Register VHDL Types TABLE'!$D$2:$D$43,MATCH(Y29,'Register VHDL Types TABLE'!$E$2:$E$43,0))</f>
        <v>spw_timecode_tx_rxctrl_reg</v>
      </c>
      <c r="X29" s="5" t="s">
        <v>64</v>
      </c>
      <c r="Y29" s="4" t="str">
        <f>'AVS DCOM Registers TABLE'!E19</f>
        <v>timecode_tx_send</v>
      </c>
      <c r="Z29" s="5" t="s">
        <v>41</v>
      </c>
      <c r="AB29" t="str">
        <f t="shared" si="0"/>
        <v xml:space="preserve">    avalon_mm_dcom_o.readdata(8) &lt;= dcom_write_registers_i.spw_timecode_tx_rxctrl_reg.timecode_tx_send;</v>
      </c>
    </row>
    <row r="30" spans="2:28" x14ac:dyDescent="0.3">
      <c r="B30" s="3"/>
      <c r="C30" s="3"/>
      <c r="D30" s="3"/>
      <c r="E30" s="3"/>
      <c r="F30" s="3"/>
      <c r="G30" s="3"/>
      <c r="H30" s="3"/>
      <c r="I30" s="3"/>
      <c r="J30" s="3"/>
      <c r="K30" s="3"/>
      <c r="L30" s="3" t="s">
        <v>49</v>
      </c>
      <c r="M30" s="3" t="s">
        <v>49</v>
      </c>
      <c r="N30" s="3"/>
      <c r="O30" s="3"/>
      <c r="P30" s="4" t="str">
        <f t="shared" si="1"/>
        <v>avalon_mm_dcom_o.readdata</v>
      </c>
      <c r="Q30" s="1" t="s">
        <v>65</v>
      </c>
      <c r="R30" s="2" t="str">
        <f>'AVS DCOM Registers TABLE'!J20</f>
        <v>15 downto 9</v>
      </c>
      <c r="S30" s="1" t="s">
        <v>63</v>
      </c>
      <c r="T30" s="5" t="s">
        <v>62</v>
      </c>
      <c r="U30" s="4" t="str">
        <f>'AVS DCOM Registers TABLE'!G20</f>
        <v>(others =&gt; '0')</v>
      </c>
      <c r="V30" s="3"/>
      <c r="W30" s="3"/>
      <c r="X30" s="3"/>
      <c r="Y30" s="3"/>
      <c r="Z30" s="5" t="s">
        <v>41</v>
      </c>
      <c r="AB30" t="str">
        <f t="shared" si="0"/>
        <v xml:space="preserve">    avalon_mm_dcom_o.readdata(15 downto 9) &lt;= (others =&gt; '0');</v>
      </c>
    </row>
    <row r="31" spans="2:28" x14ac:dyDescent="0.3">
      <c r="B31" s="3"/>
      <c r="C31" s="3"/>
      <c r="D31" s="3"/>
      <c r="E31" s="3"/>
      <c r="F31" s="3"/>
      <c r="G31" s="3"/>
      <c r="H31" s="3"/>
      <c r="I31" s="3"/>
      <c r="J31" s="3"/>
      <c r="K31" s="3"/>
      <c r="L31" s="3" t="s">
        <v>49</v>
      </c>
      <c r="M31" s="3" t="s">
        <v>49</v>
      </c>
      <c r="N31" s="3"/>
      <c r="O31" s="3"/>
      <c r="P31" s="4" t="str">
        <f t="shared" si="1"/>
        <v>avalon_mm_dcom_o.readdata</v>
      </c>
      <c r="Q31" s="1" t="s">
        <v>65</v>
      </c>
      <c r="R31" s="2" t="str">
        <f>INDEX('AVS DCOM Registers TABLE'!$J$2:$J$56,MATCH(Y31,'AVS DCOM Registers TABLE'!$E$2:$E$56,0))</f>
        <v>21 downto 16</v>
      </c>
      <c r="S31" s="1" t="s">
        <v>63</v>
      </c>
      <c r="T31" s="5" t="s">
        <v>62</v>
      </c>
      <c r="U31" s="4" t="str">
        <f>INDEX($B$2:$B$3,MATCH(INDEX('Register VHDL Types TABLE'!$B$2:$B$43,MATCH(Y31,'Register VHDL Types TABLE'!$E$2:$E$43,0)),$E$2:$E$3,0))</f>
        <v>dcom_read_registers_i</v>
      </c>
      <c r="V31" s="5" t="s">
        <v>64</v>
      </c>
      <c r="W31" s="4" t="str">
        <f>INDEX('Register VHDL Types TABLE'!$D$2:$D$43,MATCH(Y31,'Register VHDL Types TABLE'!$E$2:$E$43,0))</f>
        <v>spw_timecode_rx_reg</v>
      </c>
      <c r="X31" s="5" t="s">
        <v>64</v>
      </c>
      <c r="Y31" s="4" t="str">
        <f>'AVS DCOM Registers TABLE'!E21</f>
        <v>timecode_rx_time</v>
      </c>
      <c r="Z31" s="5" t="s">
        <v>41</v>
      </c>
      <c r="AB31" t="str">
        <f t="shared" si="0"/>
        <v xml:space="preserve">    avalon_mm_dcom_o.readdata(21 downto 16) &lt;= dcom_read_registers_i.spw_timecode_rx_reg.timecode_rx_time;</v>
      </c>
    </row>
    <row r="32" spans="2:28" x14ac:dyDescent="0.3">
      <c r="B32" s="3"/>
      <c r="C32" s="3"/>
      <c r="D32" s="3"/>
      <c r="E32" s="3"/>
      <c r="F32" s="3"/>
      <c r="G32" s="3"/>
      <c r="H32" s="3"/>
      <c r="I32" s="3"/>
      <c r="J32" s="3"/>
      <c r="K32" s="3"/>
      <c r="L32" s="3" t="s">
        <v>49</v>
      </c>
      <c r="M32" s="3" t="s">
        <v>49</v>
      </c>
      <c r="N32" s="3"/>
      <c r="O32" s="3"/>
      <c r="P32" s="4" t="str">
        <f t="shared" si="1"/>
        <v>avalon_mm_dcom_o.readdata</v>
      </c>
      <c r="Q32" s="1" t="s">
        <v>65</v>
      </c>
      <c r="R32" s="2" t="str">
        <f>INDEX('AVS DCOM Registers TABLE'!$J$2:$J$56,MATCH(Y32,'AVS DCOM Registers TABLE'!$E$2:$E$56,0))</f>
        <v>23 downto 22</v>
      </c>
      <c r="S32" s="1" t="s">
        <v>63</v>
      </c>
      <c r="T32" s="5" t="s">
        <v>62</v>
      </c>
      <c r="U32" s="4" t="str">
        <f>INDEX($B$2:$B$3,MATCH(INDEX('Register VHDL Types TABLE'!$B$2:$B$43,MATCH(Y32,'Register VHDL Types TABLE'!$E$2:$E$43,0)),$E$2:$E$3,0))</f>
        <v>dcom_read_registers_i</v>
      </c>
      <c r="V32" s="5" t="s">
        <v>64</v>
      </c>
      <c r="W32" s="4" t="str">
        <f>INDEX('Register VHDL Types TABLE'!$D$2:$D$43,MATCH(Y32,'Register VHDL Types TABLE'!$E$2:$E$43,0))</f>
        <v>spw_timecode_rx_reg</v>
      </c>
      <c r="X32" s="5" t="s">
        <v>64</v>
      </c>
      <c r="Y32" s="4" t="str">
        <f>'AVS DCOM Registers TABLE'!E22</f>
        <v>timecode_rx_control</v>
      </c>
      <c r="Z32" s="5" t="s">
        <v>41</v>
      </c>
      <c r="AB32" t="str">
        <f t="shared" si="0"/>
        <v xml:space="preserve">    avalon_mm_dcom_o.readdata(23 downto 22) &lt;= dcom_read_registers_i.spw_timecode_rx_reg.timecode_rx_control;</v>
      </c>
    </row>
    <row r="33" spans="2:28" x14ac:dyDescent="0.3">
      <c r="B33" s="3"/>
      <c r="C33" s="3"/>
      <c r="D33" s="3"/>
      <c r="E33" s="3"/>
      <c r="F33" s="3"/>
      <c r="G33" s="3"/>
      <c r="H33" s="3"/>
      <c r="I33" s="3"/>
      <c r="J33" s="3"/>
      <c r="K33" s="3"/>
      <c r="L33" s="3" t="s">
        <v>49</v>
      </c>
      <c r="M33" s="3" t="s">
        <v>49</v>
      </c>
      <c r="N33" s="3"/>
      <c r="O33" s="3"/>
      <c r="P33" s="4" t="str">
        <f t="shared" si="1"/>
        <v>avalon_mm_dcom_o.readdata</v>
      </c>
      <c r="Q33" s="1" t="s">
        <v>65</v>
      </c>
      <c r="R33" s="2" t="str">
        <f>INDEX('AVS DCOM Registers TABLE'!$J$2:$J$56,MATCH(Y33,'AVS DCOM Registers TABLE'!$E$2:$E$56,0))</f>
        <v>24</v>
      </c>
      <c r="S33" s="1" t="s">
        <v>63</v>
      </c>
      <c r="T33" s="5" t="s">
        <v>62</v>
      </c>
      <c r="U33" s="4" t="str">
        <f>INDEX($B$2:$B$3,MATCH(INDEX('Register VHDL Types TABLE'!$B$2:$B$43,MATCH(Y33,'Register VHDL Types TABLE'!$E$2:$E$43,0)),$E$2:$E$3,0))</f>
        <v>dcom_read_registers_i</v>
      </c>
      <c r="V33" s="5" t="s">
        <v>64</v>
      </c>
      <c r="W33" s="4" t="str">
        <f>INDEX('Register VHDL Types TABLE'!$D$2:$D$43,MATCH(Y33,'Register VHDL Types TABLE'!$E$2:$E$43,0))</f>
        <v>spw_timecode_rx_reg</v>
      </c>
      <c r="X33" s="5" t="s">
        <v>64</v>
      </c>
      <c r="Y33" s="4" t="str">
        <f>'AVS DCOM Registers TABLE'!E23</f>
        <v>timecode_rx_received</v>
      </c>
      <c r="Z33" s="5" t="s">
        <v>41</v>
      </c>
      <c r="AB33" t="str">
        <f t="shared" si="0"/>
        <v xml:space="preserve">    avalon_mm_dcom_o.readdata(24) &lt;= dcom_read_registers_i.spw_timecode_rx_reg.timecode_rx_received;</v>
      </c>
    </row>
    <row r="34" spans="2:28" x14ac:dyDescent="0.3">
      <c r="B34" s="3"/>
      <c r="C34" s="3"/>
      <c r="D34" s="3"/>
      <c r="E34" s="3"/>
      <c r="F34" s="3"/>
      <c r="G34" s="3"/>
      <c r="H34" s="3"/>
      <c r="I34" s="3"/>
      <c r="J34" s="3"/>
      <c r="K34" s="3"/>
      <c r="L34" s="3" t="s">
        <v>49</v>
      </c>
      <c r="M34" s="3" t="s">
        <v>49</v>
      </c>
      <c r="N34" s="3"/>
      <c r="O34" s="3"/>
      <c r="P34" s="4" t="str">
        <f t="shared" si="1"/>
        <v>avalon_mm_dcom_o.readdata</v>
      </c>
      <c r="Q34" s="1" t="s">
        <v>65</v>
      </c>
      <c r="R34" s="2" t="str">
        <f>'AVS DCOM Registers TABLE'!J24</f>
        <v>31 downto 25</v>
      </c>
      <c r="S34" s="1" t="s">
        <v>63</v>
      </c>
      <c r="T34" s="5" t="s">
        <v>62</v>
      </c>
      <c r="U34" s="4" t="str">
        <f>'AVS DCOM Registers TABLE'!G24</f>
        <v>(others =&gt; '0')</v>
      </c>
      <c r="V34" s="3"/>
      <c r="W34" s="3"/>
      <c r="X34" s="3"/>
      <c r="Y34" s="3"/>
      <c r="Z34" s="5" t="s">
        <v>41</v>
      </c>
      <c r="AB34" t="str">
        <f t="shared" si="0"/>
        <v xml:space="preserve">    avalon_mm_dcom_o.readdata(31 downto 25) &lt;= (others =&gt; '0');</v>
      </c>
    </row>
    <row r="35" spans="2:28" x14ac:dyDescent="0.3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1" t="s">
        <v>66</v>
      </c>
      <c r="N35" s="2" t="str">
        <f>'AVS DCOM Registers TABLE'!C25</f>
        <v>x"02"</v>
      </c>
      <c r="O35" s="1" t="s">
        <v>63</v>
      </c>
      <c r="P35" s="3"/>
      <c r="Q35" s="3"/>
      <c r="R35" s="3"/>
      <c r="S35" s="3"/>
      <c r="T35" s="1" t="s">
        <v>61</v>
      </c>
      <c r="U35" s="3"/>
      <c r="V35" s="3"/>
      <c r="W35" s="3"/>
      <c r="X35" s="3"/>
      <c r="Y35" s="3"/>
      <c r="Z35" s="3"/>
      <c r="AB35" t="str">
        <f t="shared" si="0"/>
        <v>when (x"02") =&gt;</v>
      </c>
    </row>
    <row r="36" spans="2:28" x14ac:dyDescent="0.3">
      <c r="B36" s="3"/>
      <c r="C36" s="3"/>
      <c r="D36" s="3"/>
      <c r="E36" s="3"/>
      <c r="F36" s="3"/>
      <c r="G36" s="3"/>
      <c r="H36" s="3"/>
      <c r="I36" s="3"/>
      <c r="J36" s="3"/>
      <c r="K36" s="3"/>
      <c r="L36" s="3" t="s">
        <v>49</v>
      </c>
      <c r="M36" s="3" t="s">
        <v>49</v>
      </c>
      <c r="N36" s="3"/>
      <c r="O36" s="3"/>
      <c r="P36" s="4" t="str">
        <f t="shared" si="1"/>
        <v>avalon_mm_dcom_o.readdata</v>
      </c>
      <c r="Q36" s="1" t="s">
        <v>65</v>
      </c>
      <c r="R36" s="2" t="str">
        <f>INDEX('AVS DCOM Registers TABLE'!$J$2:$J$56,MATCH(Y36,'AVS DCOM Registers TABLE'!$E$2:$E$56,0))</f>
        <v>15 downto 0</v>
      </c>
      <c r="S36" s="1" t="s">
        <v>63</v>
      </c>
      <c r="T36" s="5" t="s">
        <v>62</v>
      </c>
      <c r="U36" s="4" t="str">
        <f>INDEX($B$2:$B$3,MATCH(INDEX('Register VHDL Types TABLE'!$B$2:$B$43,MATCH(Y36,'Register VHDL Types TABLE'!$E$2:$E$43,0)),$E$2:$E$3,0))</f>
        <v>dcom_read_registers_i</v>
      </c>
      <c r="V36" s="5" t="s">
        <v>64</v>
      </c>
      <c r="W36" s="4" t="str">
        <f>INDEX('Register VHDL Types TABLE'!$D$2:$D$43,MATCH(Y36,'Register VHDL Types TABLE'!$E$2:$E$43,0))</f>
        <v>data_buffers_status_reg</v>
      </c>
      <c r="X36" s="5" t="s">
        <v>64</v>
      </c>
      <c r="Y36" s="4" t="str">
        <f>'AVS DCOM Registers TABLE'!E25</f>
        <v>data_buffer_used</v>
      </c>
      <c r="Z36" s="5" t="s">
        <v>41</v>
      </c>
      <c r="AB36" t="str">
        <f t="shared" si="0"/>
        <v xml:space="preserve">    avalon_mm_dcom_o.readdata(15 downto 0) &lt;= dcom_read_registers_i.data_buffers_status_reg.data_buffer_used;</v>
      </c>
    </row>
    <row r="37" spans="2:28" x14ac:dyDescent="0.3">
      <c r="B37" s="3"/>
      <c r="C37" s="3"/>
      <c r="D37" s="3"/>
      <c r="E37" s="3"/>
      <c r="F37" s="3"/>
      <c r="G37" s="3"/>
      <c r="H37" s="3"/>
      <c r="I37" s="3"/>
      <c r="J37" s="3"/>
      <c r="K37" s="3"/>
      <c r="L37" s="3" t="s">
        <v>49</v>
      </c>
      <c r="M37" s="3" t="s">
        <v>49</v>
      </c>
      <c r="N37" s="3"/>
      <c r="O37" s="3"/>
      <c r="P37" s="4" t="str">
        <f t="shared" si="1"/>
        <v>avalon_mm_dcom_o.readdata</v>
      </c>
      <c r="Q37" s="1" t="s">
        <v>65</v>
      </c>
      <c r="R37" s="2" t="str">
        <f>INDEX('AVS DCOM Registers TABLE'!$J$2:$J$56,MATCH(Y37,'AVS DCOM Registers TABLE'!$E$2:$E$56,0))</f>
        <v>16</v>
      </c>
      <c r="S37" s="1" t="s">
        <v>63</v>
      </c>
      <c r="T37" s="5" t="s">
        <v>62</v>
      </c>
      <c r="U37" s="4" t="str">
        <f>INDEX($B$2:$B$3,MATCH(INDEX('Register VHDL Types TABLE'!$B$2:$B$43,MATCH(Y37,'Register VHDL Types TABLE'!$E$2:$E$43,0)),$E$2:$E$3,0))</f>
        <v>dcom_read_registers_i</v>
      </c>
      <c r="V37" s="5" t="s">
        <v>64</v>
      </c>
      <c r="W37" s="4" t="str">
        <f>INDEX('Register VHDL Types TABLE'!$D$2:$D$43,MATCH(Y37,'Register VHDL Types TABLE'!$E$2:$E$43,0))</f>
        <v>data_buffers_status_reg</v>
      </c>
      <c r="X37" s="5" t="s">
        <v>64</v>
      </c>
      <c r="Y37" s="4" t="str">
        <f>'AVS DCOM Registers TABLE'!E26</f>
        <v>data_buffer_empty</v>
      </c>
      <c r="Z37" s="5" t="s">
        <v>41</v>
      </c>
      <c r="AB37" t="str">
        <f t="shared" si="0"/>
        <v xml:space="preserve">    avalon_mm_dcom_o.readdata(16) &lt;= dcom_read_registers_i.data_buffers_status_reg.data_buffer_empty;</v>
      </c>
    </row>
    <row r="38" spans="2:28" x14ac:dyDescent="0.3">
      <c r="B38" s="3"/>
      <c r="C38" s="3"/>
      <c r="D38" s="3"/>
      <c r="E38" s="3"/>
      <c r="F38" s="3"/>
      <c r="G38" s="3"/>
      <c r="H38" s="3"/>
      <c r="I38" s="3"/>
      <c r="J38" s="3"/>
      <c r="K38" s="3"/>
      <c r="L38" s="3" t="s">
        <v>49</v>
      </c>
      <c r="M38" s="3" t="s">
        <v>49</v>
      </c>
      <c r="N38" s="3"/>
      <c r="O38" s="3"/>
      <c r="P38" s="4" t="str">
        <f t="shared" si="1"/>
        <v>avalon_mm_dcom_o.readdata</v>
      </c>
      <c r="Q38" s="1" t="s">
        <v>65</v>
      </c>
      <c r="R38" s="2" t="str">
        <f>INDEX('AVS DCOM Registers TABLE'!$J$2:$J$56,MATCH(Y38,'AVS DCOM Registers TABLE'!$E$2:$E$56,0))</f>
        <v>17</v>
      </c>
      <c r="S38" s="1" t="s">
        <v>63</v>
      </c>
      <c r="T38" s="5" t="s">
        <v>62</v>
      </c>
      <c r="U38" s="4" t="str">
        <f>INDEX($B$2:$B$3,MATCH(INDEX('Register VHDL Types TABLE'!$B$2:$B$43,MATCH(Y38,'Register VHDL Types TABLE'!$E$2:$E$43,0)),$E$2:$E$3,0))</f>
        <v>dcom_read_registers_i</v>
      </c>
      <c r="V38" s="5" t="s">
        <v>64</v>
      </c>
      <c r="W38" s="4" t="str">
        <f>INDEX('Register VHDL Types TABLE'!$D$2:$D$43,MATCH(Y38,'Register VHDL Types TABLE'!$E$2:$E$43,0))</f>
        <v>data_buffers_status_reg</v>
      </c>
      <c r="X38" s="5" t="s">
        <v>64</v>
      </c>
      <c r="Y38" s="4" t="str">
        <f>'AVS DCOM Registers TABLE'!E27</f>
        <v>data_buffer_full</v>
      </c>
      <c r="Z38" s="5" t="s">
        <v>41</v>
      </c>
      <c r="AB38" t="str">
        <f t="shared" si="0"/>
        <v xml:space="preserve">    avalon_mm_dcom_o.readdata(17) &lt;= dcom_read_registers_i.data_buffers_status_reg.data_buffer_full;</v>
      </c>
    </row>
    <row r="39" spans="2:28" x14ac:dyDescent="0.3">
      <c r="B39" s="3"/>
      <c r="C39" s="3"/>
      <c r="D39" s="3"/>
      <c r="E39" s="3"/>
      <c r="F39" s="3"/>
      <c r="G39" s="3"/>
      <c r="H39" s="3"/>
      <c r="I39" s="3"/>
      <c r="J39" s="3"/>
      <c r="K39" s="3"/>
      <c r="L39" s="3" t="s">
        <v>49</v>
      </c>
      <c r="M39" s="3" t="s">
        <v>49</v>
      </c>
      <c r="N39" s="3"/>
      <c r="O39" s="3"/>
      <c r="P39" s="4" t="str">
        <f t="shared" si="1"/>
        <v>avalon_mm_dcom_o.readdata</v>
      </c>
      <c r="Q39" s="1" t="s">
        <v>65</v>
      </c>
      <c r="R39" s="2" t="str">
        <f>'AVS DCOM Registers TABLE'!J28</f>
        <v>31 downto 18</v>
      </c>
      <c r="S39" s="1" t="s">
        <v>63</v>
      </c>
      <c r="T39" s="5" t="s">
        <v>62</v>
      </c>
      <c r="U39" s="4" t="str">
        <f>'AVS DCOM Registers TABLE'!G28</f>
        <v>(others =&gt; '0')</v>
      </c>
      <c r="V39" s="3"/>
      <c r="W39" s="3"/>
      <c r="X39" s="3"/>
      <c r="Y39" s="3"/>
      <c r="Z39" s="5" t="s">
        <v>41</v>
      </c>
      <c r="AB39" t="str">
        <f t="shared" si="0"/>
        <v xml:space="preserve">    avalon_mm_dcom_o.readdata(31 downto 18) &lt;= (others =&gt; '0');</v>
      </c>
    </row>
    <row r="40" spans="2:28" x14ac:dyDescent="0.3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1" t="s">
        <v>66</v>
      </c>
      <c r="N40" s="2" t="str">
        <f>'AVS DCOM Registers TABLE'!C29</f>
        <v>x"03"</v>
      </c>
      <c r="O40" s="1" t="s">
        <v>63</v>
      </c>
      <c r="P40" s="3"/>
      <c r="Q40" s="3"/>
      <c r="R40" s="3"/>
      <c r="S40" s="3"/>
      <c r="T40" s="1" t="s">
        <v>61</v>
      </c>
      <c r="U40" s="3"/>
      <c r="V40" s="3"/>
      <c r="W40" s="3"/>
      <c r="X40" s="3"/>
      <c r="Y40" s="3"/>
      <c r="Z40" s="3"/>
      <c r="AB40" t="str">
        <f t="shared" si="0"/>
        <v>when (x"03") =&gt;</v>
      </c>
    </row>
    <row r="41" spans="2:28" x14ac:dyDescent="0.3">
      <c r="B41" s="3"/>
      <c r="C41" s="3"/>
      <c r="D41" s="3"/>
      <c r="E41" s="3"/>
      <c r="F41" s="3"/>
      <c r="G41" s="3"/>
      <c r="H41" s="3"/>
      <c r="I41" s="3"/>
      <c r="J41" s="3"/>
      <c r="K41" s="3"/>
      <c r="L41" s="3" t="s">
        <v>49</v>
      </c>
      <c r="M41" s="3" t="s">
        <v>49</v>
      </c>
      <c r="N41" s="3"/>
      <c r="O41" s="3"/>
      <c r="P41" s="4" t="str">
        <f t="shared" si="1"/>
        <v>avalon_mm_dcom_o.readdata</v>
      </c>
      <c r="Q41" s="1" t="s">
        <v>65</v>
      </c>
      <c r="R41" s="2" t="str">
        <f>INDEX('AVS DCOM Registers TABLE'!$J$2:$J$56,MATCH(Y41,'AVS DCOM Registers TABLE'!$E$2:$E$56,0))</f>
        <v>0</v>
      </c>
      <c r="S41" s="1" t="s">
        <v>63</v>
      </c>
      <c r="T41" s="5" t="s">
        <v>62</v>
      </c>
      <c r="U41" s="4" t="str">
        <f>INDEX($B$2:$B$3,MATCH(INDEX('Register VHDL Types TABLE'!$B$2:$B$43,MATCH(Y41,'Register VHDL Types TABLE'!$E$2:$E$43,0)),$E$2:$E$3,0))</f>
        <v>dcom_write_registers_i</v>
      </c>
      <c r="V41" s="5" t="s">
        <v>64</v>
      </c>
      <c r="W41" s="4" t="str">
        <f>INDEX('Register VHDL Types TABLE'!$D$2:$D$43,MATCH(Y41,'Register VHDL Types TABLE'!$E$2:$E$43,0))</f>
        <v>data_controller_config_reg</v>
      </c>
      <c r="X41" s="5" t="s">
        <v>64</v>
      </c>
      <c r="Y41" s="4" t="str">
        <f>'AVS DCOM Registers TABLE'!E29</f>
        <v>send_eop</v>
      </c>
      <c r="Z41" s="5" t="s">
        <v>41</v>
      </c>
      <c r="AB41" t="str">
        <f t="shared" si="0"/>
        <v xml:space="preserve">    avalon_mm_dcom_o.readdata(0) &lt;= dcom_write_registers_i.data_controller_config_reg.send_eop;</v>
      </c>
    </row>
    <row r="42" spans="2:28" x14ac:dyDescent="0.3">
      <c r="B42" s="3"/>
      <c r="C42" s="3"/>
      <c r="D42" s="3"/>
      <c r="E42" s="3"/>
      <c r="F42" s="3"/>
      <c r="G42" s="3"/>
      <c r="H42" s="3"/>
      <c r="I42" s="3"/>
      <c r="J42" s="3"/>
      <c r="K42" s="3"/>
      <c r="L42" s="3" t="s">
        <v>49</v>
      </c>
      <c r="M42" s="3" t="s">
        <v>49</v>
      </c>
      <c r="N42" s="3"/>
      <c r="O42" s="3"/>
      <c r="P42" s="4" t="str">
        <f t="shared" si="1"/>
        <v>avalon_mm_dcom_o.readdata</v>
      </c>
      <c r="Q42" s="1" t="s">
        <v>65</v>
      </c>
      <c r="R42" s="2" t="str">
        <f>INDEX('AVS DCOM Registers TABLE'!$J$2:$J$56,MATCH(Y42,'AVS DCOM Registers TABLE'!$E$2:$E$56,0))</f>
        <v>1</v>
      </c>
      <c r="S42" s="1" t="s">
        <v>63</v>
      </c>
      <c r="T42" s="5" t="s">
        <v>62</v>
      </c>
      <c r="U42" s="4" t="str">
        <f>INDEX($B$2:$B$3,MATCH(INDEX('Register VHDL Types TABLE'!$B$2:$B$43,MATCH(Y42,'Register VHDL Types TABLE'!$E$2:$E$43,0)),$E$2:$E$3,0))</f>
        <v>dcom_write_registers_i</v>
      </c>
      <c r="V42" s="5" t="s">
        <v>64</v>
      </c>
      <c r="W42" s="4" t="str">
        <f>INDEX('Register VHDL Types TABLE'!$D$2:$D$43,MATCH(Y42,'Register VHDL Types TABLE'!$E$2:$E$43,0))</f>
        <v>data_controller_config_reg</v>
      </c>
      <c r="X42" s="5" t="s">
        <v>64</v>
      </c>
      <c r="Y42" s="4" t="str">
        <f>'AVS DCOM Registers TABLE'!E30</f>
        <v>send_eep</v>
      </c>
      <c r="Z42" s="5" t="s">
        <v>41</v>
      </c>
      <c r="AB42" t="str">
        <f t="shared" si="0"/>
        <v xml:space="preserve">    avalon_mm_dcom_o.readdata(1) &lt;= dcom_write_registers_i.data_controller_config_reg.send_eep;</v>
      </c>
    </row>
    <row r="43" spans="2:28" x14ac:dyDescent="0.3">
      <c r="B43" s="3"/>
      <c r="C43" s="3"/>
      <c r="D43" s="3"/>
      <c r="E43" s="3"/>
      <c r="F43" s="3"/>
      <c r="G43" s="3"/>
      <c r="H43" s="3"/>
      <c r="I43" s="3"/>
      <c r="J43" s="3"/>
      <c r="K43" s="3"/>
      <c r="L43" s="3" t="s">
        <v>49</v>
      </c>
      <c r="M43" s="3" t="s">
        <v>49</v>
      </c>
      <c r="N43" s="3"/>
      <c r="O43" s="3"/>
      <c r="P43" s="4" t="str">
        <f t="shared" si="1"/>
        <v>avalon_mm_dcom_o.readdata</v>
      </c>
      <c r="Q43" s="1" t="s">
        <v>65</v>
      </c>
      <c r="R43" s="2" t="str">
        <f>'AVS DCOM Registers TABLE'!J31</f>
        <v>31 downto 2</v>
      </c>
      <c r="S43" s="1" t="s">
        <v>63</v>
      </c>
      <c r="T43" s="5" t="s">
        <v>62</v>
      </c>
      <c r="U43" s="4" t="str">
        <f>'AVS DCOM Registers TABLE'!G31</f>
        <v>(others =&gt; '0')</v>
      </c>
      <c r="V43" s="3"/>
      <c r="W43" s="3"/>
      <c r="X43" s="3"/>
      <c r="Y43" s="3"/>
      <c r="Z43" s="5" t="s">
        <v>41</v>
      </c>
      <c r="AB43" t="str">
        <f t="shared" si="0"/>
        <v xml:space="preserve">    avalon_mm_dcom_o.readdata(31 downto 2) &lt;= (others =&gt; '0');</v>
      </c>
    </row>
    <row r="44" spans="2:28" x14ac:dyDescent="0.3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1" t="s">
        <v>66</v>
      </c>
      <c r="N44" s="2" t="str">
        <f>'AVS DCOM Registers TABLE'!C32</f>
        <v>x"04"</v>
      </c>
      <c r="O44" s="1" t="s">
        <v>63</v>
      </c>
      <c r="P44" s="3"/>
      <c r="Q44" s="3"/>
      <c r="R44" s="3"/>
      <c r="S44" s="3"/>
      <c r="T44" s="1" t="s">
        <v>61</v>
      </c>
      <c r="U44" s="3"/>
      <c r="V44" s="3"/>
      <c r="W44" s="3"/>
      <c r="X44" s="3"/>
      <c r="Y44" s="3"/>
      <c r="Z44" s="3"/>
      <c r="AB44" t="str">
        <f t="shared" si="0"/>
        <v>when (x"04") =&gt;</v>
      </c>
    </row>
    <row r="45" spans="2:28" x14ac:dyDescent="0.3">
      <c r="B45" s="3"/>
      <c r="C45" s="3"/>
      <c r="D45" s="3"/>
      <c r="E45" s="3"/>
      <c r="F45" s="3"/>
      <c r="G45" s="3"/>
      <c r="H45" s="3"/>
      <c r="I45" s="3"/>
      <c r="J45" s="3"/>
      <c r="K45" s="3"/>
      <c r="L45" s="3" t="s">
        <v>49</v>
      </c>
      <c r="M45" s="3" t="s">
        <v>49</v>
      </c>
      <c r="N45" s="3"/>
      <c r="O45" s="3"/>
      <c r="P45" s="4" t="str">
        <f t="shared" si="1"/>
        <v>avalon_mm_dcom_o.readdata</v>
      </c>
      <c r="Q45" s="1" t="s">
        <v>65</v>
      </c>
      <c r="R45" s="2" t="str">
        <f>INDEX('AVS DCOM Registers TABLE'!$J$2:$J$56,MATCH(Y45,'AVS DCOM Registers TABLE'!$E$2:$E$56,0))</f>
        <v>0</v>
      </c>
      <c r="S45" s="1" t="s">
        <v>63</v>
      </c>
      <c r="T45" s="5" t="s">
        <v>62</v>
      </c>
      <c r="U45" s="4" t="str">
        <f>INDEX($B$2:$B$3,MATCH(INDEX('Register VHDL Types TABLE'!$B$2:$B$43,MATCH(Y45,'Register VHDL Types TABLE'!$E$2:$E$43,0)),$E$2:$E$3,0))</f>
        <v>dcom_write_registers_i</v>
      </c>
      <c r="V45" s="5" t="s">
        <v>64</v>
      </c>
      <c r="W45" s="4" t="str">
        <f>INDEX('Register VHDL Types TABLE'!$D$2:$D$43,MATCH(Y45,'Register VHDL Types TABLE'!$E$2:$E$43,0))</f>
        <v>data_scheduler_timer_config_reg</v>
      </c>
      <c r="X45" s="5" t="s">
        <v>64</v>
      </c>
      <c r="Y45" s="4" t="str">
        <f>'AVS DCOM Registers TABLE'!E32</f>
        <v>timer_start_on_sync</v>
      </c>
      <c r="Z45" s="5" t="s">
        <v>41</v>
      </c>
      <c r="AB45" t="str">
        <f t="shared" si="0"/>
        <v xml:space="preserve">    avalon_mm_dcom_o.readdata(0) &lt;= dcom_write_registers_i.data_scheduler_timer_config_reg.timer_start_on_sync;</v>
      </c>
    </row>
    <row r="46" spans="2:28" x14ac:dyDescent="0.3">
      <c r="B46" s="3"/>
      <c r="C46" s="3"/>
      <c r="D46" s="3"/>
      <c r="E46" s="3"/>
      <c r="F46" s="3"/>
      <c r="G46" s="3"/>
      <c r="H46" s="3"/>
      <c r="I46" s="3"/>
      <c r="J46" s="3"/>
      <c r="K46" s="3"/>
      <c r="L46" s="3" t="s">
        <v>49</v>
      </c>
      <c r="M46" s="3" t="s">
        <v>49</v>
      </c>
      <c r="N46" s="3"/>
      <c r="O46" s="3"/>
      <c r="P46" s="4" t="str">
        <f t="shared" si="1"/>
        <v>avalon_mm_dcom_o.readdata</v>
      </c>
      <c r="Q46" s="1" t="s">
        <v>65</v>
      </c>
      <c r="R46" s="2" t="str">
        <f>'AVS DCOM Registers TABLE'!J33</f>
        <v>31 downto 1</v>
      </c>
      <c r="S46" s="1" t="s">
        <v>63</v>
      </c>
      <c r="T46" s="5" t="s">
        <v>62</v>
      </c>
      <c r="U46" s="4" t="str">
        <f>'AVS DCOM Registers TABLE'!G33</f>
        <v>(others =&gt; '0')</v>
      </c>
      <c r="V46" s="3"/>
      <c r="W46" s="3"/>
      <c r="X46" s="3"/>
      <c r="Y46" s="3"/>
      <c r="Z46" s="5" t="s">
        <v>41</v>
      </c>
      <c r="AB46" t="str">
        <f t="shared" si="0"/>
        <v xml:space="preserve">    avalon_mm_dcom_o.readdata(31 downto 1) &lt;= (others =&gt; '0');</v>
      </c>
    </row>
    <row r="47" spans="2:28" x14ac:dyDescent="0.3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1" t="s">
        <v>66</v>
      </c>
      <c r="N47" s="2" t="str">
        <f>'AVS DCOM Registers TABLE'!C34</f>
        <v>x"05"</v>
      </c>
      <c r="O47" s="1" t="s">
        <v>63</v>
      </c>
      <c r="P47" s="3"/>
      <c r="Q47" s="3"/>
      <c r="R47" s="3"/>
      <c r="S47" s="3"/>
      <c r="T47" s="1" t="s">
        <v>61</v>
      </c>
      <c r="U47" s="3"/>
      <c r="V47" s="3"/>
      <c r="W47" s="3"/>
      <c r="X47" s="3"/>
      <c r="Y47" s="3"/>
      <c r="Z47" s="3"/>
      <c r="AB47" t="str">
        <f t="shared" si="0"/>
        <v>when (x"05") =&gt;</v>
      </c>
    </row>
    <row r="48" spans="2:28" x14ac:dyDescent="0.3">
      <c r="B48" s="3"/>
      <c r="C48" s="3"/>
      <c r="D48" s="3"/>
      <c r="E48" s="3"/>
      <c r="F48" s="3"/>
      <c r="G48" s="3"/>
      <c r="H48" s="3"/>
      <c r="I48" s="3"/>
      <c r="J48" s="3"/>
      <c r="K48" s="3"/>
      <c r="L48" s="3" t="s">
        <v>49</v>
      </c>
      <c r="M48" s="3" t="s">
        <v>49</v>
      </c>
      <c r="N48" s="3"/>
      <c r="O48" s="3"/>
      <c r="P48" s="4" t="str">
        <f t="shared" si="1"/>
        <v>avalon_mm_dcom_o.readdata</v>
      </c>
      <c r="Q48" s="1" t="s">
        <v>65</v>
      </c>
      <c r="R48" s="2" t="str">
        <f>INDEX('AVS DCOM Registers TABLE'!$J$2:$J$56,MATCH(Y48,'AVS DCOM Registers TABLE'!$E$2:$E$56,0))</f>
        <v>31 downto 0</v>
      </c>
      <c r="S48" s="1" t="s">
        <v>63</v>
      </c>
      <c r="T48" s="5" t="s">
        <v>62</v>
      </c>
      <c r="U48" s="4" t="str">
        <f>INDEX($B$2:$B$3,MATCH(INDEX('Register VHDL Types TABLE'!$B$2:$B$43,MATCH(Y48,'Register VHDL Types TABLE'!$E$2:$E$43,0)),$E$2:$E$3,0))</f>
        <v>dcom_write_registers_i</v>
      </c>
      <c r="V48" s="5" t="s">
        <v>64</v>
      </c>
      <c r="W48" s="4" t="str">
        <f>INDEX('Register VHDL Types TABLE'!$D$2:$D$43,MATCH(Y48,'Register VHDL Types TABLE'!$E$2:$E$43,0))</f>
        <v>data_scheduler_timer_clkdiv_reg</v>
      </c>
      <c r="X48" s="5" t="s">
        <v>64</v>
      </c>
      <c r="Y48" s="4" t="str">
        <f>'AVS DCOM Registers TABLE'!E34</f>
        <v>timer_clk_div</v>
      </c>
      <c r="Z48" s="5" t="s">
        <v>41</v>
      </c>
      <c r="AB48" t="str">
        <f t="shared" si="0"/>
        <v xml:space="preserve">    avalon_mm_dcom_o.readdata(31 downto 0) &lt;= dcom_write_registers_i.data_scheduler_timer_clkdiv_reg.timer_clk_div;</v>
      </c>
    </row>
    <row r="49" spans="2:28" x14ac:dyDescent="0.3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1" t="s">
        <v>66</v>
      </c>
      <c r="N49" s="2" t="str">
        <f>'AVS DCOM Registers TABLE'!C35</f>
        <v>x"06"</v>
      </c>
      <c r="O49" s="1" t="s">
        <v>63</v>
      </c>
      <c r="P49" s="3"/>
      <c r="Q49" s="3"/>
      <c r="R49" s="3"/>
      <c r="S49" s="3"/>
      <c r="T49" s="1" t="s">
        <v>61</v>
      </c>
      <c r="U49" s="3"/>
      <c r="V49" s="3"/>
      <c r="W49" s="3"/>
      <c r="X49" s="3"/>
      <c r="Y49" s="3"/>
      <c r="Z49" s="3"/>
      <c r="AB49" t="str">
        <f t="shared" si="0"/>
        <v>when (x"06") =&gt;</v>
      </c>
    </row>
    <row r="50" spans="2:28" x14ac:dyDescent="0.3">
      <c r="B50" s="3"/>
      <c r="C50" s="3"/>
      <c r="D50" s="3"/>
      <c r="E50" s="3"/>
      <c r="F50" s="3"/>
      <c r="G50" s="3"/>
      <c r="H50" s="3"/>
      <c r="I50" s="3"/>
      <c r="J50" s="3"/>
      <c r="K50" s="3"/>
      <c r="L50" s="3" t="s">
        <v>49</v>
      </c>
      <c r="M50" s="3" t="s">
        <v>49</v>
      </c>
      <c r="N50" s="3"/>
      <c r="O50" s="3"/>
      <c r="P50" s="4" t="str">
        <f t="shared" si="1"/>
        <v>avalon_mm_dcom_o.readdata</v>
      </c>
      <c r="Q50" s="1" t="s">
        <v>65</v>
      </c>
      <c r="R50" s="2" t="str">
        <f>INDEX('AVS DCOM Registers TABLE'!$J$2:$J$56,MATCH(Y50,'AVS DCOM Registers TABLE'!$E$2:$E$56,0))</f>
        <v>0</v>
      </c>
      <c r="S50" s="1" t="s">
        <v>63</v>
      </c>
      <c r="T50" s="5" t="s">
        <v>62</v>
      </c>
      <c r="U50" s="4" t="str">
        <f>INDEX($B$2:$B$3,MATCH(INDEX('Register VHDL Types TABLE'!$B$2:$B$43,MATCH(Y50,'Register VHDL Types TABLE'!$E$2:$E$43,0)),$E$2:$E$3,0))</f>
        <v>dcom_read_registers_i</v>
      </c>
      <c r="V50" s="5" t="s">
        <v>64</v>
      </c>
      <c r="W50" s="4" t="str">
        <f>INDEX('Register VHDL Types TABLE'!$D$2:$D$43,MATCH(Y50,'Register VHDL Types TABLE'!$E$2:$E$43,0))</f>
        <v>data_scheduler_timer_status_reg</v>
      </c>
      <c r="X50" s="5" t="s">
        <v>64</v>
      </c>
      <c r="Y50" s="4" t="str">
        <f>'AVS DCOM Registers TABLE'!E35</f>
        <v>timer_stopped</v>
      </c>
      <c r="Z50" s="5" t="s">
        <v>41</v>
      </c>
      <c r="AB50" t="str">
        <f t="shared" si="0"/>
        <v xml:space="preserve">    avalon_mm_dcom_o.readdata(0) &lt;= dcom_read_registers_i.data_scheduler_timer_status_reg.timer_stopped;</v>
      </c>
    </row>
    <row r="51" spans="2:28" x14ac:dyDescent="0.3">
      <c r="B51" s="3"/>
      <c r="C51" s="3"/>
      <c r="D51" s="3"/>
      <c r="E51" s="3"/>
      <c r="F51" s="3"/>
      <c r="G51" s="3"/>
      <c r="H51" s="3"/>
      <c r="I51" s="3"/>
      <c r="J51" s="3"/>
      <c r="K51" s="3"/>
      <c r="L51" s="3" t="s">
        <v>49</v>
      </c>
      <c r="M51" s="3" t="s">
        <v>49</v>
      </c>
      <c r="N51" s="3"/>
      <c r="O51" s="3"/>
      <c r="P51" s="4" t="str">
        <f t="shared" si="1"/>
        <v>avalon_mm_dcom_o.readdata</v>
      </c>
      <c r="Q51" s="1" t="s">
        <v>65</v>
      </c>
      <c r="R51" s="2" t="str">
        <f>INDEX('AVS DCOM Registers TABLE'!$J$2:$J$56,MATCH(Y51,'AVS DCOM Registers TABLE'!$E$2:$E$56,0))</f>
        <v>1</v>
      </c>
      <c r="S51" s="1" t="s">
        <v>63</v>
      </c>
      <c r="T51" s="5" t="s">
        <v>62</v>
      </c>
      <c r="U51" s="4" t="str">
        <f>INDEX($B$2:$B$3,MATCH(INDEX('Register VHDL Types TABLE'!$B$2:$B$43,MATCH(Y51,'Register VHDL Types TABLE'!$E$2:$E$43,0)),$E$2:$E$3,0))</f>
        <v>dcom_read_registers_i</v>
      </c>
      <c r="V51" s="5" t="s">
        <v>64</v>
      </c>
      <c r="W51" s="4" t="str">
        <f>INDEX('Register VHDL Types TABLE'!$D$2:$D$43,MATCH(Y51,'Register VHDL Types TABLE'!$E$2:$E$43,0))</f>
        <v>data_scheduler_timer_status_reg</v>
      </c>
      <c r="X51" s="5" t="s">
        <v>64</v>
      </c>
      <c r="Y51" s="4" t="str">
        <f>'AVS DCOM Registers TABLE'!E36</f>
        <v>timer_started</v>
      </c>
      <c r="Z51" s="5" t="s">
        <v>41</v>
      </c>
      <c r="AB51" t="str">
        <f t="shared" si="0"/>
        <v xml:space="preserve">    avalon_mm_dcom_o.readdata(1) &lt;= dcom_read_registers_i.data_scheduler_timer_status_reg.timer_started;</v>
      </c>
    </row>
    <row r="52" spans="2:28" x14ac:dyDescent="0.3">
      <c r="B52" s="3"/>
      <c r="C52" s="3"/>
      <c r="D52" s="3"/>
      <c r="E52" s="3"/>
      <c r="F52" s="3"/>
      <c r="G52" s="3"/>
      <c r="H52" s="3"/>
      <c r="I52" s="3"/>
      <c r="J52" s="3"/>
      <c r="K52" s="3"/>
      <c r="L52" s="3" t="s">
        <v>49</v>
      </c>
      <c r="M52" s="3" t="s">
        <v>49</v>
      </c>
      <c r="N52" s="3"/>
      <c r="O52" s="3"/>
      <c r="P52" s="4" t="str">
        <f t="shared" si="1"/>
        <v>avalon_mm_dcom_o.readdata</v>
      </c>
      <c r="Q52" s="1" t="s">
        <v>65</v>
      </c>
      <c r="R52" s="2" t="str">
        <f>INDEX('AVS DCOM Registers TABLE'!$J$2:$J$56,MATCH(Y52,'AVS DCOM Registers TABLE'!$E$2:$E$56,0))</f>
        <v>2</v>
      </c>
      <c r="S52" s="1" t="s">
        <v>63</v>
      </c>
      <c r="T52" s="5" t="s">
        <v>62</v>
      </c>
      <c r="U52" s="4" t="str">
        <f>INDEX($B$2:$B$3,MATCH(INDEX('Register VHDL Types TABLE'!$B$2:$B$43,MATCH(Y52,'Register VHDL Types TABLE'!$E$2:$E$43,0)),$E$2:$E$3,0))</f>
        <v>dcom_read_registers_i</v>
      </c>
      <c r="V52" s="5" t="s">
        <v>64</v>
      </c>
      <c r="W52" s="4" t="str">
        <f>INDEX('Register VHDL Types TABLE'!$D$2:$D$43,MATCH(Y52,'Register VHDL Types TABLE'!$E$2:$E$43,0))</f>
        <v>data_scheduler_timer_status_reg</v>
      </c>
      <c r="X52" s="5" t="s">
        <v>64</v>
      </c>
      <c r="Y52" s="4" t="str">
        <f>'AVS DCOM Registers TABLE'!E37</f>
        <v>timer_running</v>
      </c>
      <c r="Z52" s="5" t="s">
        <v>41</v>
      </c>
      <c r="AB52" t="str">
        <f t="shared" si="0"/>
        <v xml:space="preserve">    avalon_mm_dcom_o.readdata(2) &lt;= dcom_read_registers_i.data_scheduler_timer_status_reg.timer_running;</v>
      </c>
    </row>
    <row r="53" spans="2:28" x14ac:dyDescent="0.3">
      <c r="B53" s="3"/>
      <c r="C53" s="3"/>
      <c r="D53" s="3"/>
      <c r="E53" s="3"/>
      <c r="F53" s="3"/>
      <c r="G53" s="3"/>
      <c r="H53" s="3"/>
      <c r="I53" s="3"/>
      <c r="J53" s="3"/>
      <c r="K53" s="3"/>
      <c r="L53" s="3" t="s">
        <v>49</v>
      </c>
      <c r="M53" s="3" t="s">
        <v>49</v>
      </c>
      <c r="N53" s="3"/>
      <c r="O53" s="3"/>
      <c r="P53" s="4" t="str">
        <f t="shared" si="1"/>
        <v>avalon_mm_dcom_o.readdata</v>
      </c>
      <c r="Q53" s="1" t="s">
        <v>65</v>
      </c>
      <c r="R53" s="2" t="str">
        <f>INDEX('AVS DCOM Registers TABLE'!$J$2:$J$56,MATCH(Y53,'AVS DCOM Registers TABLE'!$E$2:$E$56,0))</f>
        <v>3</v>
      </c>
      <c r="S53" s="1" t="s">
        <v>63</v>
      </c>
      <c r="T53" s="5" t="s">
        <v>62</v>
      </c>
      <c r="U53" s="4" t="str">
        <f>INDEX($B$2:$B$3,MATCH(INDEX('Register VHDL Types TABLE'!$B$2:$B$43,MATCH(Y53,'Register VHDL Types TABLE'!$E$2:$E$43,0)),$E$2:$E$3,0))</f>
        <v>dcom_read_registers_i</v>
      </c>
      <c r="V53" s="5" t="s">
        <v>64</v>
      </c>
      <c r="W53" s="4" t="str">
        <f>INDEX('Register VHDL Types TABLE'!$D$2:$D$43,MATCH(Y53,'Register VHDL Types TABLE'!$E$2:$E$43,0))</f>
        <v>data_scheduler_timer_status_reg</v>
      </c>
      <c r="X53" s="5" t="s">
        <v>64</v>
      </c>
      <c r="Y53" s="4" t="str">
        <f>'AVS DCOM Registers TABLE'!E38</f>
        <v>timer_cleared</v>
      </c>
      <c r="Z53" s="5" t="s">
        <v>41</v>
      </c>
      <c r="AB53" t="str">
        <f t="shared" si="0"/>
        <v xml:space="preserve">    avalon_mm_dcom_o.readdata(3) &lt;= dcom_read_registers_i.data_scheduler_timer_status_reg.timer_cleared;</v>
      </c>
    </row>
    <row r="54" spans="2:28" x14ac:dyDescent="0.3">
      <c r="B54" s="3"/>
      <c r="C54" s="3"/>
      <c r="D54" s="3"/>
      <c r="E54" s="3"/>
      <c r="F54" s="3"/>
      <c r="G54" s="3"/>
      <c r="H54" s="3"/>
      <c r="I54" s="3"/>
      <c r="J54" s="3"/>
      <c r="K54" s="3"/>
      <c r="L54" s="3" t="s">
        <v>49</v>
      </c>
      <c r="M54" s="3" t="s">
        <v>49</v>
      </c>
      <c r="N54" s="3"/>
      <c r="O54" s="3"/>
      <c r="P54" s="4" t="str">
        <f t="shared" si="1"/>
        <v>avalon_mm_dcom_o.readdata</v>
      </c>
      <c r="Q54" s="1" t="s">
        <v>65</v>
      </c>
      <c r="R54" s="2" t="str">
        <f>'AVS DCOM Registers TABLE'!J39</f>
        <v>31 downto 4</v>
      </c>
      <c r="S54" s="1" t="s">
        <v>63</v>
      </c>
      <c r="T54" s="5" t="s">
        <v>62</v>
      </c>
      <c r="U54" s="4" t="str">
        <f>'AVS DCOM Registers TABLE'!G39</f>
        <v>(others =&gt; '0')</v>
      </c>
      <c r="V54" s="3"/>
      <c r="W54" s="3"/>
      <c r="X54" s="3"/>
      <c r="Y54" s="3"/>
      <c r="Z54" s="5" t="s">
        <v>41</v>
      </c>
      <c r="AB54" t="str">
        <f t="shared" si="0"/>
        <v xml:space="preserve">    avalon_mm_dcom_o.readdata(31 downto 4) &lt;= (others =&gt; '0');</v>
      </c>
    </row>
    <row r="55" spans="2:28" x14ac:dyDescent="0.3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1" t="s">
        <v>66</v>
      </c>
      <c r="N55" s="2" t="str">
        <f>'AVS DCOM Registers TABLE'!C40</f>
        <v>x"07"</v>
      </c>
      <c r="O55" s="1" t="s">
        <v>63</v>
      </c>
      <c r="P55" s="3"/>
      <c r="Q55" s="3"/>
      <c r="R55" s="3"/>
      <c r="S55" s="3"/>
      <c r="T55" s="1" t="s">
        <v>61</v>
      </c>
      <c r="U55" s="3"/>
      <c r="V55" s="3"/>
      <c r="W55" s="3"/>
      <c r="X55" s="3"/>
      <c r="Y55" s="3"/>
      <c r="Z55" s="3"/>
      <c r="AB55" t="str">
        <f t="shared" si="0"/>
        <v>when (x"07") =&gt;</v>
      </c>
    </row>
    <row r="56" spans="2:28" x14ac:dyDescent="0.3">
      <c r="B56" s="3"/>
      <c r="C56" s="3"/>
      <c r="D56" s="3"/>
      <c r="E56" s="3"/>
      <c r="F56" s="3"/>
      <c r="G56" s="3"/>
      <c r="H56" s="3"/>
      <c r="I56" s="3"/>
      <c r="J56" s="3"/>
      <c r="K56" s="3"/>
      <c r="L56" s="3" t="s">
        <v>49</v>
      </c>
      <c r="M56" s="3" t="s">
        <v>49</v>
      </c>
      <c r="N56" s="3"/>
      <c r="O56" s="3"/>
      <c r="P56" s="4" t="str">
        <f t="shared" si="1"/>
        <v>avalon_mm_dcom_o.readdata</v>
      </c>
      <c r="Q56" s="1" t="s">
        <v>65</v>
      </c>
      <c r="R56" s="2" t="str">
        <f>INDEX('AVS DCOM Registers TABLE'!$J$2:$J$56,MATCH(Y56,'AVS DCOM Registers TABLE'!$E$2:$E$56,0))</f>
        <v>31 downto 0</v>
      </c>
      <c r="S56" s="1" t="s">
        <v>63</v>
      </c>
      <c r="T56" s="5" t="s">
        <v>62</v>
      </c>
      <c r="U56" s="4" t="str">
        <f>INDEX($B$2:$B$3,MATCH(INDEX('Register VHDL Types TABLE'!$B$2:$B$43,MATCH(Y56,'Register VHDL Types TABLE'!$E$2:$E$43,0)),$E$2:$E$3,0))</f>
        <v>dcom_write_registers_i</v>
      </c>
      <c r="V56" s="5" t="s">
        <v>64</v>
      </c>
      <c r="W56" s="4" t="str">
        <f>INDEX('Register VHDL Types TABLE'!$D$2:$D$43,MATCH(Y56,'Register VHDL Types TABLE'!$E$2:$E$43,0))</f>
        <v>data_scheduler_timer_time_reg</v>
      </c>
      <c r="X56" s="5" t="s">
        <v>64</v>
      </c>
      <c r="Y56" s="4" t="str">
        <f>'AVS DCOM Registers TABLE'!E40</f>
        <v>timer_time</v>
      </c>
      <c r="Z56" s="5" t="s">
        <v>41</v>
      </c>
      <c r="AB56" t="str">
        <f t="shared" si="0"/>
        <v xml:space="preserve">    avalon_mm_dcom_o.readdata(31 downto 0) &lt;= dcom_write_registers_i.data_scheduler_timer_time_reg.timer_time;</v>
      </c>
    </row>
    <row r="57" spans="2:28" x14ac:dyDescent="0.3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1" t="s">
        <v>66</v>
      </c>
      <c r="N57" s="2" t="str">
        <f>'AVS DCOM Registers TABLE'!C41</f>
        <v>x"08"</v>
      </c>
      <c r="O57" s="1" t="s">
        <v>63</v>
      </c>
      <c r="P57" s="3"/>
      <c r="Q57" s="3"/>
      <c r="R57" s="3"/>
      <c r="S57" s="3"/>
      <c r="T57" s="1" t="s">
        <v>61</v>
      </c>
      <c r="U57" s="3"/>
      <c r="V57" s="3"/>
      <c r="W57" s="3"/>
      <c r="X57" s="3"/>
      <c r="Y57" s="3"/>
      <c r="Z57" s="3"/>
      <c r="AB57" t="str">
        <f t="shared" si="0"/>
        <v>when (x"08") =&gt;</v>
      </c>
    </row>
    <row r="58" spans="2:28" x14ac:dyDescent="0.3">
      <c r="B58" s="3"/>
      <c r="C58" s="3"/>
      <c r="D58" s="3"/>
      <c r="E58" s="3"/>
      <c r="F58" s="3"/>
      <c r="G58" s="3"/>
      <c r="H58" s="3"/>
      <c r="I58" s="3"/>
      <c r="J58" s="3"/>
      <c r="K58" s="3"/>
      <c r="L58" s="3" t="s">
        <v>49</v>
      </c>
      <c r="M58" s="3" t="s">
        <v>49</v>
      </c>
      <c r="N58" s="3"/>
      <c r="O58" s="3"/>
      <c r="P58" s="4" t="str">
        <f t="shared" si="1"/>
        <v>avalon_mm_dcom_o.readdata</v>
      </c>
      <c r="Q58" s="1" t="s">
        <v>65</v>
      </c>
      <c r="R58" s="2" t="str">
        <f>INDEX('AVS DCOM Registers TABLE'!$J$2:$J$56,MATCH(Y58,'AVS DCOM Registers TABLE'!$E$2:$E$56,0))</f>
        <v>0</v>
      </c>
      <c r="S58" s="1" t="s">
        <v>63</v>
      </c>
      <c r="T58" s="5" t="s">
        <v>62</v>
      </c>
      <c r="U58" s="4" t="str">
        <f>INDEX($B$2:$B$3,MATCH(INDEX('Register VHDL Types TABLE'!$B$2:$B$43,MATCH(Y58,'Register VHDL Types TABLE'!$E$2:$E$43,0)),$E$2:$E$3,0))</f>
        <v>dcom_write_registers_i</v>
      </c>
      <c r="V58" s="5" t="s">
        <v>64</v>
      </c>
      <c r="W58" s="4" t="str">
        <f>INDEX('Register VHDL Types TABLE'!$D$2:$D$43,MATCH(Y58,'Register VHDL Types TABLE'!$E$2:$E$43,0))</f>
        <v>data_scheduler_timer_control_reg</v>
      </c>
      <c r="X58" s="5" t="s">
        <v>64</v>
      </c>
      <c r="Y58" s="4" t="str">
        <f>'AVS DCOM Registers TABLE'!E41</f>
        <v>timer_start</v>
      </c>
      <c r="Z58" s="5" t="s">
        <v>41</v>
      </c>
      <c r="AB58" t="str">
        <f t="shared" si="0"/>
        <v xml:space="preserve">    avalon_mm_dcom_o.readdata(0) &lt;= dcom_write_registers_i.data_scheduler_timer_control_reg.timer_start;</v>
      </c>
    </row>
    <row r="59" spans="2:28" x14ac:dyDescent="0.3">
      <c r="B59" s="3"/>
      <c r="C59" s="3"/>
      <c r="D59" s="3"/>
      <c r="E59" s="3"/>
      <c r="F59" s="3"/>
      <c r="G59" s="3"/>
      <c r="H59" s="3"/>
      <c r="I59" s="3"/>
      <c r="J59" s="3"/>
      <c r="K59" s="3"/>
      <c r="L59" s="3" t="s">
        <v>49</v>
      </c>
      <c r="M59" s="3" t="s">
        <v>49</v>
      </c>
      <c r="N59" s="3"/>
      <c r="O59" s="3"/>
      <c r="P59" s="4" t="str">
        <f t="shared" si="1"/>
        <v>avalon_mm_dcom_o.readdata</v>
      </c>
      <c r="Q59" s="1" t="s">
        <v>65</v>
      </c>
      <c r="R59" s="2" t="str">
        <f>INDEX('AVS DCOM Registers TABLE'!$J$2:$J$56,MATCH(Y59,'AVS DCOM Registers TABLE'!$E$2:$E$56,0))</f>
        <v>1</v>
      </c>
      <c r="S59" s="1" t="s">
        <v>63</v>
      </c>
      <c r="T59" s="5" t="s">
        <v>62</v>
      </c>
      <c r="U59" s="4" t="str">
        <f>INDEX($B$2:$B$3,MATCH(INDEX('Register VHDL Types TABLE'!$B$2:$B$43,MATCH(Y59,'Register VHDL Types TABLE'!$E$2:$E$43,0)),$E$2:$E$3,0))</f>
        <v>dcom_write_registers_i</v>
      </c>
      <c r="V59" s="5" t="s">
        <v>64</v>
      </c>
      <c r="W59" s="4" t="str">
        <f>INDEX('Register VHDL Types TABLE'!$D$2:$D$43,MATCH(Y59,'Register VHDL Types TABLE'!$E$2:$E$43,0))</f>
        <v>data_scheduler_timer_control_reg</v>
      </c>
      <c r="X59" s="5" t="s">
        <v>64</v>
      </c>
      <c r="Y59" s="4" t="str">
        <f>'AVS DCOM Registers TABLE'!E42</f>
        <v>timer_run</v>
      </c>
      <c r="Z59" s="5" t="s">
        <v>41</v>
      </c>
      <c r="AB59" t="str">
        <f t="shared" si="0"/>
        <v xml:space="preserve">    avalon_mm_dcom_o.readdata(1) &lt;= dcom_write_registers_i.data_scheduler_timer_control_reg.timer_run;</v>
      </c>
    </row>
    <row r="60" spans="2:28" x14ac:dyDescent="0.3">
      <c r="B60" s="3"/>
      <c r="C60" s="3"/>
      <c r="D60" s="3"/>
      <c r="E60" s="3"/>
      <c r="F60" s="3"/>
      <c r="G60" s="3"/>
      <c r="H60" s="3"/>
      <c r="I60" s="3"/>
      <c r="J60" s="3"/>
      <c r="K60" s="3"/>
      <c r="L60" s="3" t="s">
        <v>49</v>
      </c>
      <c r="M60" s="3" t="s">
        <v>49</v>
      </c>
      <c r="N60" s="3"/>
      <c r="O60" s="3"/>
      <c r="P60" s="4" t="str">
        <f t="shared" si="1"/>
        <v>avalon_mm_dcom_o.readdata</v>
      </c>
      <c r="Q60" s="1" t="s">
        <v>65</v>
      </c>
      <c r="R60" s="2" t="str">
        <f>INDEX('AVS DCOM Registers TABLE'!$J$2:$J$56,MATCH(Y60,'AVS DCOM Registers TABLE'!$E$2:$E$56,0))</f>
        <v>2</v>
      </c>
      <c r="S60" s="1" t="s">
        <v>63</v>
      </c>
      <c r="T60" s="5" t="s">
        <v>62</v>
      </c>
      <c r="U60" s="4" t="str">
        <f>INDEX($B$2:$B$3,MATCH(INDEX('Register VHDL Types TABLE'!$B$2:$B$43,MATCH(Y60,'Register VHDL Types TABLE'!$E$2:$E$43,0)),$E$2:$E$3,0))</f>
        <v>dcom_write_registers_i</v>
      </c>
      <c r="V60" s="5" t="s">
        <v>64</v>
      </c>
      <c r="W60" s="4" t="str">
        <f>INDEX('Register VHDL Types TABLE'!$D$2:$D$43,MATCH(Y60,'Register VHDL Types TABLE'!$E$2:$E$43,0))</f>
        <v>data_scheduler_timer_control_reg</v>
      </c>
      <c r="X60" s="5" t="s">
        <v>64</v>
      </c>
      <c r="Y60" s="4" t="str">
        <f>'AVS DCOM Registers TABLE'!E43</f>
        <v>timer_stop</v>
      </c>
      <c r="Z60" s="5" t="s">
        <v>41</v>
      </c>
      <c r="AB60" t="str">
        <f t="shared" si="0"/>
        <v xml:space="preserve">    avalon_mm_dcom_o.readdata(2) &lt;= dcom_write_registers_i.data_scheduler_timer_control_reg.timer_stop;</v>
      </c>
    </row>
    <row r="61" spans="2:28" x14ac:dyDescent="0.3">
      <c r="B61" s="3"/>
      <c r="C61" s="3"/>
      <c r="D61" s="3"/>
      <c r="E61" s="3"/>
      <c r="F61" s="3"/>
      <c r="G61" s="3"/>
      <c r="H61" s="3"/>
      <c r="I61" s="3"/>
      <c r="J61" s="3"/>
      <c r="K61" s="3"/>
      <c r="L61" s="3" t="s">
        <v>49</v>
      </c>
      <c r="M61" s="3" t="s">
        <v>49</v>
      </c>
      <c r="N61" s="3"/>
      <c r="O61" s="3"/>
      <c r="P61" s="4" t="str">
        <f t="shared" si="1"/>
        <v>avalon_mm_dcom_o.readdata</v>
      </c>
      <c r="Q61" s="1" t="s">
        <v>65</v>
      </c>
      <c r="R61" s="2" t="str">
        <f>INDEX('AVS DCOM Registers TABLE'!$J$2:$J$56,MATCH(Y61,'AVS DCOM Registers TABLE'!$E$2:$E$56,0))</f>
        <v>3</v>
      </c>
      <c r="S61" s="1" t="s">
        <v>63</v>
      </c>
      <c r="T61" s="5" t="s">
        <v>62</v>
      </c>
      <c r="U61" s="4" t="str">
        <f>INDEX($B$2:$B$3,MATCH(INDEX('Register VHDL Types TABLE'!$B$2:$B$43,MATCH(Y61,'Register VHDL Types TABLE'!$E$2:$E$43,0)),$E$2:$E$3,0))</f>
        <v>dcom_write_registers_i</v>
      </c>
      <c r="V61" s="5" t="s">
        <v>64</v>
      </c>
      <c r="W61" s="4" t="str">
        <f>INDEX('Register VHDL Types TABLE'!$D$2:$D$43,MATCH(Y61,'Register VHDL Types TABLE'!$E$2:$E$43,0))</f>
        <v>data_scheduler_timer_control_reg</v>
      </c>
      <c r="X61" s="5" t="s">
        <v>64</v>
      </c>
      <c r="Y61" s="4" t="str">
        <f>'AVS DCOM Registers TABLE'!E44</f>
        <v>timer_clear</v>
      </c>
      <c r="Z61" s="5" t="s">
        <v>41</v>
      </c>
      <c r="AB61" t="str">
        <f t="shared" si="0"/>
        <v xml:space="preserve">    avalon_mm_dcom_o.readdata(3) &lt;= dcom_write_registers_i.data_scheduler_timer_control_reg.timer_clear;</v>
      </c>
    </row>
    <row r="62" spans="2:28" x14ac:dyDescent="0.3">
      <c r="B62" s="3"/>
      <c r="C62" s="3"/>
      <c r="D62" s="3"/>
      <c r="E62" s="3"/>
      <c r="F62" s="3"/>
      <c r="G62" s="3"/>
      <c r="H62" s="3"/>
      <c r="I62" s="3"/>
      <c r="J62" s="3"/>
      <c r="K62" s="3"/>
      <c r="L62" s="3" t="s">
        <v>49</v>
      </c>
      <c r="M62" s="3" t="s">
        <v>49</v>
      </c>
      <c r="N62" s="3"/>
      <c r="O62" s="3"/>
      <c r="P62" s="4" t="str">
        <f t="shared" si="1"/>
        <v>avalon_mm_dcom_o.readdata</v>
      </c>
      <c r="Q62" s="1" t="s">
        <v>65</v>
      </c>
      <c r="R62" s="2" t="str">
        <f>'AVS DCOM Registers TABLE'!J45</f>
        <v>31 downto 4</v>
      </c>
      <c r="S62" s="1" t="s">
        <v>63</v>
      </c>
      <c r="T62" s="5" t="s">
        <v>62</v>
      </c>
      <c r="U62" s="4" t="str">
        <f>'AVS DCOM Registers TABLE'!G45</f>
        <v>(others =&gt; '0')</v>
      </c>
      <c r="V62" s="3"/>
      <c r="W62" s="3"/>
      <c r="X62" s="3"/>
      <c r="Y62" s="3"/>
      <c r="Z62" s="5" t="s">
        <v>41</v>
      </c>
      <c r="AB62" t="str">
        <f t="shared" si="0"/>
        <v xml:space="preserve">    avalon_mm_dcom_o.readdata(31 downto 4) &lt;= (others =&gt; '0');</v>
      </c>
    </row>
    <row r="63" spans="2:28" x14ac:dyDescent="0.3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1" t="s">
        <v>66</v>
      </c>
      <c r="N63" s="2" t="str">
        <f>'AVS DCOM Registers TABLE'!C46</f>
        <v>x"09"</v>
      </c>
      <c r="O63" s="1" t="s">
        <v>63</v>
      </c>
      <c r="P63" s="3"/>
      <c r="Q63" s="3"/>
      <c r="R63" s="3"/>
      <c r="S63" s="3"/>
      <c r="T63" s="1" t="s">
        <v>61</v>
      </c>
      <c r="U63" s="3"/>
      <c r="V63" s="3"/>
      <c r="W63" s="3"/>
      <c r="X63" s="3"/>
      <c r="Y63" s="3"/>
      <c r="Z63" s="3"/>
      <c r="AB63" t="str">
        <f t="shared" si="0"/>
        <v>when (x"09") =&gt;</v>
      </c>
    </row>
    <row r="64" spans="2:28" x14ac:dyDescent="0.3">
      <c r="B64" s="3"/>
      <c r="C64" s="3"/>
      <c r="D64" s="3"/>
      <c r="E64" s="3"/>
      <c r="F64" s="3"/>
      <c r="G64" s="3"/>
      <c r="H64" s="3"/>
      <c r="I64" s="3"/>
      <c r="J64" s="3"/>
      <c r="K64" s="3"/>
      <c r="L64" s="3" t="s">
        <v>49</v>
      </c>
      <c r="M64" s="3" t="s">
        <v>49</v>
      </c>
      <c r="N64" s="3"/>
      <c r="O64" s="3"/>
      <c r="P64" s="4" t="str">
        <f t="shared" si="1"/>
        <v>avalon_mm_dcom_o.readdata</v>
      </c>
      <c r="Q64" s="1" t="s">
        <v>65</v>
      </c>
      <c r="R64" s="2" t="str">
        <f>INDEX('AVS DCOM Registers TABLE'!$J$2:$J$56,MATCH(Y64,'AVS DCOM Registers TABLE'!$E$2:$E$56,0))</f>
        <v>0</v>
      </c>
      <c r="S64" s="1" t="s">
        <v>63</v>
      </c>
      <c r="T64" s="5" t="s">
        <v>62</v>
      </c>
      <c r="U64" s="4" t="str">
        <f>INDEX($B$2:$B$3,MATCH(INDEX('Register VHDL Types TABLE'!$B$2:$B$43,MATCH(Y64,'Register VHDL Types TABLE'!$E$2:$E$43,0)),$E$2:$E$3,0))</f>
        <v>dcom_write_registers_i</v>
      </c>
      <c r="V64" s="5" t="s">
        <v>64</v>
      </c>
      <c r="W64" s="4" t="str">
        <f>INDEX('Register VHDL Types TABLE'!$D$2:$D$43,MATCH(Y64,'Register VHDL Types TABLE'!$E$2:$E$43,0))</f>
        <v>dcom_irq_control_reg</v>
      </c>
      <c r="X64" s="5" t="s">
        <v>64</v>
      </c>
      <c r="Y64" s="4" t="str">
        <f>'AVS DCOM Registers TABLE'!E46</f>
        <v>dcom_tx_end_en</v>
      </c>
      <c r="Z64" s="5" t="s">
        <v>41</v>
      </c>
      <c r="AB64" t="str">
        <f t="shared" si="0"/>
        <v xml:space="preserve">    avalon_mm_dcom_o.readdata(0) &lt;= dcom_write_registers_i.dcom_irq_control_reg.dcom_tx_end_en;</v>
      </c>
    </row>
    <row r="65" spans="2:28" x14ac:dyDescent="0.3">
      <c r="B65" s="3"/>
      <c r="C65" s="3"/>
      <c r="D65" s="3"/>
      <c r="E65" s="3"/>
      <c r="F65" s="3"/>
      <c r="G65" s="3"/>
      <c r="H65" s="3"/>
      <c r="I65" s="3"/>
      <c r="J65" s="3"/>
      <c r="K65" s="3"/>
      <c r="L65" s="3" t="s">
        <v>49</v>
      </c>
      <c r="M65" s="3" t="s">
        <v>49</v>
      </c>
      <c r="N65" s="3"/>
      <c r="O65" s="3"/>
      <c r="P65" s="4" t="str">
        <f t="shared" si="1"/>
        <v>avalon_mm_dcom_o.readdata</v>
      </c>
      <c r="Q65" s="1" t="s">
        <v>65</v>
      </c>
      <c r="R65" s="2" t="str">
        <f>INDEX('AVS DCOM Registers TABLE'!$J$2:$J$56,MATCH(Y65,'AVS DCOM Registers TABLE'!$E$2:$E$56,0))</f>
        <v>1</v>
      </c>
      <c r="S65" s="1" t="s">
        <v>63</v>
      </c>
      <c r="T65" s="5" t="s">
        <v>62</v>
      </c>
      <c r="U65" s="4" t="str">
        <f>INDEX($B$2:$B$3,MATCH(INDEX('Register VHDL Types TABLE'!$B$2:$B$43,MATCH(Y65,'Register VHDL Types TABLE'!$E$2:$E$43,0)),$E$2:$E$3,0))</f>
        <v>dcom_write_registers_i</v>
      </c>
      <c r="V65" s="5" t="s">
        <v>64</v>
      </c>
      <c r="W65" s="4" t="str">
        <f>INDEX('Register VHDL Types TABLE'!$D$2:$D$43,MATCH(Y65,'Register VHDL Types TABLE'!$E$2:$E$43,0))</f>
        <v>dcom_irq_control_reg</v>
      </c>
      <c r="X65" s="5" t="s">
        <v>64</v>
      </c>
      <c r="Y65" s="4" t="str">
        <f>'AVS DCOM Registers TABLE'!E47</f>
        <v>dcom_tx_begin_en</v>
      </c>
      <c r="Z65" s="5" t="s">
        <v>41</v>
      </c>
      <c r="AB65" t="str">
        <f t="shared" si="0"/>
        <v xml:space="preserve">    avalon_mm_dcom_o.readdata(1) &lt;= dcom_write_registers_i.dcom_irq_control_reg.dcom_tx_begin_en;</v>
      </c>
    </row>
    <row r="66" spans="2:28" x14ac:dyDescent="0.3">
      <c r="B66" s="3"/>
      <c r="C66" s="3"/>
      <c r="D66" s="3"/>
      <c r="E66" s="3"/>
      <c r="F66" s="3"/>
      <c r="G66" s="3"/>
      <c r="H66" s="3"/>
      <c r="I66" s="3"/>
      <c r="J66" s="3"/>
      <c r="K66" s="3"/>
      <c r="L66" s="3" t="s">
        <v>49</v>
      </c>
      <c r="M66" s="3" t="s">
        <v>49</v>
      </c>
      <c r="N66" s="3"/>
      <c r="O66" s="3"/>
      <c r="P66" s="4" t="str">
        <f t="shared" si="1"/>
        <v>avalon_mm_dcom_o.readdata</v>
      </c>
      <c r="Q66" s="1" t="s">
        <v>65</v>
      </c>
      <c r="R66" s="2" t="str">
        <f>'AVS DCOM Registers TABLE'!J48</f>
        <v>7 downto 2</v>
      </c>
      <c r="S66" s="1" t="s">
        <v>63</v>
      </c>
      <c r="T66" s="5" t="s">
        <v>62</v>
      </c>
      <c r="U66" s="4" t="str">
        <f>'AVS DCOM Registers TABLE'!G48</f>
        <v>(others =&gt; '0')</v>
      </c>
      <c r="V66" s="3"/>
      <c r="W66" s="3"/>
      <c r="X66" s="3"/>
      <c r="Y66" s="3"/>
      <c r="Z66" s="5" t="s">
        <v>41</v>
      </c>
      <c r="AB66" t="str">
        <f t="shared" si="0"/>
        <v xml:space="preserve">    avalon_mm_dcom_o.readdata(7 downto 2) &lt;= (others =&gt; '0');</v>
      </c>
    </row>
    <row r="67" spans="2:28" x14ac:dyDescent="0.3">
      <c r="B67" s="3"/>
      <c r="C67" s="3"/>
      <c r="D67" s="3"/>
      <c r="E67" s="3"/>
      <c r="F67" s="3"/>
      <c r="G67" s="3"/>
      <c r="H67" s="3"/>
      <c r="I67" s="3"/>
      <c r="J67" s="3"/>
      <c r="K67" s="3"/>
      <c r="L67" s="3" t="s">
        <v>49</v>
      </c>
      <c r="M67" s="3" t="s">
        <v>49</v>
      </c>
      <c r="N67" s="3"/>
      <c r="O67" s="3"/>
      <c r="P67" s="4" t="str">
        <f t="shared" si="1"/>
        <v>avalon_mm_dcom_o.readdata</v>
      </c>
      <c r="Q67" s="1" t="s">
        <v>65</v>
      </c>
      <c r="R67" s="2" t="str">
        <f>INDEX('AVS DCOM Registers TABLE'!$J$2:$J$56,MATCH(Y67,'AVS DCOM Registers TABLE'!$E$2:$E$56,0))</f>
        <v>8</v>
      </c>
      <c r="S67" s="1" t="s">
        <v>63</v>
      </c>
      <c r="T67" s="5" t="s">
        <v>62</v>
      </c>
      <c r="U67" s="4" t="str">
        <f>INDEX($B$2:$B$3,MATCH(INDEX('Register VHDL Types TABLE'!$B$2:$B$43,MATCH(Y67,'Register VHDL Types TABLE'!$E$2:$E$43,0)),$E$2:$E$3,0))</f>
        <v>dcom_write_registers_i</v>
      </c>
      <c r="V67" s="5" t="s">
        <v>64</v>
      </c>
      <c r="W67" s="4" t="str">
        <f>INDEX('Register VHDL Types TABLE'!$D$2:$D$43,MATCH(Y67,'Register VHDL Types TABLE'!$E$2:$E$43,0))</f>
        <v>dcom_irq_control_reg</v>
      </c>
      <c r="X67" s="5" t="s">
        <v>64</v>
      </c>
      <c r="Y67" s="4" t="str">
        <f>'AVS DCOM Registers TABLE'!E49</f>
        <v>dcom_global_irq_en</v>
      </c>
      <c r="Z67" s="5" t="s">
        <v>41</v>
      </c>
      <c r="AB67" t="str">
        <f t="shared" ref="AB67:AB79" si="2">CONCATENATE(B67,C67,D67,E67,F67,G67,H67,I67,J67,K67,L67,M67,N67,O67,P67,Q67,R67,S67,T67,U67,V67,W67,X67,Y67,Z67)</f>
        <v xml:space="preserve">    avalon_mm_dcom_o.readdata(8) &lt;= dcom_write_registers_i.dcom_irq_control_reg.dcom_global_irq_en;</v>
      </c>
    </row>
    <row r="68" spans="2:28" x14ac:dyDescent="0.3">
      <c r="B68" s="3"/>
      <c r="C68" s="3"/>
      <c r="D68" s="3"/>
      <c r="E68" s="3"/>
      <c r="F68" s="3"/>
      <c r="G68" s="3"/>
      <c r="H68" s="3"/>
      <c r="I68" s="3"/>
      <c r="J68" s="3"/>
      <c r="K68" s="3"/>
      <c r="L68" s="3" t="s">
        <v>49</v>
      </c>
      <c r="M68" s="3" t="s">
        <v>49</v>
      </c>
      <c r="N68" s="3"/>
      <c r="O68" s="3"/>
      <c r="P68" s="4" t="str">
        <f t="shared" si="1"/>
        <v>avalon_mm_dcom_o.readdata</v>
      </c>
      <c r="Q68" s="1" t="s">
        <v>65</v>
      </c>
      <c r="R68" s="2" t="str">
        <f>'AVS DCOM Registers TABLE'!J50</f>
        <v>31 downto 9</v>
      </c>
      <c r="S68" s="1" t="s">
        <v>63</v>
      </c>
      <c r="T68" s="5" t="s">
        <v>62</v>
      </c>
      <c r="U68" s="4" t="str">
        <f>'AVS DCOM Registers TABLE'!G50</f>
        <v>(others =&gt; '0')</v>
      </c>
      <c r="V68" s="3"/>
      <c r="W68" s="3"/>
      <c r="X68" s="3"/>
      <c r="Y68" s="3"/>
      <c r="Z68" s="5" t="s">
        <v>41</v>
      </c>
      <c r="AB68" t="str">
        <f t="shared" si="2"/>
        <v xml:space="preserve">    avalon_mm_dcom_o.readdata(31 downto 9) &lt;= (others =&gt; '0');</v>
      </c>
    </row>
    <row r="69" spans="2:28" x14ac:dyDescent="0.3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1" t="s">
        <v>66</v>
      </c>
      <c r="N69" s="2" t="str">
        <f>'AVS DCOM Registers TABLE'!C51</f>
        <v>x"0A"</v>
      </c>
      <c r="O69" s="1" t="s">
        <v>63</v>
      </c>
      <c r="P69" s="3"/>
      <c r="Q69" s="3"/>
      <c r="R69" s="3"/>
      <c r="S69" s="3"/>
      <c r="T69" s="1" t="s">
        <v>61</v>
      </c>
      <c r="U69" s="3"/>
      <c r="V69" s="3"/>
      <c r="W69" s="3"/>
      <c r="X69" s="3"/>
      <c r="Y69" s="3"/>
      <c r="Z69" s="3"/>
      <c r="AB69" t="str">
        <f t="shared" si="2"/>
        <v>when (x"0A") =&gt;</v>
      </c>
    </row>
    <row r="70" spans="2:28" x14ac:dyDescent="0.3">
      <c r="B70" s="3"/>
      <c r="C70" s="3"/>
      <c r="D70" s="3"/>
      <c r="E70" s="3"/>
      <c r="F70" s="3"/>
      <c r="G70" s="3"/>
      <c r="H70" s="3"/>
      <c r="I70" s="3"/>
      <c r="J70" s="3"/>
      <c r="K70" s="3"/>
      <c r="L70" s="3" t="s">
        <v>49</v>
      </c>
      <c r="M70" s="3" t="s">
        <v>49</v>
      </c>
      <c r="N70" s="3"/>
      <c r="O70" s="3"/>
      <c r="P70" s="4" t="str">
        <f t="shared" si="1"/>
        <v>avalon_mm_dcom_o.readdata</v>
      </c>
      <c r="Q70" s="1" t="s">
        <v>65</v>
      </c>
      <c r="R70" s="2" t="str">
        <f>INDEX('AVS DCOM Registers TABLE'!$J$2:$J$56,MATCH(Y70,'AVS DCOM Registers TABLE'!$E$2:$E$56,0))</f>
        <v>0</v>
      </c>
      <c r="S70" s="1" t="s">
        <v>63</v>
      </c>
      <c r="T70" s="5" t="s">
        <v>62</v>
      </c>
      <c r="U70" s="4" t="str">
        <f>INDEX($B$2:$B$3,MATCH(INDEX('Register VHDL Types TABLE'!$B$2:$B$43,MATCH(Y70,'Register VHDL Types TABLE'!$E$2:$E$43,0)),$E$2:$E$3,0))</f>
        <v>dcom_read_registers_i</v>
      </c>
      <c r="V70" s="5" t="s">
        <v>64</v>
      </c>
      <c r="W70" s="4" t="str">
        <f>INDEX('Register VHDL Types TABLE'!$D$2:$D$43,MATCH(Y70,'Register VHDL Types TABLE'!$E$2:$E$43,0))</f>
        <v>dcom_irq_flags_reg</v>
      </c>
      <c r="X70" s="5" t="s">
        <v>64</v>
      </c>
      <c r="Y70" s="4" t="str">
        <f>'AVS DCOM Registers TABLE'!E51</f>
        <v>dcom_tx_end_flag</v>
      </c>
      <c r="Z70" s="5" t="s">
        <v>41</v>
      </c>
      <c r="AB70" t="str">
        <f t="shared" si="2"/>
        <v xml:space="preserve">    avalon_mm_dcom_o.readdata(0) &lt;= dcom_read_registers_i.dcom_irq_flags_reg.dcom_tx_end_flag;</v>
      </c>
    </row>
    <row r="71" spans="2:28" x14ac:dyDescent="0.3">
      <c r="B71" s="3"/>
      <c r="C71" s="3"/>
      <c r="D71" s="3"/>
      <c r="E71" s="3"/>
      <c r="F71" s="3"/>
      <c r="G71" s="3"/>
      <c r="H71" s="3"/>
      <c r="I71" s="3"/>
      <c r="J71" s="3"/>
      <c r="K71" s="3"/>
      <c r="L71" s="3" t="s">
        <v>49</v>
      </c>
      <c r="M71" s="3" t="s">
        <v>49</v>
      </c>
      <c r="N71" s="3"/>
      <c r="O71" s="3"/>
      <c r="P71" s="4" t="str">
        <f t="shared" si="1"/>
        <v>avalon_mm_dcom_o.readdata</v>
      </c>
      <c r="Q71" s="1" t="s">
        <v>65</v>
      </c>
      <c r="R71" s="2" t="str">
        <f>INDEX('AVS DCOM Registers TABLE'!$J$2:$J$56,MATCH(Y71,'AVS DCOM Registers TABLE'!$E$2:$E$56,0))</f>
        <v>1</v>
      </c>
      <c r="S71" s="1" t="s">
        <v>63</v>
      </c>
      <c r="T71" s="5" t="s">
        <v>62</v>
      </c>
      <c r="U71" s="4" t="str">
        <f>INDEX($B$2:$B$3,MATCH(INDEX('Register VHDL Types TABLE'!$B$2:$B$43,MATCH(Y71,'Register VHDL Types TABLE'!$E$2:$E$43,0)),$E$2:$E$3,0))</f>
        <v>dcom_read_registers_i</v>
      </c>
      <c r="V71" s="5" t="s">
        <v>64</v>
      </c>
      <c r="W71" s="4" t="str">
        <f>INDEX('Register VHDL Types TABLE'!$D$2:$D$43,MATCH(Y71,'Register VHDL Types TABLE'!$E$2:$E$43,0))</f>
        <v>dcom_irq_flags_reg</v>
      </c>
      <c r="X71" s="5" t="s">
        <v>64</v>
      </c>
      <c r="Y71" s="4" t="str">
        <f>'AVS DCOM Registers TABLE'!E52</f>
        <v>dcom_tx_begin_flag</v>
      </c>
      <c r="Z71" s="5" t="s">
        <v>41</v>
      </c>
      <c r="AB71" t="str">
        <f t="shared" si="2"/>
        <v xml:space="preserve">    avalon_mm_dcom_o.readdata(1) &lt;= dcom_read_registers_i.dcom_irq_flags_reg.dcom_tx_begin_flag;</v>
      </c>
    </row>
    <row r="72" spans="2:28" x14ac:dyDescent="0.3">
      <c r="B72" s="3"/>
      <c r="C72" s="3"/>
      <c r="D72" s="3"/>
      <c r="E72" s="3"/>
      <c r="F72" s="3"/>
      <c r="G72" s="3"/>
      <c r="H72" s="3"/>
      <c r="I72" s="3"/>
      <c r="J72" s="3"/>
      <c r="K72" s="3"/>
      <c r="L72" s="3" t="s">
        <v>49</v>
      </c>
      <c r="M72" s="3" t="s">
        <v>49</v>
      </c>
      <c r="N72" s="3"/>
      <c r="O72" s="3"/>
      <c r="P72" s="4" t="str">
        <f t="shared" si="1"/>
        <v>avalon_mm_dcom_o.readdata</v>
      </c>
      <c r="Q72" s="1" t="s">
        <v>65</v>
      </c>
      <c r="R72" s="2" t="str">
        <f>'AVS DCOM Registers TABLE'!J53</f>
        <v>31 downto 2</v>
      </c>
      <c r="S72" s="1" t="s">
        <v>63</v>
      </c>
      <c r="T72" s="5" t="s">
        <v>62</v>
      </c>
      <c r="U72" s="4" t="str">
        <f>'AVS DCOM Registers TABLE'!G53</f>
        <v>(others =&gt; '0')</v>
      </c>
      <c r="V72" s="3"/>
      <c r="W72" s="3"/>
      <c r="X72" s="3"/>
      <c r="Y72" s="3"/>
      <c r="Z72" s="5" t="s">
        <v>41</v>
      </c>
      <c r="AB72" t="str">
        <f t="shared" si="2"/>
        <v xml:space="preserve">    avalon_mm_dcom_o.readdata(31 downto 2) &lt;= (others =&gt; '0');</v>
      </c>
    </row>
    <row r="73" spans="2:28" x14ac:dyDescent="0.3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1" t="s">
        <v>66</v>
      </c>
      <c r="N73" s="2" t="str">
        <f>'AVS DCOM Registers TABLE'!C54</f>
        <v>x"0B"</v>
      </c>
      <c r="O73" s="1" t="s">
        <v>63</v>
      </c>
      <c r="P73" s="3"/>
      <c r="Q73" s="3"/>
      <c r="R73" s="3"/>
      <c r="S73" s="3"/>
      <c r="T73" s="1" t="s">
        <v>61</v>
      </c>
      <c r="U73" s="3"/>
      <c r="V73" s="3"/>
      <c r="W73" s="3"/>
      <c r="X73" s="3"/>
      <c r="Y73" s="3"/>
      <c r="Z73" s="3"/>
      <c r="AB73" t="str">
        <f t="shared" si="2"/>
        <v>when (x"0B") =&gt;</v>
      </c>
    </row>
    <row r="74" spans="2:28" x14ac:dyDescent="0.3">
      <c r="B74" s="3"/>
      <c r="C74" s="3"/>
      <c r="D74" s="3"/>
      <c r="E74" s="3"/>
      <c r="F74" s="3"/>
      <c r="G74" s="3"/>
      <c r="H74" s="3"/>
      <c r="I74" s="3"/>
      <c r="J74" s="3"/>
      <c r="K74" s="3"/>
      <c r="L74" s="3" t="s">
        <v>49</v>
      </c>
      <c r="M74" s="3" t="s">
        <v>49</v>
      </c>
      <c r="N74" s="3"/>
      <c r="O74" s="3"/>
      <c r="P74" s="4" t="str">
        <f t="shared" si="1"/>
        <v>avalon_mm_dcom_o.readdata</v>
      </c>
      <c r="Q74" s="1" t="s">
        <v>65</v>
      </c>
      <c r="R74" s="2" t="str">
        <f>INDEX('AVS DCOM Registers TABLE'!$J$2:$J$56,MATCH(Y74,'AVS DCOM Registers TABLE'!$E$2:$E$56,0))</f>
        <v>0</v>
      </c>
      <c r="S74" s="1" t="s">
        <v>63</v>
      </c>
      <c r="T74" s="5" t="s">
        <v>62</v>
      </c>
      <c r="U74" s="4" t="str">
        <f>INDEX($B$2:$B$3,MATCH(INDEX('Register VHDL Types TABLE'!$B$2:$B$43,MATCH(Y74,'Register VHDL Types TABLE'!$E$2:$E$43,0)),$E$2:$E$3,0))</f>
        <v>dcom_write_registers_i</v>
      </c>
      <c r="V74" s="5" t="s">
        <v>64</v>
      </c>
      <c r="W74" s="4" t="str">
        <f>INDEX('Register VHDL Types TABLE'!$D$2:$D$43,MATCH(Y74,'Register VHDL Types TABLE'!$E$2:$E$43,0))</f>
        <v>dcom_irq_flags_clear_reg</v>
      </c>
      <c r="X74" s="5" t="s">
        <v>64</v>
      </c>
      <c r="Y74" s="4" t="str">
        <f>'AVS DCOM Registers TABLE'!E54</f>
        <v>dcom_tx_end_flag_clear</v>
      </c>
      <c r="Z74" s="5" t="s">
        <v>41</v>
      </c>
      <c r="AB74" t="str">
        <f t="shared" si="2"/>
        <v xml:space="preserve">    avalon_mm_dcom_o.readdata(0) &lt;= dcom_write_registers_i.dcom_irq_flags_clear_reg.dcom_tx_end_flag_clear;</v>
      </c>
    </row>
    <row r="75" spans="2:28" x14ac:dyDescent="0.3">
      <c r="B75" s="3"/>
      <c r="C75" s="3"/>
      <c r="D75" s="3"/>
      <c r="E75" s="3"/>
      <c r="F75" s="3"/>
      <c r="G75" s="3"/>
      <c r="H75" s="3"/>
      <c r="I75" s="3"/>
      <c r="J75" s="3"/>
      <c r="K75" s="3"/>
      <c r="L75" s="3" t="s">
        <v>49</v>
      </c>
      <c r="M75" s="3" t="s">
        <v>49</v>
      </c>
      <c r="N75" s="3"/>
      <c r="O75" s="3"/>
      <c r="P75" s="4" t="str">
        <f t="shared" si="1"/>
        <v>avalon_mm_dcom_o.readdata</v>
      </c>
      <c r="Q75" s="1" t="s">
        <v>65</v>
      </c>
      <c r="R75" s="2" t="str">
        <f>INDEX('AVS DCOM Registers TABLE'!$J$2:$J$56,MATCH(Y75,'AVS DCOM Registers TABLE'!$E$2:$E$56,0))</f>
        <v>1</v>
      </c>
      <c r="S75" s="1" t="s">
        <v>63</v>
      </c>
      <c r="T75" s="5" t="s">
        <v>62</v>
      </c>
      <c r="U75" s="4" t="str">
        <f>INDEX($B$2:$B$3,MATCH(INDEX('Register VHDL Types TABLE'!$B$2:$B$43,MATCH(Y75,'Register VHDL Types TABLE'!$E$2:$E$43,0)),$E$2:$E$3,0))</f>
        <v>dcom_write_registers_i</v>
      </c>
      <c r="V75" s="5" t="s">
        <v>64</v>
      </c>
      <c r="W75" s="4" t="str">
        <f>INDEX('Register VHDL Types TABLE'!$D$2:$D$43,MATCH(Y75,'Register VHDL Types TABLE'!$E$2:$E$43,0))</f>
        <v>dcom_irq_flags_clear_reg</v>
      </c>
      <c r="X75" s="5" t="s">
        <v>64</v>
      </c>
      <c r="Y75" s="4" t="str">
        <f>'AVS DCOM Registers TABLE'!E55</f>
        <v>dcom_tx_begin_flag_clear</v>
      </c>
      <c r="Z75" s="5" t="s">
        <v>41</v>
      </c>
      <c r="AB75" t="str">
        <f t="shared" si="2"/>
        <v xml:space="preserve">    avalon_mm_dcom_o.readdata(1) &lt;= dcom_write_registers_i.dcom_irq_flags_clear_reg.dcom_tx_begin_flag_clear;</v>
      </c>
    </row>
    <row r="76" spans="2:28" x14ac:dyDescent="0.3">
      <c r="B76" s="3"/>
      <c r="C76" s="3"/>
      <c r="D76" s="3"/>
      <c r="E76" s="3"/>
      <c r="F76" s="3"/>
      <c r="G76" s="3"/>
      <c r="H76" s="3"/>
      <c r="I76" s="3"/>
      <c r="J76" s="3"/>
      <c r="K76" s="3"/>
      <c r="L76" s="3" t="s">
        <v>49</v>
      </c>
      <c r="M76" s="3" t="s">
        <v>49</v>
      </c>
      <c r="N76" s="3"/>
      <c r="O76" s="3"/>
      <c r="P76" s="4" t="str">
        <f t="shared" si="1"/>
        <v>avalon_mm_dcom_o.readdata</v>
      </c>
      <c r="Q76" s="1" t="s">
        <v>65</v>
      </c>
      <c r="R76" s="2" t="str">
        <f>'AVS DCOM Registers TABLE'!J56</f>
        <v>31 downto 2</v>
      </c>
      <c r="S76" s="1" t="s">
        <v>63</v>
      </c>
      <c r="T76" s="5" t="s">
        <v>62</v>
      </c>
      <c r="U76" s="4" t="str">
        <f>'AVS DCOM Registers TABLE'!G56</f>
        <v>(others =&gt; '0')</v>
      </c>
      <c r="V76" s="3"/>
      <c r="W76" s="3"/>
      <c r="X76" s="3"/>
      <c r="Y76" s="3"/>
      <c r="Z76" s="5" t="s">
        <v>41</v>
      </c>
      <c r="AB76" t="str">
        <f t="shared" si="2"/>
        <v xml:space="preserve">    avalon_mm_dcom_o.readdata(31 downto 2) &lt;= (others =&gt; '0');</v>
      </c>
    </row>
    <row r="77" spans="2:28" x14ac:dyDescent="0.3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1" t="s">
        <v>67</v>
      </c>
      <c r="N77" s="2" t="s">
        <v>60</v>
      </c>
      <c r="O77" s="1"/>
      <c r="P77" s="3"/>
      <c r="Q77" s="3"/>
      <c r="R77" s="3"/>
      <c r="S77" s="3"/>
      <c r="T77" s="1" t="s">
        <v>61</v>
      </c>
      <c r="U77" s="3"/>
      <c r="V77" s="5" t="s">
        <v>64</v>
      </c>
      <c r="W77" s="3"/>
      <c r="X77" s="3"/>
      <c r="Y77" s="3"/>
      <c r="Z77" s="3"/>
      <c r="AB77" t="str">
        <f t="shared" si="2"/>
        <v>when others =&gt;.</v>
      </c>
    </row>
    <row r="78" spans="2:28" x14ac:dyDescent="0.3">
      <c r="B78" s="3"/>
      <c r="C78" s="3"/>
      <c r="D78" s="3"/>
      <c r="E78" s="3"/>
      <c r="F78" s="3"/>
      <c r="G78" s="3"/>
      <c r="H78" s="3"/>
      <c r="I78" s="3"/>
      <c r="J78" s="3"/>
      <c r="K78" s="3"/>
      <c r="L78" s="3" t="s">
        <v>49</v>
      </c>
      <c r="M78" s="3" t="s">
        <v>49</v>
      </c>
      <c r="N78" s="3"/>
      <c r="O78" s="3"/>
      <c r="P78" s="4" t="str">
        <f t="shared" ref="P78" si="3">$B$4</f>
        <v>avalon_mm_dcom_o.readdata</v>
      </c>
      <c r="Q78" s="3"/>
      <c r="R78" s="3"/>
      <c r="S78" s="3"/>
      <c r="T78" s="5" t="s">
        <v>62</v>
      </c>
      <c r="U78" s="4" t="s">
        <v>79</v>
      </c>
      <c r="V78" s="5" t="s">
        <v>64</v>
      </c>
      <c r="W78" s="3"/>
      <c r="X78" s="3"/>
      <c r="Y78" s="3"/>
      <c r="Z78" s="5" t="s">
        <v>41</v>
      </c>
      <c r="AB78" t="str">
        <f t="shared" si="2"/>
        <v xml:space="preserve">    avalon_mm_dcom_o.readdata &lt;= (others =&gt; '0').;</v>
      </c>
    </row>
    <row r="79" spans="2:28" x14ac:dyDescent="0.3">
      <c r="B79" s="3"/>
      <c r="C79" s="3"/>
      <c r="D79" s="3"/>
      <c r="E79" s="3"/>
      <c r="F79" s="3"/>
      <c r="G79" s="3"/>
      <c r="H79" s="3"/>
      <c r="I79" s="3"/>
      <c r="J79" s="3"/>
      <c r="K79" s="3"/>
      <c r="L79" s="1" t="s">
        <v>58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B79" t="str">
        <f t="shared" si="2"/>
        <v>end case;</v>
      </c>
    </row>
  </sheetData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AB73"/>
  <sheetViews>
    <sheetView tabSelected="1" topLeftCell="F40" zoomScale="70" zoomScaleNormal="70" workbookViewId="0">
      <selection activeCell="AB69" sqref="AB69:AB95"/>
    </sheetView>
    <sheetView zoomScale="85" zoomScaleNormal="85" workbookViewId="1"/>
  </sheetViews>
  <sheetFormatPr defaultRowHeight="14.4" x14ac:dyDescent="0.3"/>
  <cols>
    <col min="1" max="1" width="11.109375" customWidth="1"/>
    <col min="2" max="2" width="34.5546875" bestFit="1" customWidth="1"/>
    <col min="3" max="3" width="22.33203125" customWidth="1"/>
    <col min="4" max="4" width="4.33203125" customWidth="1"/>
    <col min="5" max="5" width="28.33203125" bestFit="1" customWidth="1"/>
    <col min="6" max="6" width="7.33203125" customWidth="1"/>
    <col min="7" max="8" width="3.33203125" customWidth="1"/>
    <col min="9" max="9" width="8.44140625" customWidth="1"/>
    <col min="10" max="11" width="3.33203125" customWidth="1"/>
    <col min="12" max="12" width="12.88671875" customWidth="1"/>
    <col min="13" max="13" width="22.6640625" customWidth="1"/>
    <col min="14" max="14" width="7.33203125" customWidth="1"/>
    <col min="15" max="15" width="3.33203125" customWidth="1"/>
    <col min="16" max="16" width="28.6640625" bestFit="1" customWidth="1"/>
    <col min="17" max="17" width="3.33203125" customWidth="1"/>
    <col min="18" max="18" width="35.44140625" bestFit="1" customWidth="1"/>
    <col min="19" max="19" width="3.33203125" customWidth="1"/>
    <col min="20" max="20" width="46.6640625" bestFit="1" customWidth="1"/>
    <col min="21" max="21" width="5.6640625" bestFit="1" customWidth="1"/>
    <col min="22" max="22" width="34.5546875" bestFit="1" customWidth="1"/>
    <col min="23" max="23" width="3.33203125" customWidth="1"/>
    <col min="24" max="24" width="13.33203125" bestFit="1" customWidth="1"/>
    <col min="25" max="26" width="3.33203125" customWidth="1"/>
  </cols>
  <sheetData>
    <row r="1" spans="1:28" x14ac:dyDescent="0.3">
      <c r="A1" s="6" t="s">
        <v>53</v>
      </c>
    </row>
    <row r="2" spans="1:28" x14ac:dyDescent="0.3">
      <c r="A2" s="27"/>
      <c r="B2" s="2" t="s">
        <v>220</v>
      </c>
      <c r="C2" s="1" t="s">
        <v>50</v>
      </c>
      <c r="D2" s="2" t="s">
        <v>71</v>
      </c>
      <c r="E2" s="1" t="s">
        <v>42</v>
      </c>
      <c r="F2" s="1" t="s">
        <v>70</v>
      </c>
      <c r="G2" s="1" t="s">
        <v>65</v>
      </c>
      <c r="H2" s="2">
        <v>31</v>
      </c>
      <c r="I2" s="1" t="s">
        <v>44</v>
      </c>
      <c r="J2" s="2">
        <v>0</v>
      </c>
      <c r="K2" s="1" t="s">
        <v>63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1" t="s">
        <v>41</v>
      </c>
      <c r="AB2" t="str">
        <f>CONCATENATE(B2,C2,D2,E2,F2,G2,H2,I2,J2,K2,L2,M2,N2,O2,P2,Q2,R2,S2,T2,U2,V2,W2,X2,Y2,Z2)</f>
        <v>avalon_mm_dcom_i.writedata  : instd_logic_vector(31 downto 0);</v>
      </c>
    </row>
    <row r="3" spans="1:28" x14ac:dyDescent="0.3">
      <c r="B3" s="2" t="s">
        <v>221</v>
      </c>
      <c r="C3" s="1" t="s">
        <v>50</v>
      </c>
      <c r="D3" s="2" t="s">
        <v>59</v>
      </c>
      <c r="E3" s="2" t="str">
        <f>'Register VHDL Types'!F89</f>
        <v>t_dcom_write_registers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1" t="s">
        <v>41</v>
      </c>
      <c r="AB3" t="str">
        <f t="shared" ref="AB3:AB49" si="0">CONCATENATE(B3,C3,D3,E3,F3,G3,H3,I3,J3,K3,L3,M3,N3,O3,P3,Q3,R3,S3,T3,U3,V3,W3,X3,Y3,Z3)</f>
        <v>dcom_write_registers_o  : out t_dcom_write_registers;</v>
      </c>
    </row>
    <row r="4" spans="1:28" x14ac:dyDescent="0.3">
      <c r="AB4" t="str">
        <f t="shared" si="0"/>
        <v/>
      </c>
    </row>
    <row r="5" spans="1:28" x14ac:dyDescent="0.3">
      <c r="A5" s="6" t="s">
        <v>54</v>
      </c>
      <c r="AB5" t="str">
        <f t="shared" si="0"/>
        <v/>
      </c>
    </row>
    <row r="6" spans="1:28" x14ac:dyDescent="0.3">
      <c r="B6" s="5" t="s">
        <v>55</v>
      </c>
      <c r="C6" s="4" t="s">
        <v>101</v>
      </c>
      <c r="D6" s="5" t="s">
        <v>50</v>
      </c>
      <c r="E6" s="5" t="s">
        <v>42</v>
      </c>
      <c r="F6" s="5" t="s">
        <v>70</v>
      </c>
      <c r="G6" s="5" t="s">
        <v>65</v>
      </c>
      <c r="H6" s="4">
        <v>7</v>
      </c>
      <c r="I6" s="5" t="s">
        <v>44</v>
      </c>
      <c r="J6" s="4">
        <v>0</v>
      </c>
      <c r="K6" s="5" t="s">
        <v>63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5" t="s">
        <v>41</v>
      </c>
      <c r="AB6" t="str">
        <f t="shared" si="0"/>
        <v>signal write_address_i  : std_logic_vector(7 downto 0);</v>
      </c>
    </row>
    <row r="7" spans="1:28" x14ac:dyDescent="0.3">
      <c r="AB7" t="str">
        <f t="shared" si="0"/>
        <v/>
      </c>
    </row>
    <row r="8" spans="1:28" x14ac:dyDescent="0.3">
      <c r="A8" s="6" t="s">
        <v>52</v>
      </c>
      <c r="AB8" t="str">
        <f t="shared" si="0"/>
        <v/>
      </c>
    </row>
    <row r="9" spans="1:28" x14ac:dyDescent="0.3">
      <c r="B9" s="3"/>
      <c r="C9" s="3"/>
      <c r="D9" s="3"/>
      <c r="E9" s="3"/>
      <c r="F9" s="3"/>
      <c r="G9" s="3"/>
      <c r="H9" s="3"/>
      <c r="I9" s="3"/>
      <c r="J9" s="3"/>
      <c r="K9" s="3"/>
      <c r="L9" s="1" t="s">
        <v>56</v>
      </c>
      <c r="M9" s="2" t="str">
        <f>$C$6</f>
        <v>write_address_i</v>
      </c>
      <c r="N9" s="1" t="s">
        <v>57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B9" t="str">
        <f t="shared" si="0"/>
        <v>case (write_address_i) is</v>
      </c>
    </row>
    <row r="10" spans="1:28" x14ac:dyDescent="0.3">
      <c r="B10" s="3"/>
      <c r="C10" s="3"/>
      <c r="D10" s="3"/>
      <c r="E10" s="3"/>
      <c r="F10" s="3"/>
      <c r="G10" s="3"/>
      <c r="H10" s="3"/>
      <c r="I10" s="3"/>
      <c r="J10" s="3"/>
      <c r="K10" s="3"/>
      <c r="L10" s="3" t="s">
        <v>49</v>
      </c>
      <c r="M10" s="1" t="s">
        <v>66</v>
      </c>
      <c r="N10" s="2" t="str">
        <f>'AVS DCOM Registers TABLE'!C3</f>
        <v>x"00"</v>
      </c>
      <c r="O10" s="1" t="s">
        <v>63</v>
      </c>
      <c r="P10" s="3"/>
      <c r="Q10" s="3"/>
      <c r="R10" s="3"/>
      <c r="S10" s="3"/>
      <c r="T10" s="3"/>
      <c r="U10" s="1" t="s">
        <v>61</v>
      </c>
      <c r="V10" s="3"/>
      <c r="W10" s="3"/>
      <c r="X10" s="3"/>
      <c r="Y10" s="3"/>
      <c r="Z10" s="3"/>
      <c r="AB10" t="str">
        <f t="shared" si="0"/>
        <v xml:space="preserve">  when (x"00") =&gt;</v>
      </c>
    </row>
    <row r="11" spans="1:28" x14ac:dyDescent="0.3">
      <c r="B11" s="3"/>
      <c r="C11" s="3"/>
      <c r="D11" s="3"/>
      <c r="E11" s="3"/>
      <c r="F11" s="3"/>
      <c r="G11" s="3"/>
      <c r="H11" s="3"/>
      <c r="I11" s="3"/>
      <c r="J11" s="3"/>
      <c r="K11" s="3"/>
      <c r="L11" s="3" t="s">
        <v>49</v>
      </c>
      <c r="M11" s="3" t="s">
        <v>49</v>
      </c>
      <c r="N11" s="3"/>
      <c r="O11" s="3"/>
      <c r="P11" s="4" t="str">
        <f>INDEX($B$2:$B$3,MATCH(INDEX('Register VHDL Types TABLE'!$B$2:$B$43,MATCH(T11,'Register VHDL Types TABLE'!$E$2:$E$43,0)),$E$2:$E$3,0))</f>
        <v>dcom_write_registers_o</v>
      </c>
      <c r="Q11" s="5" t="s">
        <v>64</v>
      </c>
      <c r="R11" s="4" t="str">
        <f>INDEX('Register VHDL Types TABLE'!$D$2:$D$43,MATCH(T11,'Register VHDL Types TABLE'!$E$2:$E$43,0))</f>
        <v>spw_link_config_reg</v>
      </c>
      <c r="S11" s="5" t="s">
        <v>64</v>
      </c>
      <c r="T11" s="4" t="str">
        <f>'AVS DCOM Registers TABLE'!E3</f>
        <v>spw_lnkcfg_disconnect</v>
      </c>
      <c r="U11" s="5" t="s">
        <v>62</v>
      </c>
      <c r="V11" s="4" t="str">
        <f t="shared" ref="V11:V46" si="1">$B$2</f>
        <v>avalon_mm_dcom_i.writedata</v>
      </c>
      <c r="W11" s="1" t="s">
        <v>65</v>
      </c>
      <c r="X11" s="2" t="str">
        <f>INDEX('AVS DCOM Registers TABLE'!$J$2:$J$56,MATCH(T11,'AVS DCOM Registers TABLE'!$E$2:$E$56,0))</f>
        <v>0</v>
      </c>
      <c r="Y11" s="1" t="s">
        <v>63</v>
      </c>
      <c r="Z11" s="5" t="s">
        <v>41</v>
      </c>
      <c r="AB11" t="str">
        <f t="shared" si="0"/>
        <v xml:space="preserve">    dcom_write_registers_o.spw_link_config_reg.spw_lnkcfg_disconnect &lt;= avalon_mm_dcom_i.writedata(0);</v>
      </c>
    </row>
    <row r="12" spans="1:28" x14ac:dyDescent="0.3">
      <c r="B12" s="3"/>
      <c r="C12" s="3"/>
      <c r="D12" s="3"/>
      <c r="E12" s="3"/>
      <c r="F12" s="3"/>
      <c r="G12" s="3"/>
      <c r="H12" s="3"/>
      <c r="I12" s="3"/>
      <c r="J12" s="3"/>
      <c r="K12" s="3"/>
      <c r="L12" s="3" t="s">
        <v>49</v>
      </c>
      <c r="M12" s="3" t="s">
        <v>49</v>
      </c>
      <c r="N12" s="3"/>
      <c r="O12" s="3"/>
      <c r="P12" s="4" t="str">
        <f>INDEX($B$2:$B$3,MATCH(INDEX('Register VHDL Types TABLE'!$B$2:$B$43,MATCH(T12,'Register VHDL Types TABLE'!$E$2:$E$43,0)),$E$2:$E$3,0))</f>
        <v>dcom_write_registers_o</v>
      </c>
      <c r="Q12" s="5" t="s">
        <v>64</v>
      </c>
      <c r="R12" s="4" t="str">
        <f>INDEX('Register VHDL Types TABLE'!$D$2:$D$43,MATCH(T12,'Register VHDL Types TABLE'!$E$2:$E$43,0))</f>
        <v>spw_link_config_reg</v>
      </c>
      <c r="S12" s="5" t="s">
        <v>64</v>
      </c>
      <c r="T12" s="4" t="str">
        <f>'AVS DCOM Registers TABLE'!E4</f>
        <v>spw_lnkcfg_linkstart</v>
      </c>
      <c r="U12" s="5" t="s">
        <v>62</v>
      </c>
      <c r="V12" s="4" t="str">
        <f t="shared" si="1"/>
        <v>avalon_mm_dcom_i.writedata</v>
      </c>
      <c r="W12" s="1" t="s">
        <v>65</v>
      </c>
      <c r="X12" s="2" t="str">
        <f>INDEX('AVS DCOM Registers TABLE'!$J$2:$J$56,MATCH(T12,'AVS DCOM Registers TABLE'!$E$2:$E$56,0))</f>
        <v>1</v>
      </c>
      <c r="Y12" s="1" t="s">
        <v>63</v>
      </c>
      <c r="Z12" s="5" t="s">
        <v>41</v>
      </c>
      <c r="AB12" t="str">
        <f t="shared" si="0"/>
        <v xml:space="preserve">    dcom_write_registers_o.spw_link_config_reg.spw_lnkcfg_linkstart &lt;= avalon_mm_dcom_i.writedata(1);</v>
      </c>
    </row>
    <row r="13" spans="1:28" x14ac:dyDescent="0.3">
      <c r="B13" s="3"/>
      <c r="C13" s="3"/>
      <c r="D13" s="3"/>
      <c r="E13" s="3"/>
      <c r="F13" s="3"/>
      <c r="G13" s="3"/>
      <c r="H13" s="3"/>
      <c r="I13" s="3"/>
      <c r="J13" s="3"/>
      <c r="K13" s="3"/>
      <c r="L13" s="3" t="s">
        <v>49</v>
      </c>
      <c r="M13" s="3" t="s">
        <v>49</v>
      </c>
      <c r="N13" s="3"/>
      <c r="O13" s="3"/>
      <c r="P13" s="4" t="str">
        <f>INDEX($B$2:$B$3,MATCH(INDEX('Register VHDL Types TABLE'!$B$2:$B$43,MATCH(T13,'Register VHDL Types TABLE'!$E$2:$E$43,0)),$E$2:$E$3,0))</f>
        <v>dcom_write_registers_o</v>
      </c>
      <c r="Q13" s="5" t="s">
        <v>64</v>
      </c>
      <c r="R13" s="4" t="str">
        <f>INDEX('Register VHDL Types TABLE'!$D$2:$D$43,MATCH(T13,'Register VHDL Types TABLE'!$E$2:$E$43,0))</f>
        <v>spw_link_config_reg</v>
      </c>
      <c r="S13" s="5" t="s">
        <v>64</v>
      </c>
      <c r="T13" s="4" t="str">
        <f>'AVS DCOM Registers TABLE'!E5</f>
        <v>spw_lnkcfg_autostart</v>
      </c>
      <c r="U13" s="5" t="s">
        <v>62</v>
      </c>
      <c r="V13" s="4" t="str">
        <f t="shared" si="1"/>
        <v>avalon_mm_dcom_i.writedata</v>
      </c>
      <c r="W13" s="1" t="s">
        <v>65</v>
      </c>
      <c r="X13" s="2" t="str">
        <f>INDEX('AVS DCOM Registers TABLE'!$J$2:$J$56,MATCH(T13,'AVS DCOM Registers TABLE'!$E$2:$E$56,0))</f>
        <v>2</v>
      </c>
      <c r="Y13" s="1" t="s">
        <v>63</v>
      </c>
      <c r="Z13" s="5" t="s">
        <v>41</v>
      </c>
      <c r="AB13" t="str">
        <f t="shared" si="0"/>
        <v xml:space="preserve">    dcom_write_registers_o.spw_link_config_reg.spw_lnkcfg_autostart &lt;= avalon_mm_dcom_i.writedata(2);</v>
      </c>
    </row>
    <row r="14" spans="1:28" x14ac:dyDescent="0.3">
      <c r="B14" s="3"/>
      <c r="C14" s="3"/>
      <c r="D14" s="3"/>
      <c r="E14" s="3"/>
      <c r="F14" s="3"/>
      <c r="G14" s="3"/>
      <c r="H14" s="3"/>
      <c r="I14" s="3"/>
      <c r="J14" s="3"/>
      <c r="K14" s="3"/>
      <c r="L14" s="3" t="s">
        <v>49</v>
      </c>
      <c r="M14" s="3" t="s">
        <v>49</v>
      </c>
      <c r="N14" s="3"/>
      <c r="O14" s="3"/>
      <c r="P14" s="4" t="str">
        <f>INDEX($B$2:$B$3,MATCH(INDEX('Register VHDL Types TABLE'!$B$2:$B$43,MATCH(T14,'Register VHDL Types TABLE'!$E$2:$E$43,0)),$E$2:$E$3,0))</f>
        <v>dcom_write_registers_o</v>
      </c>
      <c r="Q14" s="5" t="s">
        <v>64</v>
      </c>
      <c r="R14" s="4" t="str">
        <f>INDEX('Register VHDL Types TABLE'!$D$2:$D$43,MATCH(T14,'Register VHDL Types TABLE'!$E$2:$E$43,0))</f>
        <v>spw_link_config_reg</v>
      </c>
      <c r="S14" s="5" t="s">
        <v>64</v>
      </c>
      <c r="T14" s="4" t="str">
        <f>'AVS DCOM Registers TABLE'!E16</f>
        <v>spw_lnkcfg_txdivcnt</v>
      </c>
      <c r="U14" s="5" t="s">
        <v>62</v>
      </c>
      <c r="V14" s="4" t="str">
        <f t="shared" si="1"/>
        <v>avalon_mm_dcom_i.writedata</v>
      </c>
      <c r="W14" s="1" t="s">
        <v>65</v>
      </c>
      <c r="X14" s="2" t="str">
        <f>INDEX('AVS DCOM Registers TABLE'!$J$2:$J$56,MATCH(T14,'AVS DCOM Registers TABLE'!$E$2:$E$56,0))</f>
        <v>31 downto 24</v>
      </c>
      <c r="Y14" s="1" t="s">
        <v>63</v>
      </c>
      <c r="Z14" s="5" t="s">
        <v>41</v>
      </c>
      <c r="AB14" t="str">
        <f t="shared" si="0"/>
        <v xml:space="preserve">    dcom_write_registers_o.spw_link_config_reg.spw_lnkcfg_txdivcnt &lt;= avalon_mm_dcom_i.writedata(31 downto 24);</v>
      </c>
    </row>
    <row r="15" spans="1:28" x14ac:dyDescent="0.3">
      <c r="B15" s="3"/>
      <c r="C15" s="3"/>
      <c r="D15" s="3"/>
      <c r="E15" s="3"/>
      <c r="F15" s="3"/>
      <c r="G15" s="3"/>
      <c r="H15" s="3"/>
      <c r="I15" s="3"/>
      <c r="J15" s="3"/>
      <c r="K15" s="3"/>
      <c r="L15" s="3" t="s">
        <v>49</v>
      </c>
      <c r="M15" s="1" t="s">
        <v>66</v>
      </c>
      <c r="N15" s="2" t="str">
        <f>'AVS DCOM Registers TABLE'!C17</f>
        <v>x"01"</v>
      </c>
      <c r="O15" s="1" t="s">
        <v>63</v>
      </c>
      <c r="P15" s="3"/>
      <c r="Q15" s="3"/>
      <c r="R15" s="3"/>
      <c r="S15" s="3"/>
      <c r="T15" s="3"/>
      <c r="U15" s="1" t="s">
        <v>61</v>
      </c>
      <c r="V15" s="3"/>
      <c r="W15" s="3"/>
      <c r="X15" s="3"/>
      <c r="Y15" s="3"/>
      <c r="Z15" s="3"/>
      <c r="AB15" t="str">
        <f t="shared" si="0"/>
        <v xml:space="preserve">  when (x"01") =&gt;</v>
      </c>
    </row>
    <row r="16" spans="1:28" x14ac:dyDescent="0.3">
      <c r="B16" s="3"/>
      <c r="C16" s="3"/>
      <c r="D16" s="3"/>
      <c r="E16" s="3"/>
      <c r="F16" s="3"/>
      <c r="G16" s="3"/>
      <c r="H16" s="3"/>
      <c r="I16" s="3"/>
      <c r="J16" s="3"/>
      <c r="K16" s="3"/>
      <c r="L16" s="3" t="s">
        <v>49</v>
      </c>
      <c r="M16" s="3" t="s">
        <v>49</v>
      </c>
      <c r="N16" s="3"/>
      <c r="O16" s="3"/>
      <c r="P16" s="4" t="str">
        <f>INDEX($B$2:$B$3,MATCH(INDEX('Register VHDL Types TABLE'!$B$2:$B$43,MATCH(T16,'Register VHDL Types TABLE'!$E$2:$E$43,0)),$E$2:$E$3,0))</f>
        <v>dcom_write_registers_o</v>
      </c>
      <c r="Q16" s="5" t="s">
        <v>64</v>
      </c>
      <c r="R16" s="4" t="str">
        <f>INDEX('Register VHDL Types TABLE'!$D$2:$D$43,MATCH(T16,'Register VHDL Types TABLE'!$E$2:$E$43,0))</f>
        <v>spw_timecode_tx_rxctrl_reg</v>
      </c>
      <c r="S16" s="5" t="s">
        <v>64</v>
      </c>
      <c r="T16" s="4" t="str">
        <f>'AVS DCOM Registers TABLE'!E17</f>
        <v>timecode_tx_time</v>
      </c>
      <c r="U16" s="5" t="s">
        <v>62</v>
      </c>
      <c r="V16" s="4" t="str">
        <f t="shared" si="1"/>
        <v>avalon_mm_dcom_i.writedata</v>
      </c>
      <c r="W16" s="1" t="s">
        <v>65</v>
      </c>
      <c r="X16" s="2" t="str">
        <f>INDEX('AVS DCOM Registers TABLE'!$J$2:$J$56,MATCH(T16,'AVS DCOM Registers TABLE'!$E$2:$E$56,0))</f>
        <v>5 downto 0</v>
      </c>
      <c r="Y16" s="1" t="s">
        <v>63</v>
      </c>
      <c r="Z16" s="5" t="s">
        <v>41</v>
      </c>
      <c r="AB16" t="str">
        <f t="shared" si="0"/>
        <v xml:space="preserve">    dcom_write_registers_o.spw_timecode_tx_rxctrl_reg.timecode_tx_time &lt;= avalon_mm_dcom_i.writedata(5 downto 0);</v>
      </c>
    </row>
    <row r="17" spans="2:28" x14ac:dyDescent="0.3">
      <c r="B17" s="3"/>
      <c r="C17" s="3"/>
      <c r="D17" s="3"/>
      <c r="E17" s="3"/>
      <c r="F17" s="3"/>
      <c r="G17" s="3"/>
      <c r="H17" s="3"/>
      <c r="I17" s="3"/>
      <c r="J17" s="3"/>
      <c r="K17" s="3"/>
      <c r="L17" s="3" t="s">
        <v>49</v>
      </c>
      <c r="M17" s="3" t="s">
        <v>49</v>
      </c>
      <c r="N17" s="3"/>
      <c r="O17" s="3"/>
      <c r="P17" s="4" t="str">
        <f>INDEX($B$2:$B$3,MATCH(INDEX('Register VHDL Types TABLE'!$B$2:$B$43,MATCH(T17,'Register VHDL Types TABLE'!$E$2:$E$43,0)),$E$2:$E$3,0))</f>
        <v>dcom_write_registers_o</v>
      </c>
      <c r="Q17" s="5" t="s">
        <v>64</v>
      </c>
      <c r="R17" s="4" t="str">
        <f>INDEX('Register VHDL Types TABLE'!$D$2:$D$43,MATCH(T17,'Register VHDL Types TABLE'!$E$2:$E$43,0))</f>
        <v>spw_timecode_tx_rxctrl_reg</v>
      </c>
      <c r="S17" s="5" t="s">
        <v>64</v>
      </c>
      <c r="T17" s="4" t="str">
        <f>'AVS DCOM Registers TABLE'!E18</f>
        <v>timecode_tx_control</v>
      </c>
      <c r="U17" s="5" t="s">
        <v>62</v>
      </c>
      <c r="V17" s="4" t="str">
        <f t="shared" si="1"/>
        <v>avalon_mm_dcom_i.writedata</v>
      </c>
      <c r="W17" s="1" t="s">
        <v>65</v>
      </c>
      <c r="X17" s="2" t="str">
        <f>INDEX('AVS DCOM Registers TABLE'!$J$2:$J$56,MATCH(T17,'AVS DCOM Registers TABLE'!$E$2:$E$56,0))</f>
        <v>7 downto 6</v>
      </c>
      <c r="Y17" s="1" t="s">
        <v>63</v>
      </c>
      <c r="Z17" s="5" t="s">
        <v>41</v>
      </c>
      <c r="AB17" t="str">
        <f t="shared" si="0"/>
        <v xml:space="preserve">    dcom_write_registers_o.spw_timecode_tx_rxctrl_reg.timecode_tx_control &lt;= avalon_mm_dcom_i.writedata(7 downto 6);</v>
      </c>
    </row>
    <row r="18" spans="2:28" x14ac:dyDescent="0.3">
      <c r="B18" s="3"/>
      <c r="C18" s="3"/>
      <c r="D18" s="3"/>
      <c r="E18" s="3"/>
      <c r="F18" s="3"/>
      <c r="G18" s="3"/>
      <c r="H18" s="3"/>
      <c r="I18" s="3"/>
      <c r="J18" s="3"/>
      <c r="K18" s="3"/>
      <c r="L18" s="3" t="s">
        <v>49</v>
      </c>
      <c r="M18" s="3" t="s">
        <v>49</v>
      </c>
      <c r="N18" s="3"/>
      <c r="O18" s="3"/>
      <c r="P18" s="4" t="str">
        <f>INDEX($B$2:$B$3,MATCH(INDEX('Register VHDL Types TABLE'!$B$2:$B$43,MATCH(T18,'Register VHDL Types TABLE'!$E$2:$E$43,0)),$E$2:$E$3,0))</f>
        <v>dcom_write_registers_o</v>
      </c>
      <c r="Q18" s="5" t="s">
        <v>64</v>
      </c>
      <c r="R18" s="4" t="str">
        <f>INDEX('Register VHDL Types TABLE'!$D$2:$D$43,MATCH(T18,'Register VHDL Types TABLE'!$E$2:$E$43,0))</f>
        <v>spw_timecode_tx_rxctrl_reg</v>
      </c>
      <c r="S18" s="5" t="s">
        <v>64</v>
      </c>
      <c r="T18" s="4" t="str">
        <f>'AVS DCOM Registers TABLE'!E19</f>
        <v>timecode_tx_send</v>
      </c>
      <c r="U18" s="5" t="s">
        <v>62</v>
      </c>
      <c r="V18" s="4" t="str">
        <f t="shared" si="1"/>
        <v>avalon_mm_dcom_i.writedata</v>
      </c>
      <c r="W18" s="1" t="s">
        <v>65</v>
      </c>
      <c r="X18" s="2" t="str">
        <f>INDEX('AVS DCOM Registers TABLE'!$J$2:$J$56,MATCH(T18,'AVS DCOM Registers TABLE'!$E$2:$E$56,0))</f>
        <v>8</v>
      </c>
      <c r="Y18" s="1" t="s">
        <v>63</v>
      </c>
      <c r="Z18" s="5" t="s">
        <v>41</v>
      </c>
      <c r="AB18" t="str">
        <f t="shared" si="0"/>
        <v xml:space="preserve">    dcom_write_registers_o.spw_timecode_tx_rxctrl_reg.timecode_tx_send &lt;= avalon_mm_dcom_i.writedata(8);</v>
      </c>
    </row>
    <row r="19" spans="2:28" x14ac:dyDescent="0.3">
      <c r="B19" s="3"/>
      <c r="C19" s="3"/>
      <c r="D19" s="3"/>
      <c r="E19" s="3"/>
      <c r="F19" s="3"/>
      <c r="G19" s="3"/>
      <c r="H19" s="3"/>
      <c r="I19" s="3"/>
      <c r="J19" s="3"/>
      <c r="K19" s="3"/>
      <c r="L19" s="3" t="s">
        <v>49</v>
      </c>
      <c r="M19" s="3" t="s">
        <v>49</v>
      </c>
      <c r="N19" s="3"/>
      <c r="O19" s="3"/>
      <c r="P19" s="4" t="str">
        <f>INDEX($B$2:$B$3,MATCH(INDEX('Register VHDL Types TABLE'!$B$2:$B$43,MATCH(T19,'Register VHDL Types TABLE'!$E$2:$E$43,0)),$E$2:$E$3,0))</f>
        <v>dcom_write_registers_o</v>
      </c>
      <c r="Q19" s="5" t="s">
        <v>64</v>
      </c>
      <c r="R19" s="4" t="str">
        <f>INDEX('Register VHDL Types TABLE'!$D$2:$D$43,MATCH(T19,'Register VHDL Types TABLE'!$E$2:$E$43,0))</f>
        <v>spw_timecode_tx_rxctrl_reg</v>
      </c>
      <c r="S19" s="5" t="s">
        <v>64</v>
      </c>
      <c r="T19" s="4" t="s">
        <v>224</v>
      </c>
      <c r="U19" s="5" t="s">
        <v>62</v>
      </c>
      <c r="V19" s="4" t="str">
        <f t="shared" si="1"/>
        <v>avalon_mm_dcom_i.writedata</v>
      </c>
      <c r="W19" s="1" t="s">
        <v>65</v>
      </c>
      <c r="X19" s="2">
        <v>24</v>
      </c>
      <c r="Y19" s="1" t="s">
        <v>63</v>
      </c>
      <c r="Z19" s="5" t="s">
        <v>41</v>
      </c>
      <c r="AB19" t="str">
        <f t="shared" si="0"/>
        <v xml:space="preserve">    dcom_write_registers_o.spw_timecode_tx_rxctrl_reg.timecode_rx_received_clr &lt;= avalon_mm_dcom_i.writedata(24);</v>
      </c>
    </row>
    <row r="20" spans="2:28" x14ac:dyDescent="0.3">
      <c r="B20" s="3"/>
      <c r="C20" s="3"/>
      <c r="D20" s="3"/>
      <c r="E20" s="3"/>
      <c r="F20" s="3"/>
      <c r="G20" s="3"/>
      <c r="H20" s="3"/>
      <c r="I20" s="3"/>
      <c r="J20" s="3"/>
      <c r="K20" s="3"/>
      <c r="L20" s="3" t="s">
        <v>49</v>
      </c>
      <c r="M20" s="1" t="s">
        <v>66</v>
      </c>
      <c r="N20" s="2" t="str">
        <f>'AVS DCOM Registers TABLE'!C25</f>
        <v>x"02"</v>
      </c>
      <c r="O20" s="1" t="s">
        <v>63</v>
      </c>
      <c r="P20" s="3"/>
      <c r="Q20" s="3"/>
      <c r="R20" s="3"/>
      <c r="S20" s="3"/>
      <c r="T20" s="3"/>
      <c r="U20" s="1" t="s">
        <v>61</v>
      </c>
      <c r="V20" s="3"/>
      <c r="W20" s="3"/>
      <c r="X20" s="3"/>
      <c r="Y20" s="3"/>
      <c r="Z20" s="3"/>
      <c r="AB20" t="str">
        <f t="shared" si="0"/>
        <v xml:space="preserve">  when (x"02") =&gt;</v>
      </c>
    </row>
    <row r="21" spans="2:28" x14ac:dyDescent="0.3">
      <c r="B21" s="3"/>
      <c r="C21" s="3"/>
      <c r="D21" s="3"/>
      <c r="E21" s="3"/>
      <c r="F21" s="3"/>
      <c r="G21" s="3"/>
      <c r="H21" s="3"/>
      <c r="I21" s="3"/>
      <c r="J21" s="3"/>
      <c r="K21" s="3"/>
      <c r="L21" s="3" t="s">
        <v>49</v>
      </c>
      <c r="M21" s="3" t="s">
        <v>49</v>
      </c>
      <c r="N21" s="3"/>
      <c r="O21" s="3"/>
      <c r="P21" s="5" t="s">
        <v>72</v>
      </c>
      <c r="Q21" s="3"/>
      <c r="R21" s="3"/>
      <c r="S21" s="3"/>
      <c r="T21" s="3"/>
      <c r="U21" s="3"/>
      <c r="V21" s="3"/>
      <c r="W21" s="3"/>
      <c r="X21" s="3"/>
      <c r="Y21" s="3"/>
      <c r="Z21" s="5" t="s">
        <v>41</v>
      </c>
      <c r="AB21" t="str">
        <f t="shared" si="0"/>
        <v xml:space="preserve">    null;</v>
      </c>
    </row>
    <row r="22" spans="2:28" x14ac:dyDescent="0.3">
      <c r="B22" s="3"/>
      <c r="C22" s="3"/>
      <c r="D22" s="3"/>
      <c r="E22" s="3"/>
      <c r="F22" s="3"/>
      <c r="G22" s="3"/>
      <c r="H22" s="3"/>
      <c r="I22" s="3"/>
      <c r="J22" s="3"/>
      <c r="K22" s="3"/>
      <c r="L22" s="3" t="s">
        <v>49</v>
      </c>
      <c r="M22" s="1" t="s">
        <v>66</v>
      </c>
      <c r="N22" s="2" t="str">
        <f>'AVS DCOM Registers TABLE'!C29</f>
        <v>x"03"</v>
      </c>
      <c r="O22" s="1" t="s">
        <v>63</v>
      </c>
      <c r="P22" s="3"/>
      <c r="Q22" s="3"/>
      <c r="R22" s="3"/>
      <c r="S22" s="3"/>
      <c r="T22" s="3"/>
      <c r="U22" s="1" t="s">
        <v>61</v>
      </c>
      <c r="V22" s="3"/>
      <c r="W22" s="3"/>
      <c r="X22" s="3"/>
      <c r="Y22" s="3"/>
      <c r="Z22" s="3"/>
      <c r="AB22" t="str">
        <f t="shared" si="0"/>
        <v xml:space="preserve">  when (x"03") =&gt;</v>
      </c>
    </row>
    <row r="23" spans="2:28" x14ac:dyDescent="0.3">
      <c r="B23" s="3"/>
      <c r="C23" s="3"/>
      <c r="D23" s="3"/>
      <c r="E23" s="3"/>
      <c r="F23" s="3"/>
      <c r="G23" s="3"/>
      <c r="H23" s="3"/>
      <c r="I23" s="3"/>
      <c r="J23" s="3"/>
      <c r="K23" s="3"/>
      <c r="L23" s="3" t="s">
        <v>49</v>
      </c>
      <c r="M23" s="3" t="s">
        <v>49</v>
      </c>
      <c r="N23" s="3"/>
      <c r="O23" s="3"/>
      <c r="P23" s="4" t="str">
        <f>INDEX($B$2:$B$3,MATCH(INDEX('Register VHDL Types TABLE'!$B$2:$B$43,MATCH(T23,'Register VHDL Types TABLE'!$E$2:$E$43,0)),$E$2:$E$3,0))</f>
        <v>dcom_write_registers_o</v>
      </c>
      <c r="Q23" s="5" t="s">
        <v>64</v>
      </c>
      <c r="R23" s="4" t="str">
        <f>INDEX('Register VHDL Types TABLE'!$D$2:$D$43,MATCH(T23,'Register VHDL Types TABLE'!$E$2:$E$43,0))</f>
        <v>data_controller_config_reg</v>
      </c>
      <c r="S23" s="5" t="s">
        <v>64</v>
      </c>
      <c r="T23" s="4" t="str">
        <f>'AVS DCOM Registers TABLE'!E29</f>
        <v>send_eop</v>
      </c>
      <c r="U23" s="5" t="s">
        <v>62</v>
      </c>
      <c r="V23" s="4" t="str">
        <f t="shared" si="1"/>
        <v>avalon_mm_dcom_i.writedata</v>
      </c>
      <c r="W23" s="1" t="s">
        <v>65</v>
      </c>
      <c r="X23" s="2" t="str">
        <f>INDEX('AVS DCOM Registers TABLE'!$J$2:$J$56,MATCH(T23,'AVS DCOM Registers TABLE'!$E$2:$E$56,0))</f>
        <v>0</v>
      </c>
      <c r="Y23" s="1" t="s">
        <v>63</v>
      </c>
      <c r="Z23" s="5" t="s">
        <v>41</v>
      </c>
      <c r="AB23" t="str">
        <f t="shared" si="0"/>
        <v xml:space="preserve">    dcom_write_registers_o.data_controller_config_reg.send_eop &lt;= avalon_mm_dcom_i.writedata(0);</v>
      </c>
    </row>
    <row r="24" spans="2:28" x14ac:dyDescent="0.3">
      <c r="B24" s="3"/>
      <c r="C24" s="3"/>
      <c r="D24" s="3"/>
      <c r="E24" s="3"/>
      <c r="F24" s="3"/>
      <c r="G24" s="3"/>
      <c r="H24" s="3"/>
      <c r="I24" s="3"/>
      <c r="J24" s="3"/>
      <c r="K24" s="3"/>
      <c r="L24" s="3" t="s">
        <v>49</v>
      </c>
      <c r="M24" s="3" t="s">
        <v>49</v>
      </c>
      <c r="N24" s="3"/>
      <c r="O24" s="3"/>
      <c r="P24" s="4" t="str">
        <f>INDEX($B$2:$B$3,MATCH(INDEX('Register VHDL Types TABLE'!$B$2:$B$43,MATCH(T24,'Register VHDL Types TABLE'!$E$2:$E$43,0)),$E$2:$E$3,0))</f>
        <v>dcom_write_registers_o</v>
      </c>
      <c r="Q24" s="5" t="s">
        <v>64</v>
      </c>
      <c r="R24" s="4" t="str">
        <f>INDEX('Register VHDL Types TABLE'!$D$2:$D$43,MATCH(T24,'Register VHDL Types TABLE'!$E$2:$E$43,0))</f>
        <v>data_controller_config_reg</v>
      </c>
      <c r="S24" s="5" t="s">
        <v>64</v>
      </c>
      <c r="T24" s="4" t="str">
        <f>'AVS DCOM Registers TABLE'!E30</f>
        <v>send_eep</v>
      </c>
      <c r="U24" s="5" t="s">
        <v>62</v>
      </c>
      <c r="V24" s="4" t="str">
        <f t="shared" si="1"/>
        <v>avalon_mm_dcom_i.writedata</v>
      </c>
      <c r="W24" s="1" t="s">
        <v>65</v>
      </c>
      <c r="X24" s="2" t="str">
        <f>INDEX('AVS DCOM Registers TABLE'!$J$2:$J$56,MATCH(T24,'AVS DCOM Registers TABLE'!$E$2:$E$56,0))</f>
        <v>1</v>
      </c>
      <c r="Y24" s="1" t="s">
        <v>63</v>
      </c>
      <c r="Z24" s="5" t="s">
        <v>41</v>
      </c>
      <c r="AB24" t="str">
        <f t="shared" si="0"/>
        <v xml:space="preserve">    dcom_write_registers_o.data_controller_config_reg.send_eep &lt;= avalon_mm_dcom_i.writedata(1);</v>
      </c>
    </row>
    <row r="25" spans="2:28" x14ac:dyDescent="0.3">
      <c r="B25" s="3"/>
      <c r="C25" s="3"/>
      <c r="D25" s="3"/>
      <c r="E25" s="3"/>
      <c r="F25" s="3"/>
      <c r="G25" s="3"/>
      <c r="H25" s="3"/>
      <c r="I25" s="3"/>
      <c r="J25" s="3"/>
      <c r="K25" s="3"/>
      <c r="L25" s="3" t="s">
        <v>49</v>
      </c>
      <c r="M25" s="1" t="s">
        <v>66</v>
      </c>
      <c r="N25" s="2" t="str">
        <f>'AVS DCOM Registers TABLE'!C32</f>
        <v>x"04"</v>
      </c>
      <c r="O25" s="1" t="s">
        <v>63</v>
      </c>
      <c r="P25" s="3"/>
      <c r="Q25" s="3"/>
      <c r="R25" s="3"/>
      <c r="S25" s="3"/>
      <c r="T25" s="3"/>
      <c r="U25" s="1" t="s">
        <v>61</v>
      </c>
      <c r="V25" s="3"/>
      <c r="W25" s="3"/>
      <c r="X25" s="3"/>
      <c r="Y25" s="3"/>
      <c r="Z25" s="3"/>
      <c r="AB25" t="str">
        <f t="shared" si="0"/>
        <v xml:space="preserve">  when (x"04") =&gt;</v>
      </c>
    </row>
    <row r="26" spans="2:28" ht="15.75" customHeight="1" x14ac:dyDescent="0.3">
      <c r="B26" s="3"/>
      <c r="C26" s="3"/>
      <c r="D26" s="3"/>
      <c r="E26" s="3"/>
      <c r="F26" s="3"/>
      <c r="G26" s="3"/>
      <c r="H26" s="3"/>
      <c r="I26" s="3"/>
      <c r="J26" s="3"/>
      <c r="K26" s="3"/>
      <c r="L26" s="3" t="s">
        <v>49</v>
      </c>
      <c r="M26" s="3" t="s">
        <v>49</v>
      </c>
      <c r="N26" s="3"/>
      <c r="O26" s="3"/>
      <c r="P26" s="4" t="str">
        <f>INDEX($B$2:$B$3,MATCH(INDEX('Register VHDL Types TABLE'!$B$2:$B$43,MATCH(T26,'Register VHDL Types TABLE'!$E$2:$E$43,0)),$E$2:$E$3,0))</f>
        <v>dcom_write_registers_o</v>
      </c>
      <c r="Q26" s="5" t="s">
        <v>64</v>
      </c>
      <c r="R26" s="4" t="str">
        <f>INDEX('Register VHDL Types TABLE'!$D$2:$D$43,MATCH(T26,'Register VHDL Types TABLE'!$E$2:$E$43,0))</f>
        <v>data_scheduler_timer_config_reg</v>
      </c>
      <c r="S26" s="5" t="s">
        <v>64</v>
      </c>
      <c r="T26" s="4" t="str">
        <f>'AVS DCOM Registers TABLE'!E32</f>
        <v>timer_start_on_sync</v>
      </c>
      <c r="U26" s="5" t="s">
        <v>62</v>
      </c>
      <c r="V26" s="4" t="str">
        <f t="shared" si="1"/>
        <v>avalon_mm_dcom_i.writedata</v>
      </c>
      <c r="W26" s="1" t="s">
        <v>65</v>
      </c>
      <c r="X26" s="2" t="str">
        <f>INDEX('AVS DCOM Registers TABLE'!$J$2:$J$56,MATCH(T26,'AVS DCOM Registers TABLE'!$E$2:$E$56,0))</f>
        <v>0</v>
      </c>
      <c r="Y26" s="1" t="s">
        <v>63</v>
      </c>
      <c r="Z26" s="5" t="s">
        <v>41</v>
      </c>
      <c r="AB26" t="str">
        <f t="shared" si="0"/>
        <v xml:space="preserve">    dcom_write_registers_o.data_scheduler_timer_config_reg.timer_start_on_sync &lt;= avalon_mm_dcom_i.writedata(0);</v>
      </c>
    </row>
    <row r="27" spans="2:28" x14ac:dyDescent="0.3">
      <c r="B27" s="3"/>
      <c r="C27" s="3"/>
      <c r="D27" s="3"/>
      <c r="E27" s="3"/>
      <c r="F27" s="3"/>
      <c r="G27" s="3"/>
      <c r="H27" s="3"/>
      <c r="I27" s="3"/>
      <c r="J27" s="3"/>
      <c r="K27" s="3"/>
      <c r="L27" s="3" t="s">
        <v>49</v>
      </c>
      <c r="M27" s="1" t="s">
        <v>66</v>
      </c>
      <c r="N27" s="2" t="str">
        <f>'AVS DCOM Registers TABLE'!C34</f>
        <v>x"05"</v>
      </c>
      <c r="O27" s="1" t="s">
        <v>63</v>
      </c>
      <c r="P27" s="3"/>
      <c r="Q27" s="3"/>
      <c r="R27" s="3"/>
      <c r="S27" s="3"/>
      <c r="T27" s="3"/>
      <c r="U27" s="1" t="s">
        <v>61</v>
      </c>
      <c r="V27" s="3"/>
      <c r="W27" s="3"/>
      <c r="X27" s="3"/>
      <c r="Y27" s="3"/>
      <c r="Z27" s="3"/>
      <c r="AB27" t="str">
        <f t="shared" si="0"/>
        <v xml:space="preserve">  when (x"05") =&gt;</v>
      </c>
    </row>
    <row r="28" spans="2:28" x14ac:dyDescent="0.3">
      <c r="B28" s="3"/>
      <c r="C28" s="3"/>
      <c r="D28" s="3"/>
      <c r="E28" s="3"/>
      <c r="F28" s="3"/>
      <c r="G28" s="3"/>
      <c r="H28" s="3"/>
      <c r="I28" s="3"/>
      <c r="J28" s="3"/>
      <c r="K28" s="3"/>
      <c r="L28" s="3" t="s">
        <v>49</v>
      </c>
      <c r="M28" s="3" t="s">
        <v>49</v>
      </c>
      <c r="N28" s="3"/>
      <c r="O28" s="3"/>
      <c r="P28" s="4" t="str">
        <f>INDEX($B$2:$B$3,MATCH(INDEX('Register VHDL Types TABLE'!$B$2:$B$43,MATCH(T28,'Register VHDL Types TABLE'!$E$2:$E$43,0)),$E$2:$E$3,0))</f>
        <v>dcom_write_registers_o</v>
      </c>
      <c r="Q28" s="5" t="s">
        <v>64</v>
      </c>
      <c r="R28" s="4" t="str">
        <f>INDEX('Register VHDL Types TABLE'!$D$2:$D$43,MATCH(T28,'Register VHDL Types TABLE'!$E$2:$E$43,0))</f>
        <v>data_scheduler_timer_clkdiv_reg</v>
      </c>
      <c r="S28" s="5" t="s">
        <v>64</v>
      </c>
      <c r="T28" s="4" t="str">
        <f>'AVS DCOM Registers TABLE'!E34</f>
        <v>timer_clk_div</v>
      </c>
      <c r="U28" s="5" t="s">
        <v>62</v>
      </c>
      <c r="V28" s="4" t="str">
        <f t="shared" si="1"/>
        <v>avalon_mm_dcom_i.writedata</v>
      </c>
      <c r="W28" s="1" t="s">
        <v>65</v>
      </c>
      <c r="X28" s="2" t="str">
        <f>INDEX('AVS DCOM Registers TABLE'!$J$2:$J$56,MATCH(T28,'AVS DCOM Registers TABLE'!$E$2:$E$56,0))</f>
        <v>31 downto 0</v>
      </c>
      <c r="Y28" s="1" t="s">
        <v>63</v>
      </c>
      <c r="Z28" s="5" t="s">
        <v>41</v>
      </c>
      <c r="AB28" t="str">
        <f t="shared" si="0"/>
        <v xml:space="preserve">    dcom_write_registers_o.data_scheduler_timer_clkdiv_reg.timer_clk_div &lt;= avalon_mm_dcom_i.writedata(31 downto 0);</v>
      </c>
    </row>
    <row r="29" spans="2:28" x14ac:dyDescent="0.3">
      <c r="B29" s="3"/>
      <c r="C29" s="3"/>
      <c r="D29" s="3"/>
      <c r="E29" s="3"/>
      <c r="F29" s="3"/>
      <c r="G29" s="3"/>
      <c r="H29" s="3"/>
      <c r="I29" s="3"/>
      <c r="J29" s="3"/>
      <c r="K29" s="3"/>
      <c r="L29" s="3" t="s">
        <v>49</v>
      </c>
      <c r="M29" s="1" t="s">
        <v>66</v>
      </c>
      <c r="N29" s="2" t="str">
        <f>'AVS DCOM Registers TABLE'!C35</f>
        <v>x"06"</v>
      </c>
      <c r="O29" s="1" t="s">
        <v>63</v>
      </c>
      <c r="P29" s="3"/>
      <c r="Q29" s="3"/>
      <c r="R29" s="3"/>
      <c r="S29" s="3"/>
      <c r="T29" s="3"/>
      <c r="U29" s="1" t="s">
        <v>61</v>
      </c>
      <c r="V29" s="3"/>
      <c r="W29" s="3"/>
      <c r="X29" s="3"/>
      <c r="Y29" s="3"/>
      <c r="Z29" s="3"/>
      <c r="AB29" t="str">
        <f t="shared" si="0"/>
        <v xml:space="preserve">  when (x"06") =&gt;</v>
      </c>
    </row>
    <row r="30" spans="2:28" x14ac:dyDescent="0.3">
      <c r="B30" s="3"/>
      <c r="C30" s="3"/>
      <c r="D30" s="3"/>
      <c r="E30" s="3"/>
      <c r="F30" s="3"/>
      <c r="G30" s="3"/>
      <c r="H30" s="3"/>
      <c r="I30" s="3"/>
      <c r="J30" s="3"/>
      <c r="K30" s="3"/>
      <c r="L30" s="3" t="s">
        <v>49</v>
      </c>
      <c r="M30" s="3" t="s">
        <v>49</v>
      </c>
      <c r="N30" s="3"/>
      <c r="O30" s="3"/>
      <c r="P30" s="5" t="s">
        <v>72</v>
      </c>
      <c r="Q30" s="3"/>
      <c r="R30" s="3"/>
      <c r="S30" s="3"/>
      <c r="T30" s="3"/>
      <c r="U30" s="3"/>
      <c r="V30" s="3"/>
      <c r="W30" s="3"/>
      <c r="X30" s="3"/>
      <c r="Y30" s="3"/>
      <c r="Z30" s="5" t="s">
        <v>41</v>
      </c>
      <c r="AB30" t="str">
        <f t="shared" si="0"/>
        <v xml:space="preserve">    null;</v>
      </c>
    </row>
    <row r="31" spans="2:28" x14ac:dyDescent="0.3">
      <c r="B31" s="3"/>
      <c r="C31" s="3"/>
      <c r="D31" s="3"/>
      <c r="E31" s="3"/>
      <c r="F31" s="3"/>
      <c r="G31" s="3"/>
      <c r="H31" s="3"/>
      <c r="I31" s="3"/>
      <c r="J31" s="3"/>
      <c r="K31" s="3"/>
      <c r="L31" s="3" t="s">
        <v>49</v>
      </c>
      <c r="M31" s="1" t="s">
        <v>66</v>
      </c>
      <c r="N31" s="2" t="str">
        <f>'AVS DCOM Registers TABLE'!C40</f>
        <v>x"07"</v>
      </c>
      <c r="O31" s="1" t="s">
        <v>63</v>
      </c>
      <c r="P31" s="3"/>
      <c r="Q31" s="3"/>
      <c r="R31" s="3"/>
      <c r="S31" s="3"/>
      <c r="T31" s="3"/>
      <c r="U31" s="1" t="s">
        <v>61</v>
      </c>
      <c r="V31" s="3"/>
      <c r="W31" s="3"/>
      <c r="X31" s="3"/>
      <c r="Y31" s="3"/>
      <c r="Z31" s="3"/>
      <c r="AB31" t="str">
        <f t="shared" si="0"/>
        <v xml:space="preserve">  when (x"07") =&gt;</v>
      </c>
    </row>
    <row r="32" spans="2:28" x14ac:dyDescent="0.3">
      <c r="B32" s="3"/>
      <c r="C32" s="3"/>
      <c r="D32" s="3"/>
      <c r="E32" s="3"/>
      <c r="F32" s="3"/>
      <c r="G32" s="3"/>
      <c r="H32" s="3"/>
      <c r="I32" s="3"/>
      <c r="J32" s="3"/>
      <c r="K32" s="3"/>
      <c r="L32" s="3" t="s">
        <v>49</v>
      </c>
      <c r="M32" s="3" t="s">
        <v>49</v>
      </c>
      <c r="N32" s="3"/>
      <c r="O32" s="3"/>
      <c r="P32" s="4" t="str">
        <f>INDEX($B$2:$B$3,MATCH(INDEX('Register VHDL Types TABLE'!$B$2:$B$43,MATCH(T32,'Register VHDL Types TABLE'!$E$2:$E$43,0)),$E$2:$E$3,0))</f>
        <v>dcom_write_registers_o</v>
      </c>
      <c r="Q32" s="5" t="s">
        <v>64</v>
      </c>
      <c r="R32" s="4" t="str">
        <f>INDEX('Register VHDL Types TABLE'!$D$2:$D$43,MATCH(T32,'Register VHDL Types TABLE'!$E$2:$E$43,0))</f>
        <v>data_scheduler_timer_time_reg</v>
      </c>
      <c r="S32" s="5" t="s">
        <v>64</v>
      </c>
      <c r="T32" s="4" t="str">
        <f>'AVS DCOM Registers TABLE'!E40</f>
        <v>timer_time</v>
      </c>
      <c r="U32" s="5" t="s">
        <v>62</v>
      </c>
      <c r="V32" s="4" t="str">
        <f t="shared" si="1"/>
        <v>avalon_mm_dcom_i.writedata</v>
      </c>
      <c r="W32" s="1" t="s">
        <v>65</v>
      </c>
      <c r="X32" s="2" t="str">
        <f>INDEX('AVS DCOM Registers TABLE'!$J$2:$J$56,MATCH(T32,'AVS DCOM Registers TABLE'!$E$2:$E$56,0))</f>
        <v>31 downto 0</v>
      </c>
      <c r="Y32" s="1" t="s">
        <v>63</v>
      </c>
      <c r="Z32" s="5" t="s">
        <v>41</v>
      </c>
      <c r="AB32" t="str">
        <f t="shared" si="0"/>
        <v xml:space="preserve">    dcom_write_registers_o.data_scheduler_timer_time_reg.timer_time &lt;= avalon_mm_dcom_i.writedata(31 downto 0);</v>
      </c>
    </row>
    <row r="33" spans="2:28" x14ac:dyDescent="0.3">
      <c r="B33" s="3"/>
      <c r="C33" s="3"/>
      <c r="D33" s="3"/>
      <c r="E33" s="3"/>
      <c r="F33" s="3"/>
      <c r="G33" s="3"/>
      <c r="H33" s="3"/>
      <c r="I33" s="3"/>
      <c r="J33" s="3"/>
      <c r="K33" s="3"/>
      <c r="L33" s="3" t="s">
        <v>49</v>
      </c>
      <c r="M33" s="1" t="s">
        <v>66</v>
      </c>
      <c r="N33" s="2" t="str">
        <f>'AVS DCOM Registers TABLE'!C41</f>
        <v>x"08"</v>
      </c>
      <c r="O33" s="1" t="s">
        <v>63</v>
      </c>
      <c r="P33" s="3"/>
      <c r="Q33" s="3"/>
      <c r="R33" s="3"/>
      <c r="S33" s="3"/>
      <c r="T33" s="3"/>
      <c r="U33" s="1" t="s">
        <v>61</v>
      </c>
      <c r="V33" s="3"/>
      <c r="W33" s="3"/>
      <c r="X33" s="3"/>
      <c r="Y33" s="3"/>
      <c r="Z33" s="3"/>
      <c r="AB33" t="str">
        <f t="shared" si="0"/>
        <v xml:space="preserve">  when (x"08") =&gt;</v>
      </c>
    </row>
    <row r="34" spans="2:28" x14ac:dyDescent="0.3">
      <c r="B34" s="3"/>
      <c r="C34" s="3"/>
      <c r="D34" s="3"/>
      <c r="E34" s="3"/>
      <c r="F34" s="3"/>
      <c r="G34" s="3"/>
      <c r="H34" s="3"/>
      <c r="I34" s="3"/>
      <c r="J34" s="3"/>
      <c r="K34" s="3"/>
      <c r="L34" s="3" t="s">
        <v>49</v>
      </c>
      <c r="M34" s="3" t="s">
        <v>49</v>
      </c>
      <c r="N34" s="3"/>
      <c r="O34" s="3"/>
      <c r="P34" s="4" t="str">
        <f>INDEX($B$2:$B$3,MATCH(INDEX('Register VHDL Types TABLE'!$B$2:$B$43,MATCH(T34,'Register VHDL Types TABLE'!$E$2:$E$43,0)),$E$2:$E$3,0))</f>
        <v>dcom_write_registers_o</v>
      </c>
      <c r="Q34" s="5" t="s">
        <v>64</v>
      </c>
      <c r="R34" s="4" t="str">
        <f>INDEX('Register VHDL Types TABLE'!$D$2:$D$43,MATCH(T34,'Register VHDL Types TABLE'!$E$2:$E$43,0))</f>
        <v>data_scheduler_timer_control_reg</v>
      </c>
      <c r="S34" s="5" t="s">
        <v>64</v>
      </c>
      <c r="T34" s="4" t="str">
        <f>'AVS DCOM Registers TABLE'!E41</f>
        <v>timer_start</v>
      </c>
      <c r="U34" s="5" t="s">
        <v>62</v>
      </c>
      <c r="V34" s="4" t="str">
        <f t="shared" si="1"/>
        <v>avalon_mm_dcom_i.writedata</v>
      </c>
      <c r="W34" s="1" t="s">
        <v>65</v>
      </c>
      <c r="X34" s="2" t="str">
        <f>INDEX('AVS DCOM Registers TABLE'!$J$2:$J$56,MATCH(T34,'AVS DCOM Registers TABLE'!$E$2:$E$56,0))</f>
        <v>0</v>
      </c>
      <c r="Y34" s="1" t="s">
        <v>63</v>
      </c>
      <c r="Z34" s="5" t="s">
        <v>41</v>
      </c>
      <c r="AB34" t="str">
        <f t="shared" si="0"/>
        <v xml:space="preserve">    dcom_write_registers_o.data_scheduler_timer_control_reg.timer_start &lt;= avalon_mm_dcom_i.writedata(0);</v>
      </c>
    </row>
    <row r="35" spans="2:28" x14ac:dyDescent="0.3">
      <c r="B35" s="3"/>
      <c r="C35" s="3"/>
      <c r="D35" s="3"/>
      <c r="E35" s="3"/>
      <c r="F35" s="3"/>
      <c r="G35" s="3"/>
      <c r="H35" s="3"/>
      <c r="I35" s="3"/>
      <c r="J35" s="3"/>
      <c r="K35" s="3"/>
      <c r="L35" s="3" t="s">
        <v>49</v>
      </c>
      <c r="M35" s="3" t="s">
        <v>49</v>
      </c>
      <c r="N35" s="3"/>
      <c r="O35" s="3"/>
      <c r="P35" s="4" t="str">
        <f>INDEX($B$2:$B$3,MATCH(INDEX('Register VHDL Types TABLE'!$B$2:$B$43,MATCH(T35,'Register VHDL Types TABLE'!$E$2:$E$43,0)),$E$2:$E$3,0))</f>
        <v>dcom_write_registers_o</v>
      </c>
      <c r="Q35" s="5" t="s">
        <v>64</v>
      </c>
      <c r="R35" s="4" t="str">
        <f>INDEX('Register VHDL Types TABLE'!$D$2:$D$43,MATCH(T35,'Register VHDL Types TABLE'!$E$2:$E$43,0))</f>
        <v>data_scheduler_timer_control_reg</v>
      </c>
      <c r="S35" s="5" t="s">
        <v>64</v>
      </c>
      <c r="T35" s="4" t="str">
        <f>'AVS DCOM Registers TABLE'!E42</f>
        <v>timer_run</v>
      </c>
      <c r="U35" s="5" t="s">
        <v>62</v>
      </c>
      <c r="V35" s="4" t="str">
        <f t="shared" si="1"/>
        <v>avalon_mm_dcom_i.writedata</v>
      </c>
      <c r="W35" s="1" t="s">
        <v>65</v>
      </c>
      <c r="X35" s="2" t="str">
        <f>INDEX('AVS DCOM Registers TABLE'!$J$2:$J$56,MATCH(T35,'AVS DCOM Registers TABLE'!$E$2:$E$56,0))</f>
        <v>1</v>
      </c>
      <c r="Y35" s="1" t="s">
        <v>63</v>
      </c>
      <c r="Z35" s="5" t="s">
        <v>41</v>
      </c>
      <c r="AB35" t="str">
        <f t="shared" si="0"/>
        <v xml:space="preserve">    dcom_write_registers_o.data_scheduler_timer_control_reg.timer_run &lt;= avalon_mm_dcom_i.writedata(1);</v>
      </c>
    </row>
    <row r="36" spans="2:28" x14ac:dyDescent="0.3">
      <c r="B36" s="3"/>
      <c r="C36" s="3"/>
      <c r="D36" s="3"/>
      <c r="E36" s="3"/>
      <c r="F36" s="3"/>
      <c r="G36" s="3"/>
      <c r="H36" s="3"/>
      <c r="I36" s="3"/>
      <c r="J36" s="3"/>
      <c r="K36" s="3"/>
      <c r="L36" s="3" t="s">
        <v>49</v>
      </c>
      <c r="M36" s="3" t="s">
        <v>49</v>
      </c>
      <c r="N36" s="3"/>
      <c r="O36" s="3"/>
      <c r="P36" s="4" t="str">
        <f>INDEX($B$2:$B$3,MATCH(INDEX('Register VHDL Types TABLE'!$B$2:$B$43,MATCH(T36,'Register VHDL Types TABLE'!$E$2:$E$43,0)),$E$2:$E$3,0))</f>
        <v>dcom_write_registers_o</v>
      </c>
      <c r="Q36" s="5" t="s">
        <v>64</v>
      </c>
      <c r="R36" s="4" t="str">
        <f>INDEX('Register VHDL Types TABLE'!$D$2:$D$43,MATCH(T36,'Register VHDL Types TABLE'!$E$2:$E$43,0))</f>
        <v>data_scheduler_timer_control_reg</v>
      </c>
      <c r="S36" s="5" t="s">
        <v>64</v>
      </c>
      <c r="T36" s="4" t="str">
        <f>'AVS DCOM Registers TABLE'!E43</f>
        <v>timer_stop</v>
      </c>
      <c r="U36" s="5" t="s">
        <v>62</v>
      </c>
      <c r="V36" s="4" t="str">
        <f t="shared" si="1"/>
        <v>avalon_mm_dcom_i.writedata</v>
      </c>
      <c r="W36" s="1" t="s">
        <v>65</v>
      </c>
      <c r="X36" s="2" t="str">
        <f>INDEX('AVS DCOM Registers TABLE'!$J$2:$J$56,MATCH(T36,'AVS DCOM Registers TABLE'!$E$2:$E$56,0))</f>
        <v>2</v>
      </c>
      <c r="Y36" s="1" t="s">
        <v>63</v>
      </c>
      <c r="Z36" s="5" t="s">
        <v>41</v>
      </c>
      <c r="AB36" t="str">
        <f t="shared" si="0"/>
        <v xml:space="preserve">    dcom_write_registers_o.data_scheduler_timer_control_reg.timer_stop &lt;= avalon_mm_dcom_i.writedata(2);</v>
      </c>
    </row>
    <row r="37" spans="2:28" x14ac:dyDescent="0.3">
      <c r="B37" s="3"/>
      <c r="C37" s="3"/>
      <c r="D37" s="3"/>
      <c r="E37" s="3"/>
      <c r="F37" s="3"/>
      <c r="G37" s="3"/>
      <c r="H37" s="3"/>
      <c r="I37" s="3"/>
      <c r="J37" s="3"/>
      <c r="K37" s="3"/>
      <c r="L37" s="3" t="s">
        <v>49</v>
      </c>
      <c r="M37" s="3" t="s">
        <v>49</v>
      </c>
      <c r="N37" s="3"/>
      <c r="O37" s="3"/>
      <c r="P37" s="4" t="str">
        <f>INDEX($B$2:$B$3,MATCH(INDEX('Register VHDL Types TABLE'!$B$2:$B$43,MATCH(T37,'Register VHDL Types TABLE'!$E$2:$E$43,0)),$E$2:$E$3,0))</f>
        <v>dcom_write_registers_o</v>
      </c>
      <c r="Q37" s="5" t="s">
        <v>64</v>
      </c>
      <c r="R37" s="4" t="str">
        <f>INDEX('Register VHDL Types TABLE'!$D$2:$D$43,MATCH(T37,'Register VHDL Types TABLE'!$E$2:$E$43,0))</f>
        <v>data_scheduler_timer_control_reg</v>
      </c>
      <c r="S37" s="5" t="s">
        <v>64</v>
      </c>
      <c r="T37" s="4" t="str">
        <f>'AVS DCOM Registers TABLE'!E44</f>
        <v>timer_clear</v>
      </c>
      <c r="U37" s="5" t="s">
        <v>62</v>
      </c>
      <c r="V37" s="4" t="str">
        <f t="shared" si="1"/>
        <v>avalon_mm_dcom_i.writedata</v>
      </c>
      <c r="W37" s="1" t="s">
        <v>65</v>
      </c>
      <c r="X37" s="2" t="str">
        <f>INDEX('AVS DCOM Registers TABLE'!$J$2:$J$56,MATCH(T37,'AVS DCOM Registers TABLE'!$E$2:$E$56,0))</f>
        <v>3</v>
      </c>
      <c r="Y37" s="1" t="s">
        <v>63</v>
      </c>
      <c r="Z37" s="5" t="s">
        <v>41</v>
      </c>
      <c r="AB37" t="str">
        <f t="shared" si="0"/>
        <v xml:space="preserve">    dcom_write_registers_o.data_scheduler_timer_control_reg.timer_clear &lt;= avalon_mm_dcom_i.writedata(3);</v>
      </c>
    </row>
    <row r="38" spans="2:28" x14ac:dyDescent="0.3">
      <c r="B38" s="3"/>
      <c r="C38" s="3"/>
      <c r="D38" s="3"/>
      <c r="E38" s="3"/>
      <c r="F38" s="3"/>
      <c r="G38" s="3"/>
      <c r="H38" s="3"/>
      <c r="I38" s="3"/>
      <c r="J38" s="3"/>
      <c r="K38" s="3"/>
      <c r="L38" s="3" t="s">
        <v>49</v>
      </c>
      <c r="M38" s="1" t="s">
        <v>66</v>
      </c>
      <c r="N38" s="2" t="str">
        <f>'AVS DCOM Registers TABLE'!C46</f>
        <v>x"09"</v>
      </c>
      <c r="O38" s="1" t="s">
        <v>63</v>
      </c>
      <c r="P38" s="3"/>
      <c r="Q38" s="3"/>
      <c r="R38" s="3"/>
      <c r="S38" s="3"/>
      <c r="T38" s="3"/>
      <c r="U38" s="1" t="s">
        <v>61</v>
      </c>
      <c r="V38" s="3"/>
      <c r="W38" s="3"/>
      <c r="X38" s="3"/>
      <c r="Y38" s="3"/>
      <c r="Z38" s="3"/>
      <c r="AB38" t="str">
        <f t="shared" si="0"/>
        <v xml:space="preserve">  when (x"09") =&gt;</v>
      </c>
    </row>
    <row r="39" spans="2:28" x14ac:dyDescent="0.3">
      <c r="B39" s="3"/>
      <c r="C39" s="3"/>
      <c r="D39" s="3"/>
      <c r="E39" s="3"/>
      <c r="F39" s="3"/>
      <c r="G39" s="3"/>
      <c r="H39" s="3"/>
      <c r="I39" s="3"/>
      <c r="J39" s="3"/>
      <c r="K39" s="3"/>
      <c r="L39" s="3" t="s">
        <v>49</v>
      </c>
      <c r="M39" s="3" t="s">
        <v>49</v>
      </c>
      <c r="N39" s="3"/>
      <c r="O39" s="3"/>
      <c r="P39" s="4" t="str">
        <f>INDEX($B$2:$B$3,MATCH(INDEX('Register VHDL Types TABLE'!$B$2:$B$43,MATCH(T39,'Register VHDL Types TABLE'!$E$2:$E$43,0)),$E$2:$E$3,0))</f>
        <v>dcom_write_registers_o</v>
      </c>
      <c r="Q39" s="5" t="s">
        <v>64</v>
      </c>
      <c r="R39" s="4" t="str">
        <f>INDEX('Register VHDL Types TABLE'!$D$2:$D$43,MATCH(T39,'Register VHDL Types TABLE'!$E$2:$E$43,0))</f>
        <v>dcom_irq_control_reg</v>
      </c>
      <c r="S39" s="5" t="s">
        <v>64</v>
      </c>
      <c r="T39" s="4" t="str">
        <f>'AVS DCOM Registers TABLE'!E46</f>
        <v>dcom_tx_end_en</v>
      </c>
      <c r="U39" s="5" t="s">
        <v>62</v>
      </c>
      <c r="V39" s="4" t="str">
        <f t="shared" si="1"/>
        <v>avalon_mm_dcom_i.writedata</v>
      </c>
      <c r="W39" s="1" t="s">
        <v>65</v>
      </c>
      <c r="X39" s="2" t="str">
        <f>INDEX('AVS DCOM Registers TABLE'!$J$2:$J$56,MATCH(T39,'AVS DCOM Registers TABLE'!$E$2:$E$56,0))</f>
        <v>0</v>
      </c>
      <c r="Y39" s="1" t="s">
        <v>63</v>
      </c>
      <c r="Z39" s="5" t="s">
        <v>41</v>
      </c>
      <c r="AB39" t="str">
        <f t="shared" si="0"/>
        <v xml:space="preserve">    dcom_write_registers_o.dcom_irq_control_reg.dcom_tx_end_en &lt;= avalon_mm_dcom_i.writedata(0);</v>
      </c>
    </row>
    <row r="40" spans="2:28" x14ac:dyDescent="0.3">
      <c r="B40" s="3"/>
      <c r="C40" s="3"/>
      <c r="D40" s="3"/>
      <c r="E40" s="3"/>
      <c r="F40" s="3"/>
      <c r="G40" s="3"/>
      <c r="H40" s="3"/>
      <c r="I40" s="3"/>
      <c r="J40" s="3"/>
      <c r="K40" s="3"/>
      <c r="L40" s="3" t="s">
        <v>49</v>
      </c>
      <c r="M40" s="3" t="s">
        <v>49</v>
      </c>
      <c r="N40" s="3"/>
      <c r="O40" s="3"/>
      <c r="P40" s="4" t="str">
        <f>INDEX($B$2:$B$3,MATCH(INDEX('Register VHDL Types TABLE'!$B$2:$B$43,MATCH(T40,'Register VHDL Types TABLE'!$E$2:$E$43,0)),$E$2:$E$3,0))</f>
        <v>dcom_write_registers_o</v>
      </c>
      <c r="Q40" s="5" t="s">
        <v>64</v>
      </c>
      <c r="R40" s="4" t="str">
        <f>INDEX('Register VHDL Types TABLE'!$D$2:$D$43,MATCH(T40,'Register VHDL Types TABLE'!$E$2:$E$43,0))</f>
        <v>dcom_irq_control_reg</v>
      </c>
      <c r="S40" s="5" t="s">
        <v>64</v>
      </c>
      <c r="T40" s="4" t="str">
        <f>'AVS DCOM Registers TABLE'!E47</f>
        <v>dcom_tx_begin_en</v>
      </c>
      <c r="U40" s="5" t="s">
        <v>62</v>
      </c>
      <c r="V40" s="4" t="str">
        <f t="shared" si="1"/>
        <v>avalon_mm_dcom_i.writedata</v>
      </c>
      <c r="W40" s="1" t="s">
        <v>65</v>
      </c>
      <c r="X40" s="2" t="str">
        <f>INDEX('AVS DCOM Registers TABLE'!$J$2:$J$56,MATCH(T40,'AVS DCOM Registers TABLE'!$E$2:$E$56,0))</f>
        <v>1</v>
      </c>
      <c r="Y40" s="1" t="s">
        <v>63</v>
      </c>
      <c r="Z40" s="5" t="s">
        <v>41</v>
      </c>
      <c r="AB40" t="str">
        <f t="shared" si="0"/>
        <v xml:space="preserve">    dcom_write_registers_o.dcom_irq_control_reg.dcom_tx_begin_en &lt;= avalon_mm_dcom_i.writedata(1);</v>
      </c>
    </row>
    <row r="41" spans="2:28" x14ac:dyDescent="0.3">
      <c r="B41" s="3"/>
      <c r="C41" s="3"/>
      <c r="D41" s="3"/>
      <c r="E41" s="3"/>
      <c r="F41" s="3"/>
      <c r="G41" s="3"/>
      <c r="H41" s="3"/>
      <c r="I41" s="3"/>
      <c r="J41" s="3"/>
      <c r="K41" s="3"/>
      <c r="L41" s="3" t="s">
        <v>49</v>
      </c>
      <c r="M41" s="3" t="s">
        <v>49</v>
      </c>
      <c r="N41" s="3"/>
      <c r="O41" s="3"/>
      <c r="P41" s="4" t="str">
        <f>INDEX($B$2:$B$3,MATCH(INDEX('Register VHDL Types TABLE'!$B$2:$B$43,MATCH(T41,'Register VHDL Types TABLE'!$E$2:$E$43,0)),$E$2:$E$3,0))</f>
        <v>dcom_write_registers_o</v>
      </c>
      <c r="Q41" s="5" t="s">
        <v>64</v>
      </c>
      <c r="R41" s="4" t="str">
        <f>INDEX('Register VHDL Types TABLE'!$D$2:$D$43,MATCH(T41,'Register VHDL Types TABLE'!$E$2:$E$43,0))</f>
        <v>dcom_irq_control_reg</v>
      </c>
      <c r="S41" s="5" t="s">
        <v>64</v>
      </c>
      <c r="T41" s="4" t="str">
        <f>'AVS DCOM Registers TABLE'!E49</f>
        <v>dcom_global_irq_en</v>
      </c>
      <c r="U41" s="5" t="s">
        <v>62</v>
      </c>
      <c r="V41" s="4" t="str">
        <f t="shared" si="1"/>
        <v>avalon_mm_dcom_i.writedata</v>
      </c>
      <c r="W41" s="1" t="s">
        <v>65</v>
      </c>
      <c r="X41" s="2" t="str">
        <f>INDEX('AVS DCOM Registers TABLE'!$J$2:$J$56,MATCH(T41,'AVS DCOM Registers TABLE'!$E$2:$E$56,0))</f>
        <v>8</v>
      </c>
      <c r="Y41" s="1" t="s">
        <v>63</v>
      </c>
      <c r="Z41" s="5" t="s">
        <v>41</v>
      </c>
      <c r="AB41" t="str">
        <f t="shared" si="0"/>
        <v xml:space="preserve">    dcom_write_registers_o.dcom_irq_control_reg.dcom_global_irq_en &lt;= avalon_mm_dcom_i.writedata(8);</v>
      </c>
    </row>
    <row r="42" spans="2:28" x14ac:dyDescent="0.3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1" t="s">
        <v>66</v>
      </c>
      <c r="N42" s="2" t="str">
        <f>'AVS DCOM Registers TABLE'!C51</f>
        <v>x"0A"</v>
      </c>
      <c r="O42" s="1" t="s">
        <v>63</v>
      </c>
      <c r="P42" s="3"/>
      <c r="Q42" s="3"/>
      <c r="R42" s="3"/>
      <c r="S42" s="3"/>
      <c r="T42" s="3"/>
      <c r="U42" s="1" t="s">
        <v>61</v>
      </c>
      <c r="V42" s="3"/>
      <c r="W42" s="3"/>
      <c r="X42" s="3"/>
      <c r="Y42" s="3"/>
      <c r="Z42" s="3"/>
      <c r="AB42" t="str">
        <f t="shared" si="0"/>
        <v>when (x"0A") =&gt;</v>
      </c>
    </row>
    <row r="43" spans="2:28" x14ac:dyDescent="0.3">
      <c r="B43" s="3"/>
      <c r="C43" s="3"/>
      <c r="D43" s="3"/>
      <c r="E43" s="3"/>
      <c r="F43" s="3"/>
      <c r="G43" s="3"/>
      <c r="H43" s="3"/>
      <c r="I43" s="3"/>
      <c r="J43" s="3"/>
      <c r="K43" s="3"/>
      <c r="L43" s="3" t="s">
        <v>49</v>
      </c>
      <c r="M43" s="3" t="s">
        <v>49</v>
      </c>
      <c r="N43" s="3"/>
      <c r="O43" s="3"/>
      <c r="P43" s="5" t="s">
        <v>72</v>
      </c>
      <c r="Q43" s="3"/>
      <c r="R43" s="3"/>
      <c r="S43" s="3"/>
      <c r="T43" s="3"/>
      <c r="U43" s="3"/>
      <c r="V43" s="3"/>
      <c r="W43" s="3"/>
      <c r="X43" s="3"/>
      <c r="Y43" s="3"/>
      <c r="Z43" s="5" t="s">
        <v>41</v>
      </c>
      <c r="AB43" t="str">
        <f t="shared" si="0"/>
        <v xml:space="preserve">    null;</v>
      </c>
    </row>
    <row r="44" spans="2:28" x14ac:dyDescent="0.3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1" t="s">
        <v>66</v>
      </c>
      <c r="N44" s="2" t="str">
        <f>'AVS DCOM Registers TABLE'!C54</f>
        <v>x"0B"</v>
      </c>
      <c r="O44" s="1" t="s">
        <v>63</v>
      </c>
      <c r="P44" s="3"/>
      <c r="Q44" s="3"/>
      <c r="R44" s="3"/>
      <c r="S44" s="3"/>
      <c r="T44" s="3"/>
      <c r="U44" s="1" t="s">
        <v>61</v>
      </c>
      <c r="V44" s="3"/>
      <c r="W44" s="3"/>
      <c r="X44" s="3"/>
      <c r="Y44" s="3"/>
      <c r="Z44" s="3"/>
      <c r="AB44" t="str">
        <f t="shared" si="0"/>
        <v>when (x"0B") =&gt;</v>
      </c>
    </row>
    <row r="45" spans="2:28" x14ac:dyDescent="0.3">
      <c r="B45" s="3"/>
      <c r="C45" s="3"/>
      <c r="D45" s="3"/>
      <c r="E45" s="3"/>
      <c r="F45" s="3"/>
      <c r="G45" s="3"/>
      <c r="H45" s="3"/>
      <c r="I45" s="3"/>
      <c r="J45" s="3"/>
      <c r="K45" s="3"/>
      <c r="L45" s="3" t="s">
        <v>49</v>
      </c>
      <c r="M45" s="3" t="s">
        <v>49</v>
      </c>
      <c r="N45" s="3"/>
      <c r="O45" s="3"/>
      <c r="P45" s="4" t="str">
        <f>INDEX($B$2:$B$3,MATCH(INDEX('Register VHDL Types TABLE'!$B$2:$B$43,MATCH(T45,'Register VHDL Types TABLE'!$E$2:$E$43,0)),$E$2:$E$3,0))</f>
        <v>dcom_write_registers_o</v>
      </c>
      <c r="Q45" s="5" t="s">
        <v>64</v>
      </c>
      <c r="R45" s="4" t="str">
        <f>INDEX('Register VHDL Types TABLE'!$D$2:$D$43,MATCH(T45,'Register VHDL Types TABLE'!$E$2:$E$43,0))</f>
        <v>dcom_irq_flags_clear_reg</v>
      </c>
      <c r="S45" s="5" t="s">
        <v>64</v>
      </c>
      <c r="T45" s="4" t="str">
        <f>'AVS DCOM Registers TABLE'!E54</f>
        <v>dcom_tx_end_flag_clear</v>
      </c>
      <c r="U45" s="5" t="s">
        <v>62</v>
      </c>
      <c r="V45" s="4" t="str">
        <f t="shared" si="1"/>
        <v>avalon_mm_dcom_i.writedata</v>
      </c>
      <c r="W45" s="1" t="s">
        <v>65</v>
      </c>
      <c r="X45" s="2" t="str">
        <f>INDEX('AVS DCOM Registers TABLE'!$J$2:$J$56,MATCH(T45,'AVS DCOM Registers TABLE'!$E$2:$E$56,0))</f>
        <v>0</v>
      </c>
      <c r="Y45" s="1" t="s">
        <v>63</v>
      </c>
      <c r="Z45" s="5" t="s">
        <v>41</v>
      </c>
      <c r="AB45" t="str">
        <f t="shared" si="0"/>
        <v xml:space="preserve">    dcom_write_registers_o.dcom_irq_flags_clear_reg.dcom_tx_end_flag_clear &lt;= avalon_mm_dcom_i.writedata(0);</v>
      </c>
    </row>
    <row r="46" spans="2:28" x14ac:dyDescent="0.3">
      <c r="B46" s="3"/>
      <c r="C46" s="3"/>
      <c r="D46" s="3"/>
      <c r="E46" s="3"/>
      <c r="F46" s="3"/>
      <c r="G46" s="3"/>
      <c r="H46" s="3"/>
      <c r="I46" s="3"/>
      <c r="J46" s="3"/>
      <c r="K46" s="3"/>
      <c r="L46" s="3" t="s">
        <v>49</v>
      </c>
      <c r="M46" s="3" t="s">
        <v>49</v>
      </c>
      <c r="N46" s="3"/>
      <c r="O46" s="3"/>
      <c r="P46" s="4" t="str">
        <f>INDEX($B$2:$B$3,MATCH(INDEX('Register VHDL Types TABLE'!$B$2:$B$43,MATCH(T46,'Register VHDL Types TABLE'!$E$2:$E$43,0)),$E$2:$E$3,0))</f>
        <v>dcom_write_registers_o</v>
      </c>
      <c r="Q46" s="5" t="s">
        <v>64</v>
      </c>
      <c r="R46" s="4" t="str">
        <f>INDEX('Register VHDL Types TABLE'!$D$2:$D$43,MATCH(T46,'Register VHDL Types TABLE'!$E$2:$E$43,0))</f>
        <v>dcom_irq_flags_clear_reg</v>
      </c>
      <c r="S46" s="5" t="s">
        <v>64</v>
      </c>
      <c r="T46" s="4" t="str">
        <f>'AVS DCOM Registers TABLE'!E55</f>
        <v>dcom_tx_begin_flag_clear</v>
      </c>
      <c r="U46" s="5" t="s">
        <v>62</v>
      </c>
      <c r="V46" s="4" t="str">
        <f t="shared" si="1"/>
        <v>avalon_mm_dcom_i.writedata</v>
      </c>
      <c r="W46" s="1" t="s">
        <v>65</v>
      </c>
      <c r="X46" s="2" t="str">
        <f>INDEX('AVS DCOM Registers TABLE'!$J$2:$J$56,MATCH(T46,'AVS DCOM Registers TABLE'!$E$2:$E$56,0))</f>
        <v>1</v>
      </c>
      <c r="Y46" s="1" t="s">
        <v>63</v>
      </c>
      <c r="Z46" s="5" t="s">
        <v>41</v>
      </c>
      <c r="AB46" t="str">
        <f t="shared" si="0"/>
        <v xml:space="preserve">    dcom_write_registers_o.dcom_irq_flags_clear_reg.dcom_tx_begin_flag_clear &lt;= avalon_mm_dcom_i.writedata(1);</v>
      </c>
    </row>
    <row r="47" spans="2:28" ht="13.8" customHeight="1" x14ac:dyDescent="0.3">
      <c r="B47" s="3"/>
      <c r="C47" s="3"/>
      <c r="D47" s="3"/>
      <c r="E47" s="3"/>
      <c r="F47" s="3"/>
      <c r="G47" s="3"/>
      <c r="H47" s="3"/>
      <c r="I47" s="3"/>
      <c r="J47" s="3"/>
      <c r="K47" s="3"/>
      <c r="L47" s="3" t="s">
        <v>49</v>
      </c>
      <c r="M47" s="1" t="s">
        <v>67</v>
      </c>
      <c r="N47" s="2" t="s">
        <v>60</v>
      </c>
      <c r="O47" s="1"/>
      <c r="P47" s="3"/>
      <c r="Q47" s="3"/>
      <c r="R47" s="3"/>
      <c r="S47" s="3"/>
      <c r="T47" s="3"/>
      <c r="U47" s="1" t="s">
        <v>61</v>
      </c>
      <c r="V47" s="3"/>
      <c r="W47" s="3"/>
      <c r="X47" s="3"/>
      <c r="Y47" s="3"/>
      <c r="Z47" s="3"/>
      <c r="AB47" t="str">
        <f t="shared" si="0"/>
        <v xml:space="preserve">  when others =&gt;</v>
      </c>
    </row>
    <row r="48" spans="2:28" x14ac:dyDescent="0.3">
      <c r="B48" s="3"/>
      <c r="C48" s="3"/>
      <c r="D48" s="3"/>
      <c r="E48" s="3"/>
      <c r="F48" s="3"/>
      <c r="G48" s="3"/>
      <c r="H48" s="3"/>
      <c r="I48" s="3"/>
      <c r="J48" s="3"/>
      <c r="K48" s="3"/>
      <c r="L48" s="3" t="s">
        <v>49</v>
      </c>
      <c r="M48" s="3" t="s">
        <v>49</v>
      </c>
      <c r="N48" s="3"/>
      <c r="O48" s="3"/>
      <c r="P48" s="5" t="s">
        <v>72</v>
      </c>
      <c r="Q48" s="3"/>
      <c r="R48" s="3"/>
      <c r="S48" s="3"/>
      <c r="T48" s="3"/>
      <c r="U48" s="3"/>
      <c r="V48" s="3"/>
      <c r="W48" s="3"/>
      <c r="X48" s="3"/>
      <c r="Y48" s="3"/>
      <c r="Z48" s="5" t="s">
        <v>41</v>
      </c>
      <c r="AB48" t="str">
        <f t="shared" si="0"/>
        <v xml:space="preserve">    null;</v>
      </c>
    </row>
    <row r="49" spans="1:28" x14ac:dyDescent="0.3">
      <c r="B49" s="3"/>
      <c r="C49" s="3"/>
      <c r="D49" s="3"/>
      <c r="E49" s="3"/>
      <c r="F49" s="3"/>
      <c r="G49" s="3"/>
      <c r="H49" s="3"/>
      <c r="I49" s="3"/>
      <c r="J49" s="3"/>
      <c r="K49" s="3"/>
      <c r="L49" s="1" t="s">
        <v>58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B49" t="str">
        <f t="shared" si="0"/>
        <v>end case;</v>
      </c>
    </row>
    <row r="50" spans="1:28" x14ac:dyDescent="0.3">
      <c r="AB50" t="str">
        <f>CONCATENATE(B50,C50,D50,E50,F50,G50,H50,I50,J50,K50,L50,M50,N50,O50,P50,Q50,R50,S50,T50,U50,V50,W50,X50,Y50,Z50)</f>
        <v/>
      </c>
    </row>
    <row r="51" spans="1:28" x14ac:dyDescent="0.3">
      <c r="A51" s="6" t="s">
        <v>69</v>
      </c>
      <c r="AB51" t="str">
        <f>CONCATENATE(B51,C51,D51,E51,F51,G51,H51,I51,J51,K51,L51,M51,N51,O51,P51,Q51,R51,S51,T51,U51,V51,W51,X51,Y51,Z51)</f>
        <v/>
      </c>
    </row>
    <row r="52" spans="1:28" x14ac:dyDescent="0.3">
      <c r="B52" s="3"/>
      <c r="C52" s="3"/>
      <c r="D52" s="3"/>
      <c r="E52" s="3"/>
      <c r="F52" s="3"/>
      <c r="G52" s="3"/>
      <c r="H52" s="3"/>
      <c r="I52" s="3"/>
      <c r="J52" s="3"/>
      <c r="K52" s="3"/>
      <c r="L52" s="3" t="s">
        <v>49</v>
      </c>
      <c r="M52" s="3" t="s">
        <v>49</v>
      </c>
      <c r="N52" s="3"/>
      <c r="O52" s="3"/>
      <c r="P52" s="4" t="str">
        <f>INDEX($B$2:$B$3,MATCH(INDEX('Register VHDL Types TABLE'!$B$2:$B$43,MATCH(T52,'Register VHDL Types TABLE'!$E$2:$E$43,0)),$E$2:$E$3,0))</f>
        <v>dcom_write_registers_o</v>
      </c>
      <c r="Q52" s="5" t="s">
        <v>64</v>
      </c>
      <c r="R52" s="4" t="str">
        <f>INDEX('Register VHDL Types TABLE'!$D$2:$D$43,MATCH(T52,'Register VHDL Types TABLE'!$E$2:$E$43,0))</f>
        <v>spw_link_config_reg</v>
      </c>
      <c r="S52" s="5" t="s">
        <v>64</v>
      </c>
      <c r="T52" s="4" t="str">
        <f>'AVS DCOM Registers TABLE'!E3</f>
        <v>spw_lnkcfg_disconnect</v>
      </c>
      <c r="U52" s="5" t="s">
        <v>62</v>
      </c>
      <c r="V52" s="4" t="str">
        <f>INDEX('AVS DCOM Registers TABLE'!$G$2:$G$56,MATCH(T52,'AVS DCOM Registers TABLE'!$E$2:$E$56,0))</f>
        <v>'0'</v>
      </c>
      <c r="W52" s="3"/>
      <c r="X52" s="3"/>
      <c r="Y52" s="3"/>
      <c r="Z52" s="5" t="s">
        <v>41</v>
      </c>
      <c r="AB52" t="str">
        <f>CONCATENATE(B52,C52,D52,E52,F52,G52,H52,I52,J52,K52,L52,M52,N52,O52,P52,Q52,R52,S52,T52,U52,V52,W52,X52,Y52,Z52)</f>
        <v xml:space="preserve">    dcom_write_registers_o.spw_link_config_reg.spw_lnkcfg_disconnect &lt;= '0';</v>
      </c>
    </row>
    <row r="53" spans="1:28" x14ac:dyDescent="0.3">
      <c r="B53" s="3"/>
      <c r="C53" s="3"/>
      <c r="D53" s="3"/>
      <c r="E53" s="3"/>
      <c r="F53" s="3"/>
      <c r="G53" s="3"/>
      <c r="H53" s="3"/>
      <c r="I53" s="3"/>
      <c r="J53" s="3"/>
      <c r="K53" s="3"/>
      <c r="L53" s="3" t="s">
        <v>49</v>
      </c>
      <c r="M53" s="3" t="s">
        <v>49</v>
      </c>
      <c r="N53" s="3"/>
      <c r="O53" s="3"/>
      <c r="P53" s="4" t="str">
        <f>INDEX($B$2:$B$3,MATCH(INDEX('Register VHDL Types TABLE'!$B$2:$B$43,MATCH(T53,'Register VHDL Types TABLE'!$E$2:$E$43,0)),$E$2:$E$3,0))</f>
        <v>dcom_write_registers_o</v>
      </c>
      <c r="Q53" s="5" t="s">
        <v>64</v>
      </c>
      <c r="R53" s="4" t="str">
        <f>INDEX('Register VHDL Types TABLE'!$D$2:$D$43,MATCH(T53,'Register VHDL Types TABLE'!$E$2:$E$43,0))</f>
        <v>spw_link_config_reg</v>
      </c>
      <c r="S53" s="5" t="s">
        <v>64</v>
      </c>
      <c r="T53" s="4" t="str">
        <f>'AVS DCOM Registers TABLE'!E4</f>
        <v>spw_lnkcfg_linkstart</v>
      </c>
      <c r="U53" s="5" t="s">
        <v>62</v>
      </c>
      <c r="V53" s="4" t="str">
        <f>INDEX('AVS DCOM Registers TABLE'!$G$2:$G$56,MATCH(T53,'AVS DCOM Registers TABLE'!$E$2:$E$56,0))</f>
        <v>'0'</v>
      </c>
      <c r="W53" s="3"/>
      <c r="X53" s="3"/>
      <c r="Y53" s="3"/>
      <c r="Z53" s="5" t="s">
        <v>41</v>
      </c>
      <c r="AB53" t="str">
        <f t="shared" ref="AB53:AB73" si="2">CONCATENATE(B53,C53,D53,E53,F53,G53,H53,I53,J53,K53,L53,M53,N53,O53,P53,Q53,R53,S53,T53,U53,V53,W53,X53,Y53,Z53)</f>
        <v xml:space="preserve">    dcom_write_registers_o.spw_link_config_reg.spw_lnkcfg_linkstart &lt;= '0';</v>
      </c>
    </row>
    <row r="54" spans="1:28" x14ac:dyDescent="0.3">
      <c r="B54" s="3"/>
      <c r="C54" s="3"/>
      <c r="D54" s="3"/>
      <c r="E54" s="3"/>
      <c r="F54" s="3"/>
      <c r="G54" s="3"/>
      <c r="H54" s="3"/>
      <c r="I54" s="3"/>
      <c r="J54" s="3"/>
      <c r="K54" s="3"/>
      <c r="L54" s="3" t="s">
        <v>49</v>
      </c>
      <c r="M54" s="3" t="s">
        <v>49</v>
      </c>
      <c r="N54" s="3"/>
      <c r="O54" s="3"/>
      <c r="P54" s="4" t="str">
        <f>INDEX($B$2:$B$3,MATCH(INDEX('Register VHDL Types TABLE'!$B$2:$B$43,MATCH(T54,'Register VHDL Types TABLE'!$E$2:$E$43,0)),$E$2:$E$3,0))</f>
        <v>dcom_write_registers_o</v>
      </c>
      <c r="Q54" s="5" t="s">
        <v>64</v>
      </c>
      <c r="R54" s="4" t="str">
        <f>INDEX('Register VHDL Types TABLE'!$D$2:$D$43,MATCH(T54,'Register VHDL Types TABLE'!$E$2:$E$43,0))</f>
        <v>spw_link_config_reg</v>
      </c>
      <c r="S54" s="5" t="s">
        <v>64</v>
      </c>
      <c r="T54" s="4" t="str">
        <f>'AVS DCOM Registers TABLE'!E5</f>
        <v>spw_lnkcfg_autostart</v>
      </c>
      <c r="U54" s="5" t="s">
        <v>62</v>
      </c>
      <c r="V54" s="4" t="str">
        <f>INDEX('AVS DCOM Registers TABLE'!$G$2:$G$56,MATCH(T54,'AVS DCOM Registers TABLE'!$E$2:$E$56,0))</f>
        <v>'0'</v>
      </c>
      <c r="W54" s="3"/>
      <c r="X54" s="3"/>
      <c r="Y54" s="3"/>
      <c r="Z54" s="5" t="s">
        <v>41</v>
      </c>
      <c r="AB54" t="str">
        <f t="shared" si="2"/>
        <v xml:space="preserve">    dcom_write_registers_o.spw_link_config_reg.spw_lnkcfg_autostart &lt;= '0';</v>
      </c>
    </row>
    <row r="55" spans="1:28" x14ac:dyDescent="0.3">
      <c r="B55" s="3"/>
      <c r="C55" s="3"/>
      <c r="D55" s="3"/>
      <c r="E55" s="3"/>
      <c r="F55" s="3"/>
      <c r="G55" s="3"/>
      <c r="H55" s="3"/>
      <c r="I55" s="3"/>
      <c r="J55" s="3"/>
      <c r="K55" s="3"/>
      <c r="L55" s="3" t="s">
        <v>49</v>
      </c>
      <c r="M55" s="3" t="s">
        <v>49</v>
      </c>
      <c r="N55" s="3"/>
      <c r="O55" s="3"/>
      <c r="P55" s="4" t="str">
        <f>INDEX($B$2:$B$3,MATCH(INDEX('Register VHDL Types TABLE'!$B$2:$B$43,MATCH(T55,'Register VHDL Types TABLE'!$E$2:$E$43,0)),$E$2:$E$3,0))</f>
        <v>dcom_write_registers_o</v>
      </c>
      <c r="Q55" s="5" t="s">
        <v>64</v>
      </c>
      <c r="R55" s="4" t="str">
        <f>INDEX('Register VHDL Types TABLE'!$D$2:$D$43,MATCH(T55,'Register VHDL Types TABLE'!$E$2:$E$43,0))</f>
        <v>spw_link_config_reg</v>
      </c>
      <c r="S55" s="5" t="s">
        <v>64</v>
      </c>
      <c r="T55" s="4" t="str">
        <f>'AVS DCOM Registers TABLE'!E16</f>
        <v>spw_lnkcfg_txdivcnt</v>
      </c>
      <c r="U55" s="5" t="s">
        <v>62</v>
      </c>
      <c r="V55" s="4" t="str">
        <f>INDEX('AVS DCOM Registers TABLE'!$G$2:$G$56,MATCH(T55,'AVS DCOM Registers TABLE'!$E$2:$E$56,0))</f>
        <v>x"01"</v>
      </c>
      <c r="W55" s="3"/>
      <c r="X55" s="3"/>
      <c r="Y55" s="3"/>
      <c r="Z55" s="5" t="s">
        <v>41</v>
      </c>
      <c r="AB55" t="str">
        <f t="shared" si="2"/>
        <v xml:space="preserve">    dcom_write_registers_o.spw_link_config_reg.spw_lnkcfg_txdivcnt &lt;= x"01";</v>
      </c>
    </row>
    <row r="56" spans="1:28" x14ac:dyDescent="0.3">
      <c r="B56" s="3"/>
      <c r="C56" s="3"/>
      <c r="D56" s="3"/>
      <c r="E56" s="3"/>
      <c r="F56" s="3"/>
      <c r="G56" s="3"/>
      <c r="H56" s="3"/>
      <c r="I56" s="3"/>
      <c r="J56" s="3"/>
      <c r="K56" s="3"/>
      <c r="L56" s="3" t="s">
        <v>49</v>
      </c>
      <c r="M56" s="3" t="s">
        <v>49</v>
      </c>
      <c r="N56" s="3"/>
      <c r="O56" s="3"/>
      <c r="P56" s="4" t="str">
        <f>INDEX($B$2:$B$3,MATCH(INDEX('Register VHDL Types TABLE'!$B$2:$B$43,MATCH(T56,'Register VHDL Types TABLE'!$E$2:$E$43,0)),$E$2:$E$3,0))</f>
        <v>dcom_write_registers_o</v>
      </c>
      <c r="Q56" s="5" t="s">
        <v>64</v>
      </c>
      <c r="R56" s="4" t="str">
        <f>INDEX('Register VHDL Types TABLE'!$D$2:$D$43,MATCH(T56,'Register VHDL Types TABLE'!$E$2:$E$43,0))</f>
        <v>spw_timecode_tx_rxctrl_reg</v>
      </c>
      <c r="S56" s="5" t="s">
        <v>64</v>
      </c>
      <c r="T56" s="4" t="str">
        <f>'AVS DCOM Registers TABLE'!E17</f>
        <v>timecode_tx_time</v>
      </c>
      <c r="U56" s="5" t="s">
        <v>62</v>
      </c>
      <c r="V56" s="4" t="str">
        <f>INDEX('AVS DCOM Registers TABLE'!$G$2:$G$56,MATCH(T56,'AVS DCOM Registers TABLE'!$E$2:$E$56,0))</f>
        <v>"000000"</v>
      </c>
      <c r="W56" s="3"/>
      <c r="X56" s="3"/>
      <c r="Y56" s="3"/>
      <c r="Z56" s="5" t="s">
        <v>41</v>
      </c>
      <c r="AB56" t="str">
        <f t="shared" si="2"/>
        <v xml:space="preserve">    dcom_write_registers_o.spw_timecode_tx_rxctrl_reg.timecode_tx_time &lt;= "000000";</v>
      </c>
    </row>
    <row r="57" spans="1:28" x14ac:dyDescent="0.3">
      <c r="B57" s="3"/>
      <c r="C57" s="3"/>
      <c r="D57" s="3"/>
      <c r="E57" s="3"/>
      <c r="F57" s="3"/>
      <c r="G57" s="3"/>
      <c r="H57" s="3"/>
      <c r="I57" s="3"/>
      <c r="J57" s="3"/>
      <c r="K57" s="3"/>
      <c r="L57" s="3" t="s">
        <v>49</v>
      </c>
      <c r="M57" s="3" t="s">
        <v>49</v>
      </c>
      <c r="N57" s="3"/>
      <c r="O57" s="3"/>
      <c r="P57" s="4" t="str">
        <f>INDEX($B$2:$B$3,MATCH(INDEX('Register VHDL Types TABLE'!$B$2:$B$43,MATCH(T57,'Register VHDL Types TABLE'!$E$2:$E$43,0)),$E$2:$E$3,0))</f>
        <v>dcom_write_registers_o</v>
      </c>
      <c r="Q57" s="5" t="s">
        <v>64</v>
      </c>
      <c r="R57" s="4" t="str">
        <f>INDEX('Register VHDL Types TABLE'!$D$2:$D$43,MATCH(T57,'Register VHDL Types TABLE'!$E$2:$E$43,0))</f>
        <v>spw_timecode_tx_rxctrl_reg</v>
      </c>
      <c r="S57" s="5" t="s">
        <v>64</v>
      </c>
      <c r="T57" s="4" t="str">
        <f>'AVS DCOM Registers TABLE'!E18</f>
        <v>timecode_tx_control</v>
      </c>
      <c r="U57" s="5" t="s">
        <v>62</v>
      </c>
      <c r="V57" s="4" t="str">
        <f>INDEX('AVS DCOM Registers TABLE'!$G$2:$G$56,MATCH(T57,'AVS DCOM Registers TABLE'!$E$2:$E$56,0))</f>
        <v>"00"</v>
      </c>
      <c r="W57" s="3"/>
      <c r="X57" s="3"/>
      <c r="Y57" s="3"/>
      <c r="Z57" s="5" t="s">
        <v>41</v>
      </c>
      <c r="AB57" t="str">
        <f t="shared" si="2"/>
        <v xml:space="preserve">    dcom_write_registers_o.spw_timecode_tx_rxctrl_reg.timecode_tx_control &lt;= "00";</v>
      </c>
    </row>
    <row r="58" spans="1:28" x14ac:dyDescent="0.3">
      <c r="B58" s="3"/>
      <c r="C58" s="3"/>
      <c r="D58" s="3"/>
      <c r="E58" s="3"/>
      <c r="F58" s="3"/>
      <c r="G58" s="3"/>
      <c r="H58" s="3"/>
      <c r="I58" s="3"/>
      <c r="J58" s="3"/>
      <c r="K58" s="3"/>
      <c r="L58" s="3" t="s">
        <v>49</v>
      </c>
      <c r="M58" s="3" t="s">
        <v>49</v>
      </c>
      <c r="N58" s="3"/>
      <c r="O58" s="3"/>
      <c r="P58" s="4" t="str">
        <f>INDEX($B$2:$B$3,MATCH(INDEX('Register VHDL Types TABLE'!$B$2:$B$43,MATCH(T58,'Register VHDL Types TABLE'!$E$2:$E$43,0)),$E$2:$E$3,0))</f>
        <v>dcom_write_registers_o</v>
      </c>
      <c r="Q58" s="5" t="s">
        <v>64</v>
      </c>
      <c r="R58" s="4" t="str">
        <f>INDEX('Register VHDL Types TABLE'!$D$2:$D$43,MATCH(T58,'Register VHDL Types TABLE'!$E$2:$E$43,0))</f>
        <v>spw_timecode_tx_rxctrl_reg</v>
      </c>
      <c r="S58" s="5" t="s">
        <v>64</v>
      </c>
      <c r="T58" s="4" t="str">
        <f>'AVS DCOM Registers TABLE'!E19</f>
        <v>timecode_tx_send</v>
      </c>
      <c r="U58" s="5" t="s">
        <v>62</v>
      </c>
      <c r="V58" s="4" t="str">
        <f>INDEX('AVS DCOM Registers TABLE'!$G$2:$G$56,MATCH(T58,'AVS DCOM Registers TABLE'!$E$2:$E$56,0))</f>
        <v>'0'</v>
      </c>
      <c r="W58" s="3"/>
      <c r="X58" s="3"/>
      <c r="Y58" s="3"/>
      <c r="Z58" s="5" t="s">
        <v>41</v>
      </c>
      <c r="AB58" t="str">
        <f t="shared" si="2"/>
        <v xml:space="preserve">    dcom_write_registers_o.spw_timecode_tx_rxctrl_reg.timecode_tx_send &lt;= '0';</v>
      </c>
    </row>
    <row r="59" spans="1:28" x14ac:dyDescent="0.3">
      <c r="B59" s="3"/>
      <c r="C59" s="3"/>
      <c r="D59" s="3"/>
      <c r="E59" s="3"/>
      <c r="F59" s="3"/>
      <c r="G59" s="3"/>
      <c r="H59" s="3"/>
      <c r="I59" s="3"/>
      <c r="J59" s="3"/>
      <c r="K59" s="3"/>
      <c r="L59" s="3" t="s">
        <v>49</v>
      </c>
      <c r="M59" s="3" t="s">
        <v>49</v>
      </c>
      <c r="N59" s="3"/>
      <c r="O59" s="3"/>
      <c r="P59" s="4" t="str">
        <f>INDEX($B$2:$B$3,MATCH(INDEX('Register VHDL Types TABLE'!$B$2:$B$43,MATCH(T59,'Register VHDL Types TABLE'!$E$2:$E$43,0)),$E$2:$E$3,0))</f>
        <v>dcom_write_registers_o</v>
      </c>
      <c r="Q59" s="5" t="s">
        <v>64</v>
      </c>
      <c r="R59" s="4" t="str">
        <f>INDEX('Register VHDL Types TABLE'!$D$2:$D$43,MATCH(T59,'Register VHDL Types TABLE'!$E$2:$E$43,0))</f>
        <v>spw_timecode_tx_rxctrl_reg</v>
      </c>
      <c r="S59" s="5" t="s">
        <v>64</v>
      </c>
      <c r="T59" s="4" t="s">
        <v>224</v>
      </c>
      <c r="U59" s="5" t="s">
        <v>62</v>
      </c>
      <c r="V59" s="4" t="s">
        <v>226</v>
      </c>
      <c r="W59" s="3"/>
      <c r="X59" s="3"/>
      <c r="Y59" s="3"/>
      <c r="Z59" s="5" t="s">
        <v>41</v>
      </c>
      <c r="AB59" t="str">
        <f t="shared" si="2"/>
        <v xml:space="preserve">    dcom_write_registers_o.spw_timecode_tx_rxctrl_reg.timecode_rx_received_clr &lt;= '0';</v>
      </c>
    </row>
    <row r="60" spans="1:28" x14ac:dyDescent="0.3">
      <c r="B60" s="3"/>
      <c r="C60" s="3"/>
      <c r="D60" s="3"/>
      <c r="E60" s="3"/>
      <c r="F60" s="3"/>
      <c r="G60" s="3"/>
      <c r="H60" s="3"/>
      <c r="I60" s="3"/>
      <c r="J60" s="3"/>
      <c r="K60" s="3"/>
      <c r="L60" s="3" t="s">
        <v>49</v>
      </c>
      <c r="M60" s="3" t="s">
        <v>49</v>
      </c>
      <c r="N60" s="3"/>
      <c r="O60" s="3"/>
      <c r="P60" s="4" t="str">
        <f>INDEX($B$2:$B$3,MATCH(INDEX('Register VHDL Types TABLE'!$B$2:$B$43,MATCH(T60,'Register VHDL Types TABLE'!$E$2:$E$43,0)),$E$2:$E$3,0))</f>
        <v>dcom_write_registers_o</v>
      </c>
      <c r="Q60" s="5" t="s">
        <v>64</v>
      </c>
      <c r="R60" s="4" t="str">
        <f>INDEX('Register VHDL Types TABLE'!$D$2:$D$43,MATCH(T60,'Register VHDL Types TABLE'!$E$2:$E$43,0))</f>
        <v>data_controller_config_reg</v>
      </c>
      <c r="S60" s="5" t="s">
        <v>64</v>
      </c>
      <c r="T60" s="4" t="str">
        <f>'AVS DCOM Registers TABLE'!E29</f>
        <v>send_eop</v>
      </c>
      <c r="U60" s="5" t="s">
        <v>62</v>
      </c>
      <c r="V60" s="4" t="str">
        <f>INDEX('AVS DCOM Registers TABLE'!$G$2:$G$56,MATCH(T60,'AVS DCOM Registers TABLE'!$E$2:$E$56,0))</f>
        <v>'1'</v>
      </c>
      <c r="W60" s="3"/>
      <c r="X60" s="3"/>
      <c r="Y60" s="3"/>
      <c r="Z60" s="5" t="s">
        <v>41</v>
      </c>
      <c r="AB60" t="str">
        <f t="shared" si="2"/>
        <v xml:space="preserve">    dcom_write_registers_o.data_controller_config_reg.send_eop &lt;= '1';</v>
      </c>
    </row>
    <row r="61" spans="1:28" x14ac:dyDescent="0.3">
      <c r="B61" s="3"/>
      <c r="C61" s="3"/>
      <c r="D61" s="3"/>
      <c r="E61" s="3"/>
      <c r="F61" s="3"/>
      <c r="G61" s="3"/>
      <c r="H61" s="3"/>
      <c r="I61" s="3"/>
      <c r="J61" s="3"/>
      <c r="K61" s="3"/>
      <c r="L61" s="3" t="s">
        <v>49</v>
      </c>
      <c r="M61" s="3" t="s">
        <v>49</v>
      </c>
      <c r="N61" s="3"/>
      <c r="O61" s="3"/>
      <c r="P61" s="4" t="str">
        <f>INDEX($B$2:$B$3,MATCH(INDEX('Register VHDL Types TABLE'!$B$2:$B$43,MATCH(T61,'Register VHDL Types TABLE'!$E$2:$E$43,0)),$E$2:$E$3,0))</f>
        <v>dcom_write_registers_o</v>
      </c>
      <c r="Q61" s="5" t="s">
        <v>64</v>
      </c>
      <c r="R61" s="4" t="str">
        <f>INDEX('Register VHDL Types TABLE'!$D$2:$D$43,MATCH(T61,'Register VHDL Types TABLE'!$E$2:$E$43,0))</f>
        <v>data_controller_config_reg</v>
      </c>
      <c r="S61" s="5" t="s">
        <v>64</v>
      </c>
      <c r="T61" s="4" t="str">
        <f>'AVS DCOM Registers TABLE'!E30</f>
        <v>send_eep</v>
      </c>
      <c r="U61" s="5" t="s">
        <v>62</v>
      </c>
      <c r="V61" s="4" t="str">
        <f>INDEX('AVS DCOM Registers TABLE'!$G$2:$G$56,MATCH(T61,'AVS DCOM Registers TABLE'!$E$2:$E$56,0))</f>
        <v>'1'</v>
      </c>
      <c r="W61" s="3"/>
      <c r="X61" s="3"/>
      <c r="Y61" s="3"/>
      <c r="Z61" s="5" t="s">
        <v>41</v>
      </c>
      <c r="AB61" t="str">
        <f t="shared" si="2"/>
        <v xml:space="preserve">    dcom_write_registers_o.data_controller_config_reg.send_eep &lt;= '1';</v>
      </c>
    </row>
    <row r="62" spans="1:28" x14ac:dyDescent="0.3">
      <c r="B62" s="3"/>
      <c r="C62" s="3"/>
      <c r="D62" s="3"/>
      <c r="E62" s="3"/>
      <c r="F62" s="3"/>
      <c r="G62" s="3"/>
      <c r="H62" s="3"/>
      <c r="I62" s="3"/>
      <c r="J62" s="3"/>
      <c r="K62" s="3"/>
      <c r="L62" s="3" t="s">
        <v>49</v>
      </c>
      <c r="M62" s="3" t="s">
        <v>49</v>
      </c>
      <c r="N62" s="3"/>
      <c r="O62" s="3"/>
      <c r="P62" s="4" t="str">
        <f>INDEX($B$2:$B$3,MATCH(INDEX('Register VHDL Types TABLE'!$B$2:$B$43,MATCH(T62,'Register VHDL Types TABLE'!$E$2:$E$43,0)),$E$2:$E$3,0))</f>
        <v>dcom_write_registers_o</v>
      </c>
      <c r="Q62" s="5" t="s">
        <v>64</v>
      </c>
      <c r="R62" s="4" t="str">
        <f>INDEX('Register VHDL Types TABLE'!$D$2:$D$43,MATCH(T62,'Register VHDL Types TABLE'!$E$2:$E$43,0))</f>
        <v>data_scheduler_timer_config_reg</v>
      </c>
      <c r="S62" s="5" t="s">
        <v>64</v>
      </c>
      <c r="T62" s="4" t="str">
        <f>'AVS DCOM Registers TABLE'!E32</f>
        <v>timer_start_on_sync</v>
      </c>
      <c r="U62" s="5" t="s">
        <v>62</v>
      </c>
      <c r="V62" s="4" t="str">
        <f>INDEX('AVS DCOM Registers TABLE'!$G$2:$G$56,MATCH(T62,'AVS DCOM Registers TABLE'!$E$2:$E$56,0))</f>
        <v>'1'</v>
      </c>
      <c r="W62" s="3"/>
      <c r="X62" s="3"/>
      <c r="Y62" s="3"/>
      <c r="Z62" s="5" t="s">
        <v>41</v>
      </c>
      <c r="AB62" t="str">
        <f t="shared" si="2"/>
        <v xml:space="preserve">    dcom_write_registers_o.data_scheduler_timer_config_reg.timer_start_on_sync &lt;= '1';</v>
      </c>
    </row>
    <row r="63" spans="1:28" x14ac:dyDescent="0.3">
      <c r="B63" s="3"/>
      <c r="C63" s="3"/>
      <c r="D63" s="3"/>
      <c r="E63" s="3"/>
      <c r="F63" s="3"/>
      <c r="G63" s="3"/>
      <c r="H63" s="3"/>
      <c r="I63" s="3"/>
      <c r="J63" s="3"/>
      <c r="K63" s="3"/>
      <c r="L63" s="3" t="s">
        <v>49</v>
      </c>
      <c r="M63" s="3" t="s">
        <v>49</v>
      </c>
      <c r="N63" s="3"/>
      <c r="O63" s="3"/>
      <c r="P63" s="4" t="str">
        <f>INDEX($B$2:$B$3,MATCH(INDEX('Register VHDL Types TABLE'!$B$2:$B$43,MATCH(T63,'Register VHDL Types TABLE'!$E$2:$E$43,0)),$E$2:$E$3,0))</f>
        <v>dcom_write_registers_o</v>
      </c>
      <c r="Q63" s="5" t="s">
        <v>64</v>
      </c>
      <c r="R63" s="4" t="str">
        <f>INDEX('Register VHDL Types TABLE'!$D$2:$D$43,MATCH(T63,'Register VHDL Types TABLE'!$E$2:$E$43,0))</f>
        <v>data_scheduler_timer_clkdiv_reg</v>
      </c>
      <c r="S63" s="5" t="s">
        <v>64</v>
      </c>
      <c r="T63" s="4" t="str">
        <f>'AVS DCOM Registers TABLE'!E34</f>
        <v>timer_clk_div</v>
      </c>
      <c r="U63" s="5" t="s">
        <v>62</v>
      </c>
      <c r="V63" s="4" t="str">
        <f>INDEX('AVS DCOM Registers TABLE'!$G$2:$G$56,MATCH(T63,'AVS DCOM Registers TABLE'!$E$2:$E$56,0))</f>
        <v>x"00000000"</v>
      </c>
      <c r="W63" s="3"/>
      <c r="X63" s="3"/>
      <c r="Y63" s="3"/>
      <c r="Z63" s="5" t="s">
        <v>41</v>
      </c>
      <c r="AB63" t="str">
        <f t="shared" si="2"/>
        <v xml:space="preserve">    dcom_write_registers_o.data_scheduler_timer_clkdiv_reg.timer_clk_div &lt;= x"00000000";</v>
      </c>
    </row>
    <row r="64" spans="1:28" x14ac:dyDescent="0.3">
      <c r="B64" s="3"/>
      <c r="C64" s="3"/>
      <c r="D64" s="3"/>
      <c r="E64" s="3"/>
      <c r="F64" s="3"/>
      <c r="G64" s="3"/>
      <c r="H64" s="3"/>
      <c r="I64" s="3"/>
      <c r="J64" s="3"/>
      <c r="K64" s="3"/>
      <c r="L64" s="3" t="s">
        <v>49</v>
      </c>
      <c r="M64" s="3" t="s">
        <v>49</v>
      </c>
      <c r="N64" s="3"/>
      <c r="O64" s="3"/>
      <c r="P64" s="4" t="str">
        <f>INDEX($B$2:$B$3,MATCH(INDEX('Register VHDL Types TABLE'!$B$2:$B$43,MATCH(T64,'Register VHDL Types TABLE'!$E$2:$E$43,0)),$E$2:$E$3,0))</f>
        <v>dcom_write_registers_o</v>
      </c>
      <c r="Q64" s="5" t="s">
        <v>64</v>
      </c>
      <c r="R64" s="4" t="str">
        <f>INDEX('Register VHDL Types TABLE'!$D$2:$D$43,MATCH(T64,'Register VHDL Types TABLE'!$E$2:$E$43,0))</f>
        <v>data_scheduler_timer_time_reg</v>
      </c>
      <c r="S64" s="5" t="s">
        <v>64</v>
      </c>
      <c r="T64" s="4" t="str">
        <f>'AVS DCOM Registers TABLE'!E40</f>
        <v>timer_time</v>
      </c>
      <c r="U64" s="5" t="s">
        <v>62</v>
      </c>
      <c r="V64" s="4" t="str">
        <f>INDEX('AVS DCOM Registers TABLE'!$G$2:$G$56,MATCH(T64,'AVS DCOM Registers TABLE'!$E$2:$E$56,0))</f>
        <v>x"00000000"</v>
      </c>
      <c r="W64" s="3"/>
      <c r="X64" s="3"/>
      <c r="Y64" s="3"/>
      <c r="Z64" s="5" t="s">
        <v>41</v>
      </c>
      <c r="AB64" t="str">
        <f t="shared" si="2"/>
        <v xml:space="preserve">    dcom_write_registers_o.data_scheduler_timer_time_reg.timer_time &lt;= x"00000000";</v>
      </c>
    </row>
    <row r="65" spans="2:28" x14ac:dyDescent="0.3">
      <c r="B65" s="3"/>
      <c r="C65" s="3"/>
      <c r="D65" s="3"/>
      <c r="E65" s="3"/>
      <c r="F65" s="3"/>
      <c r="G65" s="3"/>
      <c r="H65" s="3"/>
      <c r="I65" s="3"/>
      <c r="J65" s="3"/>
      <c r="K65" s="3"/>
      <c r="L65" s="3" t="s">
        <v>49</v>
      </c>
      <c r="M65" s="3" t="s">
        <v>49</v>
      </c>
      <c r="N65" s="3"/>
      <c r="O65" s="3"/>
      <c r="P65" s="4" t="str">
        <f>INDEX($B$2:$B$3,MATCH(INDEX('Register VHDL Types TABLE'!$B$2:$B$43,MATCH(T65,'Register VHDL Types TABLE'!$E$2:$E$43,0)),$E$2:$E$3,0))</f>
        <v>dcom_write_registers_o</v>
      </c>
      <c r="Q65" s="5" t="s">
        <v>64</v>
      </c>
      <c r="R65" s="4" t="str">
        <f>INDEX('Register VHDL Types TABLE'!$D$2:$D$43,MATCH(T65,'Register VHDL Types TABLE'!$E$2:$E$43,0))</f>
        <v>data_scheduler_timer_control_reg</v>
      </c>
      <c r="S65" s="5" t="s">
        <v>64</v>
      </c>
      <c r="T65" s="4" t="str">
        <f>'AVS DCOM Registers TABLE'!E41</f>
        <v>timer_start</v>
      </c>
      <c r="U65" s="5" t="s">
        <v>62</v>
      </c>
      <c r="V65" s="4" t="str">
        <f>INDEX('AVS DCOM Registers TABLE'!$G$2:$G$56,MATCH(T65,'AVS DCOM Registers TABLE'!$E$2:$E$56,0))</f>
        <v>'0'</v>
      </c>
      <c r="W65" s="3"/>
      <c r="X65" s="3"/>
      <c r="Y65" s="3"/>
      <c r="Z65" s="5" t="s">
        <v>41</v>
      </c>
      <c r="AB65" t="str">
        <f t="shared" si="2"/>
        <v xml:space="preserve">    dcom_write_registers_o.data_scheduler_timer_control_reg.timer_start &lt;= '0';</v>
      </c>
    </row>
    <row r="66" spans="2:28" x14ac:dyDescent="0.3">
      <c r="B66" s="3"/>
      <c r="C66" s="3"/>
      <c r="D66" s="3"/>
      <c r="E66" s="3"/>
      <c r="F66" s="3"/>
      <c r="G66" s="3"/>
      <c r="H66" s="3"/>
      <c r="I66" s="3"/>
      <c r="J66" s="3"/>
      <c r="K66" s="3"/>
      <c r="L66" s="3" t="s">
        <v>49</v>
      </c>
      <c r="M66" s="3" t="s">
        <v>49</v>
      </c>
      <c r="N66" s="3"/>
      <c r="O66" s="3"/>
      <c r="P66" s="4" t="str">
        <f>INDEX($B$2:$B$3,MATCH(INDEX('Register VHDL Types TABLE'!$B$2:$B$43,MATCH(T66,'Register VHDL Types TABLE'!$E$2:$E$43,0)),$E$2:$E$3,0))</f>
        <v>dcom_write_registers_o</v>
      </c>
      <c r="Q66" s="5" t="s">
        <v>64</v>
      </c>
      <c r="R66" s="4" t="str">
        <f>INDEX('Register VHDL Types TABLE'!$D$2:$D$43,MATCH(T66,'Register VHDL Types TABLE'!$E$2:$E$43,0))</f>
        <v>data_scheduler_timer_control_reg</v>
      </c>
      <c r="S66" s="5" t="s">
        <v>64</v>
      </c>
      <c r="T66" s="4" t="str">
        <f>'AVS DCOM Registers TABLE'!E42</f>
        <v>timer_run</v>
      </c>
      <c r="U66" s="5" t="s">
        <v>62</v>
      </c>
      <c r="V66" s="4" t="str">
        <f>INDEX('AVS DCOM Registers TABLE'!$G$2:$G$56,MATCH(T66,'AVS DCOM Registers TABLE'!$E$2:$E$56,0))</f>
        <v>'0'</v>
      </c>
      <c r="W66" s="3"/>
      <c r="X66" s="3"/>
      <c r="Y66" s="3"/>
      <c r="Z66" s="5" t="s">
        <v>41</v>
      </c>
      <c r="AB66" t="str">
        <f t="shared" si="2"/>
        <v xml:space="preserve">    dcom_write_registers_o.data_scheduler_timer_control_reg.timer_run &lt;= '0';</v>
      </c>
    </row>
    <row r="67" spans="2:28" x14ac:dyDescent="0.3">
      <c r="B67" s="3"/>
      <c r="C67" s="3"/>
      <c r="D67" s="3"/>
      <c r="E67" s="3"/>
      <c r="F67" s="3"/>
      <c r="G67" s="3"/>
      <c r="H67" s="3"/>
      <c r="I67" s="3"/>
      <c r="J67" s="3"/>
      <c r="K67" s="3"/>
      <c r="L67" s="3" t="s">
        <v>49</v>
      </c>
      <c r="M67" s="3" t="s">
        <v>49</v>
      </c>
      <c r="N67" s="3"/>
      <c r="O67" s="3"/>
      <c r="P67" s="4" t="str">
        <f>INDEX($B$2:$B$3,MATCH(INDEX('Register VHDL Types TABLE'!$B$2:$B$43,MATCH(T67,'Register VHDL Types TABLE'!$E$2:$E$43,0)),$E$2:$E$3,0))</f>
        <v>dcom_write_registers_o</v>
      </c>
      <c r="Q67" s="5" t="s">
        <v>64</v>
      </c>
      <c r="R67" s="4" t="str">
        <f>INDEX('Register VHDL Types TABLE'!$D$2:$D$43,MATCH(T67,'Register VHDL Types TABLE'!$E$2:$E$43,0))</f>
        <v>data_scheduler_timer_control_reg</v>
      </c>
      <c r="S67" s="5" t="s">
        <v>64</v>
      </c>
      <c r="T67" s="4" t="str">
        <f>'AVS DCOM Registers TABLE'!E43</f>
        <v>timer_stop</v>
      </c>
      <c r="U67" s="5" t="s">
        <v>62</v>
      </c>
      <c r="V67" s="4" t="str">
        <f>INDEX('AVS DCOM Registers TABLE'!$G$2:$G$56,MATCH(T67,'AVS DCOM Registers TABLE'!$E$2:$E$56,0))</f>
        <v>'0'</v>
      </c>
      <c r="W67" s="3"/>
      <c r="X67" s="3"/>
      <c r="Y67" s="3"/>
      <c r="Z67" s="5" t="s">
        <v>41</v>
      </c>
      <c r="AB67" t="str">
        <f t="shared" si="2"/>
        <v xml:space="preserve">    dcom_write_registers_o.data_scheduler_timer_control_reg.timer_stop &lt;= '0';</v>
      </c>
    </row>
    <row r="68" spans="2:28" x14ac:dyDescent="0.3">
      <c r="B68" s="3"/>
      <c r="C68" s="3"/>
      <c r="D68" s="3"/>
      <c r="E68" s="3"/>
      <c r="F68" s="3"/>
      <c r="G68" s="3"/>
      <c r="H68" s="3"/>
      <c r="I68" s="3"/>
      <c r="J68" s="3"/>
      <c r="K68" s="3"/>
      <c r="L68" s="3" t="s">
        <v>49</v>
      </c>
      <c r="M68" s="3" t="s">
        <v>49</v>
      </c>
      <c r="N68" s="3"/>
      <c r="O68" s="3"/>
      <c r="P68" s="4" t="str">
        <f>INDEX($B$2:$B$3,MATCH(INDEX('Register VHDL Types TABLE'!$B$2:$B$43,MATCH(T68,'Register VHDL Types TABLE'!$E$2:$E$43,0)),$E$2:$E$3,0))</f>
        <v>dcom_write_registers_o</v>
      </c>
      <c r="Q68" s="5" t="s">
        <v>64</v>
      </c>
      <c r="R68" s="4" t="str">
        <f>INDEX('Register VHDL Types TABLE'!$D$2:$D$43,MATCH(T68,'Register VHDL Types TABLE'!$E$2:$E$43,0))</f>
        <v>data_scheduler_timer_control_reg</v>
      </c>
      <c r="S68" s="5" t="s">
        <v>64</v>
      </c>
      <c r="T68" s="4" t="str">
        <f>'AVS DCOM Registers TABLE'!E44</f>
        <v>timer_clear</v>
      </c>
      <c r="U68" s="5" t="s">
        <v>62</v>
      </c>
      <c r="V68" s="4" t="str">
        <f>INDEX('AVS DCOM Registers TABLE'!$G$2:$G$56,MATCH(T68,'AVS DCOM Registers TABLE'!$E$2:$E$56,0))</f>
        <v>'0'</v>
      </c>
      <c r="W68" s="3"/>
      <c r="X68" s="3"/>
      <c r="Y68" s="3"/>
      <c r="Z68" s="5" t="s">
        <v>41</v>
      </c>
      <c r="AB68" t="str">
        <f t="shared" si="2"/>
        <v xml:space="preserve">    dcom_write_registers_o.data_scheduler_timer_control_reg.timer_clear &lt;= '0';</v>
      </c>
    </row>
    <row r="69" spans="2:28" x14ac:dyDescent="0.3">
      <c r="B69" s="3"/>
      <c r="C69" s="3"/>
      <c r="D69" s="3"/>
      <c r="E69" s="3"/>
      <c r="F69" s="3"/>
      <c r="G69" s="3"/>
      <c r="H69" s="3"/>
      <c r="I69" s="3"/>
      <c r="J69" s="3"/>
      <c r="K69" s="3"/>
      <c r="L69" s="3" t="s">
        <v>49</v>
      </c>
      <c r="M69" s="3" t="s">
        <v>49</v>
      </c>
      <c r="N69" s="3"/>
      <c r="O69" s="3"/>
      <c r="P69" s="4" t="str">
        <f>INDEX($B$2:$B$3,MATCH(INDEX('Register VHDL Types TABLE'!$B$2:$B$43,MATCH(T69,'Register VHDL Types TABLE'!$E$2:$E$43,0)),$E$2:$E$3,0))</f>
        <v>dcom_write_registers_o</v>
      </c>
      <c r="Q69" s="5" t="s">
        <v>64</v>
      </c>
      <c r="R69" s="4" t="str">
        <f>INDEX('Register VHDL Types TABLE'!$D$2:$D$43,MATCH(T69,'Register VHDL Types TABLE'!$E$2:$E$43,0))</f>
        <v>dcom_irq_control_reg</v>
      </c>
      <c r="S69" s="5" t="s">
        <v>64</v>
      </c>
      <c r="T69" s="4" t="str">
        <f>'AVS DCOM Registers TABLE'!E46</f>
        <v>dcom_tx_end_en</v>
      </c>
      <c r="U69" s="5" t="s">
        <v>62</v>
      </c>
      <c r="V69" s="4" t="str">
        <f>INDEX('AVS DCOM Registers TABLE'!$G$2:$G$56,MATCH(T69,'AVS DCOM Registers TABLE'!$E$2:$E$56,0))</f>
        <v>'0'</v>
      </c>
      <c r="W69" s="3"/>
      <c r="X69" s="3"/>
      <c r="Y69" s="3"/>
      <c r="Z69" s="5" t="s">
        <v>41</v>
      </c>
      <c r="AB69" t="str">
        <f t="shared" si="2"/>
        <v xml:space="preserve">    dcom_write_registers_o.dcom_irq_control_reg.dcom_tx_end_en &lt;= '0';</v>
      </c>
    </row>
    <row r="70" spans="2:28" x14ac:dyDescent="0.3">
      <c r="B70" s="3"/>
      <c r="C70" s="3"/>
      <c r="D70" s="3"/>
      <c r="E70" s="3"/>
      <c r="F70" s="3"/>
      <c r="G70" s="3"/>
      <c r="H70" s="3"/>
      <c r="I70" s="3"/>
      <c r="J70" s="3"/>
      <c r="K70" s="3"/>
      <c r="L70" s="3" t="s">
        <v>49</v>
      </c>
      <c r="M70" s="3" t="s">
        <v>49</v>
      </c>
      <c r="N70" s="3"/>
      <c r="O70" s="3"/>
      <c r="P70" s="4" t="str">
        <f>INDEX($B$2:$B$3,MATCH(INDEX('Register VHDL Types TABLE'!$B$2:$B$43,MATCH(T70,'Register VHDL Types TABLE'!$E$2:$E$43,0)),$E$2:$E$3,0))</f>
        <v>dcom_write_registers_o</v>
      </c>
      <c r="Q70" s="5" t="s">
        <v>64</v>
      </c>
      <c r="R70" s="4" t="str">
        <f>INDEX('Register VHDL Types TABLE'!$D$2:$D$43,MATCH(T70,'Register VHDL Types TABLE'!$E$2:$E$43,0))</f>
        <v>dcom_irq_control_reg</v>
      </c>
      <c r="S70" s="5" t="s">
        <v>64</v>
      </c>
      <c r="T70" s="4" t="str">
        <f>'AVS DCOM Registers TABLE'!E47</f>
        <v>dcom_tx_begin_en</v>
      </c>
      <c r="U70" s="5" t="s">
        <v>62</v>
      </c>
      <c r="V70" s="4" t="str">
        <f>INDEX('AVS DCOM Registers TABLE'!$G$2:$G$56,MATCH(T70,'AVS DCOM Registers TABLE'!$E$2:$E$56,0))</f>
        <v>'0'</v>
      </c>
      <c r="W70" s="3"/>
      <c r="X70" s="3"/>
      <c r="Y70" s="3"/>
      <c r="Z70" s="5" t="s">
        <v>41</v>
      </c>
      <c r="AB70" t="str">
        <f t="shared" si="2"/>
        <v xml:space="preserve">    dcom_write_registers_o.dcom_irq_control_reg.dcom_tx_begin_en &lt;= '0';</v>
      </c>
    </row>
    <row r="71" spans="2:28" x14ac:dyDescent="0.3">
      <c r="B71" s="3"/>
      <c r="C71" s="3"/>
      <c r="D71" s="3"/>
      <c r="E71" s="3"/>
      <c r="F71" s="3"/>
      <c r="G71" s="3"/>
      <c r="H71" s="3"/>
      <c r="I71" s="3"/>
      <c r="J71" s="3"/>
      <c r="K71" s="3"/>
      <c r="L71" s="3" t="s">
        <v>49</v>
      </c>
      <c r="M71" s="3" t="s">
        <v>49</v>
      </c>
      <c r="N71" s="3"/>
      <c r="O71" s="3"/>
      <c r="P71" s="4" t="str">
        <f>INDEX($B$2:$B$3,MATCH(INDEX('Register VHDL Types TABLE'!$B$2:$B$43,MATCH(T71,'Register VHDL Types TABLE'!$E$2:$E$43,0)),$E$2:$E$3,0))</f>
        <v>dcom_write_registers_o</v>
      </c>
      <c r="Q71" s="5" t="s">
        <v>64</v>
      </c>
      <c r="R71" s="4" t="str">
        <f>INDEX('Register VHDL Types TABLE'!$D$2:$D$43,MATCH(T71,'Register VHDL Types TABLE'!$E$2:$E$43,0))</f>
        <v>dcom_irq_control_reg</v>
      </c>
      <c r="S71" s="5" t="s">
        <v>64</v>
      </c>
      <c r="T71" s="4" t="str">
        <f>'AVS DCOM Registers TABLE'!E49</f>
        <v>dcom_global_irq_en</v>
      </c>
      <c r="U71" s="5" t="s">
        <v>62</v>
      </c>
      <c r="V71" s="4" t="str">
        <f>INDEX('AVS DCOM Registers TABLE'!$G$2:$G$56,MATCH(T71,'AVS DCOM Registers TABLE'!$E$2:$E$56,0))</f>
        <v>'0'</v>
      </c>
      <c r="W71" s="3"/>
      <c r="X71" s="3"/>
      <c r="Y71" s="3"/>
      <c r="Z71" s="5" t="s">
        <v>41</v>
      </c>
      <c r="AB71" t="str">
        <f t="shared" si="2"/>
        <v xml:space="preserve">    dcom_write_registers_o.dcom_irq_control_reg.dcom_global_irq_en &lt;= '0';</v>
      </c>
    </row>
    <row r="72" spans="2:28" x14ac:dyDescent="0.3">
      <c r="B72" s="3"/>
      <c r="C72" s="3"/>
      <c r="D72" s="3"/>
      <c r="E72" s="3"/>
      <c r="F72" s="3"/>
      <c r="G72" s="3"/>
      <c r="H72" s="3"/>
      <c r="I72" s="3"/>
      <c r="J72" s="3"/>
      <c r="K72" s="3"/>
      <c r="L72" s="3" t="s">
        <v>49</v>
      </c>
      <c r="M72" s="3" t="s">
        <v>49</v>
      </c>
      <c r="N72" s="3"/>
      <c r="O72" s="3"/>
      <c r="P72" s="4" t="str">
        <f>INDEX($B$2:$B$3,MATCH(INDEX('Register VHDL Types TABLE'!$B$2:$B$43,MATCH(T72,'Register VHDL Types TABLE'!$E$2:$E$43,0)),$E$2:$E$3,0))</f>
        <v>dcom_write_registers_o</v>
      </c>
      <c r="Q72" s="5" t="s">
        <v>64</v>
      </c>
      <c r="R72" s="4" t="str">
        <f>INDEX('Register VHDL Types TABLE'!$D$2:$D$43,MATCH(T72,'Register VHDL Types TABLE'!$E$2:$E$43,0))</f>
        <v>dcom_irq_flags_clear_reg</v>
      </c>
      <c r="S72" s="5" t="s">
        <v>64</v>
      </c>
      <c r="T72" s="4" t="str">
        <f>'AVS DCOM Registers TABLE'!E54</f>
        <v>dcom_tx_end_flag_clear</v>
      </c>
      <c r="U72" s="5" t="s">
        <v>62</v>
      </c>
      <c r="V72" s="4" t="str">
        <f>INDEX('AVS DCOM Registers TABLE'!$G$2:$G$56,MATCH(T72,'AVS DCOM Registers TABLE'!$E$2:$E$56,0))</f>
        <v>'0'</v>
      </c>
      <c r="W72" s="3"/>
      <c r="X72" s="3"/>
      <c r="Y72" s="3"/>
      <c r="Z72" s="5" t="s">
        <v>41</v>
      </c>
      <c r="AB72" t="str">
        <f t="shared" si="2"/>
        <v xml:space="preserve">    dcom_write_registers_o.dcom_irq_flags_clear_reg.dcom_tx_end_flag_clear &lt;= '0';</v>
      </c>
    </row>
    <row r="73" spans="2:28" x14ac:dyDescent="0.3">
      <c r="B73" s="3"/>
      <c r="C73" s="3"/>
      <c r="D73" s="3"/>
      <c r="E73" s="3"/>
      <c r="F73" s="3"/>
      <c r="G73" s="3"/>
      <c r="H73" s="3"/>
      <c r="I73" s="3"/>
      <c r="J73" s="3"/>
      <c r="K73" s="3"/>
      <c r="L73" s="3" t="s">
        <v>49</v>
      </c>
      <c r="M73" s="3" t="s">
        <v>49</v>
      </c>
      <c r="N73" s="3"/>
      <c r="O73" s="3"/>
      <c r="P73" s="4" t="str">
        <f>INDEX($B$2:$B$3,MATCH(INDEX('Register VHDL Types TABLE'!$B$2:$B$43,MATCH(T73,'Register VHDL Types TABLE'!$E$2:$E$43,0)),$E$2:$E$3,0))</f>
        <v>dcom_write_registers_o</v>
      </c>
      <c r="Q73" s="5" t="s">
        <v>64</v>
      </c>
      <c r="R73" s="4" t="str">
        <f>INDEX('Register VHDL Types TABLE'!$D$2:$D$43,MATCH(T73,'Register VHDL Types TABLE'!$E$2:$E$43,0))</f>
        <v>dcom_irq_flags_clear_reg</v>
      </c>
      <c r="S73" s="5" t="s">
        <v>64</v>
      </c>
      <c r="T73" s="4" t="str">
        <f>'AVS DCOM Registers TABLE'!E55</f>
        <v>dcom_tx_begin_flag_clear</v>
      </c>
      <c r="U73" s="5" t="s">
        <v>62</v>
      </c>
      <c r="V73" s="4" t="str">
        <f>INDEX('AVS DCOM Registers TABLE'!$G$2:$G$56,MATCH(T73,'AVS DCOM Registers TABLE'!$E$2:$E$56,0))</f>
        <v>'0'</v>
      </c>
      <c r="W73" s="3"/>
      <c r="X73" s="3"/>
      <c r="Y73" s="3"/>
      <c r="Z73" s="5" t="s">
        <v>41</v>
      </c>
      <c r="AB73" t="str">
        <f t="shared" si="2"/>
        <v xml:space="preserve">    dcom_write_registers_o.dcom_irq_flags_clear_reg.dcom_tx_begin_flag_clear &lt;= '0';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AVS DCOM Registers</vt:lpstr>
      <vt:lpstr>AVS DCOM Registers TABLE</vt:lpstr>
      <vt:lpstr>NIOS defines</vt:lpstr>
      <vt:lpstr>Register VHDL Types</vt:lpstr>
      <vt:lpstr>Register VHDL Types TABLE</vt:lpstr>
      <vt:lpstr>Register VHDL DCOM RD Case</vt:lpstr>
      <vt:lpstr>Register VHDL DCOM WR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rfranca</dc:creator>
  <cp:lastModifiedBy>Rodrigo França</cp:lastModifiedBy>
  <cp:lastPrinted>2019-01-20T10:06:28Z</cp:lastPrinted>
  <dcterms:created xsi:type="dcterms:W3CDTF">2019-01-11T16:17:02Z</dcterms:created>
  <dcterms:modified xsi:type="dcterms:W3CDTF">2019-03-30T04:47:09Z</dcterms:modified>
</cp:coreProperties>
</file>