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simucam_iso\hw\pim_iso_simucam\Project Outputs for iso_simucam\bom\"/>
    </mc:Choice>
  </mc:AlternateContent>
  <bookViews>
    <workbookView xWindow="0" yWindow="0" windowWidth="17256" windowHeight="7896"/>
  </bookViews>
  <sheets>
    <sheet name="iso_simucam_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I10" i="1"/>
  <c r="J43" i="1"/>
  <c r="I13" i="1" l="1"/>
  <c r="I12" i="1"/>
  <c r="I11" i="1"/>
  <c r="I17" i="1"/>
  <c r="I14" i="1"/>
  <c r="J14" i="1"/>
  <c r="J10" i="1"/>
  <c r="J11" i="1"/>
  <c r="J12" i="1"/>
  <c r="J13" i="1"/>
  <c r="J17" i="1"/>
  <c r="J24" i="1"/>
  <c r="J9" i="1"/>
  <c r="J34" i="1"/>
  <c r="J35" i="1"/>
  <c r="J6" i="1"/>
  <c r="J38" i="1" s="1"/>
  <c r="J42" i="1" s="1"/>
  <c r="J3" i="1"/>
  <c r="J4" i="1"/>
  <c r="J5" i="1"/>
  <c r="J7" i="1"/>
  <c r="J8" i="1"/>
  <c r="J15" i="1"/>
  <c r="J16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2" i="1"/>
  <c r="J33" i="1"/>
  <c r="J36" i="1"/>
  <c r="J2" i="1"/>
</calcChain>
</file>

<file path=xl/comments1.xml><?xml version="1.0" encoding="utf-8"?>
<comments xmlns="http://schemas.openxmlformats.org/spreadsheetml/2006/main">
  <authors>
    <author>Cassio Berni</author>
  </authors>
  <commentList>
    <comment ref="I15" authorId="0" shapeId="0">
      <text>
        <r>
          <rPr>
            <b/>
            <sz val="9"/>
            <color indexed="81"/>
            <rFont val="Segoe UI"/>
            <family val="2"/>
          </rPr>
          <t>Cassio Berni:</t>
        </r>
        <r>
          <rPr>
            <sz val="9"/>
            <color indexed="81"/>
            <rFont val="Segoe UI"/>
            <family val="2"/>
          </rPr>
          <t xml:space="preserve">
Off-the-shelf</t>
        </r>
      </text>
    </comment>
    <comment ref="I16" authorId="0" shapeId="0">
      <text>
        <r>
          <rPr>
            <b/>
            <sz val="9"/>
            <color indexed="81"/>
            <rFont val="Segoe UI"/>
            <family val="2"/>
          </rPr>
          <t>Cassio Berni:</t>
        </r>
        <r>
          <rPr>
            <sz val="9"/>
            <color indexed="81"/>
            <rFont val="Segoe UI"/>
            <family val="2"/>
          </rPr>
          <t xml:space="preserve">
Off-the-shelf</t>
        </r>
      </text>
    </comment>
    <comment ref="J35" authorId="0" shapeId="0">
      <text>
        <r>
          <rPr>
            <b/>
            <sz val="9"/>
            <color indexed="81"/>
            <rFont val="Segoe UI"/>
            <family val="2"/>
          </rPr>
          <t>Cassio Berni:</t>
        </r>
        <r>
          <rPr>
            <sz val="9"/>
            <color indexed="81"/>
            <rFont val="Segoe UI"/>
            <family val="2"/>
          </rPr>
          <t xml:space="preserve">
It´s a back-up item. Only TRN3 is assembled.</t>
        </r>
      </text>
    </comment>
  </commentList>
</comments>
</file>

<file path=xl/sharedStrings.xml><?xml version="1.0" encoding="utf-8"?>
<sst xmlns="http://schemas.openxmlformats.org/spreadsheetml/2006/main" count="275" uniqueCount="173">
  <si>
    <t>Designator</t>
  </si>
  <si>
    <t>Comment</t>
  </si>
  <si>
    <t>Valor</t>
  </si>
  <si>
    <t>Description</t>
  </si>
  <si>
    <t>Part Number</t>
  </si>
  <si>
    <t>Footprint</t>
  </si>
  <si>
    <t>Quantity</t>
  </si>
  <si>
    <t/>
  </si>
  <si>
    <t>C1, C2, C3, C4, C9, C10, C11, C12, C17, C18, C19, C20, C29, C30, C31, C32, C33, C34, C35, C36, C41, C42, C43, C44, C49, C50, C51, C52, C61, C62, C63, C64, C65, C66, C67, C68, C73, C74, C75, C76, C81, C82, C83, C84, C93, C94, C95, C96, C97, C98, C99, C100, C105, C106, C107, C108, C113, C114, C115, C116, C125, C126, C127, C128</t>
  </si>
  <si>
    <t>Capacitor Cerâmico SMD</t>
  </si>
  <si>
    <t>1u</t>
  </si>
  <si>
    <t>0402</t>
  </si>
  <si>
    <t>C5, C6, C7, C8, C13, C14, C15, C16, C21, C22, C23, C24, C25, C26, C27, C28, C37, C38, C39, C40, C45, C46, C47, C48, C53, C54, C55, C56, C57, C58, C59, C60, C69, C70, C71, C72, C77, C78, C79, C80, C85, C86, C87, C88, C89, C90, C91, C92, C101, C102, C103, C104, C109, C110, C111, C112, C117, C118, C119, C120, C121, C122, C123, C124, C129, C130, C131, C132, C139, C140, C142, C155, C156</t>
  </si>
  <si>
    <t>100n</t>
  </si>
  <si>
    <t>C133, C134, C135, C136, C141, C143, C144, C145, C146, C149, C150, C151, C152, C157, C158, C161, C162</t>
  </si>
  <si>
    <t>10u</t>
  </si>
  <si>
    <t>0603 - CAP - montagem na maquina</t>
  </si>
  <si>
    <t>C137, C138, C153, C154</t>
  </si>
  <si>
    <t>1n</t>
  </si>
  <si>
    <t>C147</t>
  </si>
  <si>
    <t>CAP_10X4</t>
  </si>
  <si>
    <t>C148</t>
  </si>
  <si>
    <t>C2225X104KFRACTU</t>
  </si>
  <si>
    <t>C2225</t>
  </si>
  <si>
    <t>C159, C163</t>
  </si>
  <si>
    <t>4.7u</t>
  </si>
  <si>
    <t>C160</t>
  </si>
  <si>
    <t>470p</t>
  </si>
  <si>
    <t>MHDR1X9</t>
  </si>
  <si>
    <t>Header, 9-Pin</t>
  </si>
  <si>
    <t>MHDR1X9_Axonn</t>
  </si>
  <si>
    <t>MHDR1X11</t>
  </si>
  <si>
    <t>Header, 11-Pin</t>
  </si>
  <si>
    <t>MHDR1X11_Axonn</t>
  </si>
  <si>
    <t>CN17, CN18, CN20, CN21</t>
  </si>
  <si>
    <t>MHDR1X2</t>
  </si>
  <si>
    <t>Header 1.27 mm - 2 vias</t>
  </si>
  <si>
    <t>Header, 2-Pin</t>
  </si>
  <si>
    <t>MHDR1X2_AXONN</t>
  </si>
  <si>
    <t>CN19</t>
  </si>
  <si>
    <t>Header 7X2</t>
  </si>
  <si>
    <t>Header, 7-Pin, Dual row</t>
  </si>
  <si>
    <t>HDR2X7</t>
  </si>
  <si>
    <t>Header 2</t>
  </si>
  <si>
    <t>Header 2.54 mm</t>
  </si>
  <si>
    <t>HDR1X2</t>
  </si>
  <si>
    <t>D1</t>
  </si>
  <si>
    <t>NRVBM130LT3G</t>
  </si>
  <si>
    <t>Surface Mount  Schottky Power Rectifier - 1.0 AMPERES, 30 VOLTS</t>
  </si>
  <si>
    <t>D0-216AA</t>
  </si>
  <si>
    <t>PCI1</t>
  </si>
  <si>
    <t>PCI</t>
  </si>
  <si>
    <t>R1, R2, R3, R4, R5, R6, R7, R8, R9, R10, R11, R12, R13, R14, R15, R16, R17, R18, R19, R20, R21, R22, R23, R24, R25, R26, R27, R28, R29, R30, R31, R32, R33, R34, R35, R36, R37, R38, R39, R40, R41, R42, R43, R44, R45, R46, R47, R48, R49, R50, R51, R52, R53, R54, R55, R56, R57, R58, R59, R60, R61, R62, R63, R64, R65, R66, R68, R69</t>
  </si>
  <si>
    <t>Res3</t>
  </si>
  <si>
    <t>100R</t>
  </si>
  <si>
    <t>Resistor</t>
  </si>
  <si>
    <t>R67, R88</t>
  </si>
  <si>
    <t>10k</t>
  </si>
  <si>
    <t>R70, R71, R78, R80, R81, R89</t>
  </si>
  <si>
    <t>0R</t>
  </si>
  <si>
    <t>R72, R73, R82, R83</t>
  </si>
  <si>
    <t>154k - 1%</t>
  </si>
  <si>
    <t>R74, R75, R84, R85</t>
  </si>
  <si>
    <t>47k - 1 %</t>
  </si>
  <si>
    <t>R76, R77, R86, R87</t>
  </si>
  <si>
    <t>82k</t>
  </si>
  <si>
    <t>R79</t>
  </si>
  <si>
    <t>CR25</t>
  </si>
  <si>
    <t>U1, U2, U3, U4, U5, U6, U7, U8, U13, U14, U15, U16, U17, U18, U19, U20, U21, U22, U23, U24, U25, U26, U27, U28, U33, U34, U35, U36, U37, U38, U39, U40, U41, U42, U43, U44, U45, U46, U47, U48, U53, U54, U55, U56, U57, U58, U59, U60, U61, U62, U63, U64, U65, U66, U67, U68, U73, U74, U75, U76, U77, U78, U79, U80, U81, U82, U85, U86</t>
  </si>
  <si>
    <t>TPD2E009DRTR</t>
  </si>
  <si>
    <t>ESD Protection Array for High-Speed Data Interfaces, 2 Channels, -40 to +85 degC, 3-pin SOT (DRT), Green (RoHS &amp; no Sb/Br)</t>
  </si>
  <si>
    <t>DRT3</t>
  </si>
  <si>
    <t>U9, U10, U11, U12, U29, U30, U31, U32, U49, U50, U51, U52, U69, U70, U71, U72</t>
  </si>
  <si>
    <t>ADN4650BRSZ</t>
  </si>
  <si>
    <t>5 kV RMS/3.75 kV RMS, 600 Mbps,  Dual-Channel LVDS Isolators</t>
  </si>
  <si>
    <t>SSOP-RS-20</t>
  </si>
  <si>
    <t>U83</t>
  </si>
  <si>
    <t>ISO7821LL-DW</t>
  </si>
  <si>
    <t>High-Performance, 8000-VPK Reinforced Isolated Dual-LVDS Buffer</t>
  </si>
  <si>
    <t>SOIC-16-DW</t>
  </si>
  <si>
    <t>U84</t>
  </si>
  <si>
    <t>ISO7710FD</t>
  </si>
  <si>
    <t>High Speed, Robust EMC Reinforced Single-Channel Digital Isolator</t>
  </si>
  <si>
    <t>SOIC-8</t>
  </si>
  <si>
    <t>U87, U88</t>
  </si>
  <si>
    <t>R-78E5.0-1.0</t>
  </si>
  <si>
    <t>5V ; 1A</t>
  </si>
  <si>
    <t>3-Terminal Positive dc-dc regulator - 5V @ 1A</t>
  </si>
  <si>
    <t>TO-220</t>
  </si>
  <si>
    <t>U89, U90, U97, U98</t>
  </si>
  <si>
    <t>TPS25921ADR</t>
  </si>
  <si>
    <t>D8</t>
  </si>
  <si>
    <t>U91, U92, U99, U100</t>
  </si>
  <si>
    <t>MCP1826-3302E/ET</t>
  </si>
  <si>
    <t>1000 mA, Low Voltage, Low Quiescent Current LDO Regulator, 5-Pin DDPAK, Extended Temperature</t>
  </si>
  <si>
    <t>DDPAK-ET5_N</t>
  </si>
  <si>
    <t>U93, U95</t>
  </si>
  <si>
    <t>TRN3-1211</t>
  </si>
  <si>
    <t>5V ; 0,6A</t>
  </si>
  <si>
    <t>4-Terminal Positive dc-dc iso regulator - 5V @ 0,6A</t>
  </si>
  <si>
    <t>TRN3</t>
  </si>
  <si>
    <t>U94, U96</t>
  </si>
  <si>
    <t>RS6-1205S</t>
  </si>
  <si>
    <t>5V ; 1,2A</t>
  </si>
  <si>
    <t>8-Terminal Positive dc-dc iso regulator - 5V @ 1,2A</t>
  </si>
  <si>
    <t>RS6</t>
  </si>
  <si>
    <t>U101</t>
  </si>
  <si>
    <t>TC1014-3.3VCT713</t>
  </si>
  <si>
    <t>50 mA, 100 mA and 150 mA CMOS LDOs with Active-Low Shutdown and Reference Bypass, 5-Pin SOT-23, Extended Temperature, Tape and Reel</t>
  </si>
  <si>
    <t>SOT-23-CT5_N</t>
  </si>
  <si>
    <t>TOTAL:</t>
  </si>
  <si>
    <t>Board Assembly (with stencil panel):</t>
  </si>
  <si>
    <t>(CIF)</t>
  </si>
  <si>
    <t xml:space="preserve">1M - PTH - 1/4W @ 1,6 kV </t>
  </si>
  <si>
    <t>VR25000001004FA100</t>
  </si>
  <si>
    <t>Manufacturer</t>
  </si>
  <si>
    <t>Avx</t>
  </si>
  <si>
    <t>Murata</t>
  </si>
  <si>
    <t>Kemet</t>
  </si>
  <si>
    <t>ZRB18AR61E106ME01L</t>
  </si>
  <si>
    <t>Texas</t>
  </si>
  <si>
    <t>Axonn</t>
  </si>
  <si>
    <t>Vishay</t>
  </si>
  <si>
    <t>Analog Devices</t>
  </si>
  <si>
    <t>Recom</t>
  </si>
  <si>
    <t>Microchip</t>
  </si>
  <si>
    <t>Traco Power</t>
  </si>
  <si>
    <t>TDK</t>
  </si>
  <si>
    <t>CGB2A1JB1E105K033BC</t>
  </si>
  <si>
    <t>04023C104KAT2A</t>
  </si>
  <si>
    <t>C0402C102K3RACTU</t>
  </si>
  <si>
    <t>0402YD475MAT2A</t>
  </si>
  <si>
    <t>VJ0402Y471KXXPW1BC</t>
  </si>
  <si>
    <t>On-Semi</t>
  </si>
  <si>
    <t>-</t>
  </si>
  <si>
    <t>RC0402FR-07100RL</t>
  </si>
  <si>
    <t>Yageo</t>
  </si>
  <si>
    <t>RC0402FR-0710KL</t>
  </si>
  <si>
    <t>RC0402FR-0782KL</t>
  </si>
  <si>
    <t>RC0402JR-070RL</t>
  </si>
  <si>
    <t>RC0402FR-07154KL</t>
  </si>
  <si>
    <t>RC0402FR-0747KL</t>
  </si>
  <si>
    <t>CN22</t>
  </si>
  <si>
    <t>CN23</t>
  </si>
  <si>
    <t>MSAP102SBS1G2L02</t>
  </si>
  <si>
    <t>MSAP102SBS1G2L01</t>
  </si>
  <si>
    <t>CN1, CN2, CN5, CN6</t>
  </si>
  <si>
    <t>CN3, CN4, CN7, CN8</t>
  </si>
  <si>
    <t>CN9, CN10, CN13, CN14</t>
  </si>
  <si>
    <t>CN11, CN12, CN15, CN16</t>
  </si>
  <si>
    <t>MSAP110SBS1G2L05</t>
  </si>
  <si>
    <t>MSAP108SBS1G2L04</t>
  </si>
  <si>
    <t>MSAP110PBS1G2G05</t>
  </si>
  <si>
    <t>MSAP108PBS1G2G04</t>
  </si>
  <si>
    <t>Barra de pinos comum</t>
  </si>
  <si>
    <t>Header para flat comum</t>
  </si>
  <si>
    <t>Housing, 9-Pin</t>
  </si>
  <si>
    <t>Housing, 11-Pin</t>
  </si>
  <si>
    <t>Sem trava</t>
  </si>
  <si>
    <t>Com trava</t>
  </si>
  <si>
    <t>Axonn Parts:</t>
  </si>
  <si>
    <t>Other Parts:</t>
  </si>
  <si>
    <t>Unit Cost (FOB - U$)</t>
  </si>
  <si>
    <t>Board Cost (FOB - U$)</t>
  </si>
  <si>
    <t>Board Assembly:</t>
  </si>
  <si>
    <t>(FOB)</t>
  </si>
  <si>
    <t>PCB:</t>
  </si>
  <si>
    <t>eFuse with Precise Current Limit and Over Voltage Protection</t>
  </si>
  <si>
    <t>High Voltage Ceramic Capacitors</t>
  </si>
  <si>
    <t>Micropress / Icape / Others</t>
  </si>
  <si>
    <t>DEBF33D472ZA2B</t>
  </si>
  <si>
    <t>4.7n @ 2 KV</t>
  </si>
  <si>
    <t>100n @ 1.5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</si>
</sst>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[$$-409]#,##0.00"/>
    <numFmt numFmtId="165" formatCode="[$$-409]#,##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color theme="1"/>
      <name val="Calibri"/>
      <family val="2"/>
      <scheme val="minor"/>
    </font>
    <font>
      <sz val="8"/>
      <name val="Segoe UI"/>
      <family val="2"/>
    </font>
    <font>
      <sz val="11"/>
      <name val="Calibri"/>
      <family val="2"/>
      <scheme val="minor"/>
    </font>
    <font>
      <sz val="8"/>
      <name val="Arial"/>
      <family val="2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10" fillId="2" borderId="1" xfId="0" quotePrefix="1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C8" sqref="C8"/>
    </sheetView>
  </sheetViews>
  <sheetFormatPr defaultRowHeight="14.4" x14ac:dyDescent="0.3"/>
  <cols>
    <col min="1" max="1" width="37.77734375" style="1" customWidth="1"/>
    <col min="2" max="2" width="13.109375" style="1" customWidth="1"/>
    <col min="3" max="3" width="17.6640625" style="1" customWidth="1"/>
    <col min="4" max="4" width="26" style="1" customWidth="1"/>
    <col min="5" max="5" width="17.77734375" style="1" customWidth="1"/>
    <col min="6" max="6" width="14.6640625" style="1" customWidth="1"/>
    <col min="7" max="8" width="13.5546875" style="1" customWidth="1"/>
    <col min="9" max="10" width="27" style="1" customWidth="1"/>
    <col min="11" max="16384" width="8.88671875" style="1"/>
  </cols>
  <sheetData>
    <row r="1" spans="1:11" ht="15" x14ac:dyDescent="0.3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115</v>
      </c>
      <c r="I1" s="17" t="s">
        <v>162</v>
      </c>
      <c r="J1" s="17" t="s">
        <v>163</v>
      </c>
    </row>
    <row r="2" spans="1:11" ht="74.400000000000006" customHeight="1" x14ac:dyDescent="0.3">
      <c r="A2" s="4" t="s">
        <v>8</v>
      </c>
      <c r="B2" s="4" t="s">
        <v>9</v>
      </c>
      <c r="C2" s="4" t="s">
        <v>10</v>
      </c>
      <c r="D2" s="4" t="s">
        <v>9</v>
      </c>
      <c r="E2" s="5" t="s">
        <v>128</v>
      </c>
      <c r="F2" s="4" t="s">
        <v>11</v>
      </c>
      <c r="G2" s="6">
        <v>64</v>
      </c>
      <c r="H2" s="6" t="s">
        <v>127</v>
      </c>
      <c r="I2" s="7">
        <v>5.3999999999999999E-2</v>
      </c>
      <c r="J2" s="8">
        <f t="shared" ref="J2:J34" si="0">G2*I2</f>
        <v>3.456</v>
      </c>
    </row>
    <row r="3" spans="1:11" ht="91.2" x14ac:dyDescent="0.3">
      <c r="A3" s="4" t="s">
        <v>12</v>
      </c>
      <c r="B3" s="4" t="s">
        <v>9</v>
      </c>
      <c r="C3" s="4" t="s">
        <v>13</v>
      </c>
      <c r="D3" s="4" t="s">
        <v>9</v>
      </c>
      <c r="E3" s="9" t="s">
        <v>129</v>
      </c>
      <c r="F3" s="4" t="s">
        <v>11</v>
      </c>
      <c r="G3" s="6">
        <v>73</v>
      </c>
      <c r="H3" s="6" t="s">
        <v>116</v>
      </c>
      <c r="I3" s="7">
        <v>4.3999999999999997E-2</v>
      </c>
      <c r="J3" s="8">
        <f t="shared" si="0"/>
        <v>3.2119999999999997</v>
      </c>
    </row>
    <row r="4" spans="1:11" ht="34.200000000000003" x14ac:dyDescent="0.3">
      <c r="A4" s="4" t="s">
        <v>14</v>
      </c>
      <c r="B4" s="4" t="s">
        <v>9</v>
      </c>
      <c r="C4" s="4" t="s">
        <v>15</v>
      </c>
      <c r="D4" s="4" t="s">
        <v>9</v>
      </c>
      <c r="E4" s="9" t="s">
        <v>119</v>
      </c>
      <c r="F4" s="4" t="s">
        <v>16</v>
      </c>
      <c r="G4" s="6">
        <v>17</v>
      </c>
      <c r="H4" s="6" t="s">
        <v>117</v>
      </c>
      <c r="I4" s="7">
        <v>0.193</v>
      </c>
      <c r="J4" s="8">
        <f t="shared" si="0"/>
        <v>3.2810000000000001</v>
      </c>
    </row>
    <row r="5" spans="1:11" ht="22.8" x14ac:dyDescent="0.3">
      <c r="A5" s="4" t="s">
        <v>17</v>
      </c>
      <c r="B5" s="4" t="s">
        <v>9</v>
      </c>
      <c r="C5" s="4" t="s">
        <v>18</v>
      </c>
      <c r="D5" s="4" t="s">
        <v>9</v>
      </c>
      <c r="E5" s="9" t="s">
        <v>130</v>
      </c>
      <c r="F5" s="4" t="s">
        <v>11</v>
      </c>
      <c r="G5" s="6">
        <v>4</v>
      </c>
      <c r="H5" s="6" t="s">
        <v>118</v>
      </c>
      <c r="I5" s="7">
        <v>1.4E-2</v>
      </c>
      <c r="J5" s="8">
        <f t="shared" si="0"/>
        <v>5.6000000000000001E-2</v>
      </c>
    </row>
    <row r="6" spans="1:11" x14ac:dyDescent="0.3">
      <c r="A6" s="4" t="s">
        <v>19</v>
      </c>
      <c r="B6" s="4" t="s">
        <v>170</v>
      </c>
      <c r="C6" s="4" t="s">
        <v>171</v>
      </c>
      <c r="D6" s="4" t="s">
        <v>168</v>
      </c>
      <c r="E6" s="4" t="s">
        <v>170</v>
      </c>
      <c r="F6" s="4" t="s">
        <v>20</v>
      </c>
      <c r="G6" s="6">
        <v>1</v>
      </c>
      <c r="H6" s="6" t="s">
        <v>117</v>
      </c>
      <c r="I6" s="10">
        <v>0.46</v>
      </c>
      <c r="J6" s="8">
        <f t="shared" si="0"/>
        <v>0.46</v>
      </c>
    </row>
    <row r="7" spans="1:11" ht="22.8" x14ac:dyDescent="0.3">
      <c r="A7" s="4" t="s">
        <v>21</v>
      </c>
      <c r="B7" s="4" t="s">
        <v>9</v>
      </c>
      <c r="C7" s="4" t="s">
        <v>172</v>
      </c>
      <c r="D7" s="4" t="s">
        <v>9</v>
      </c>
      <c r="E7" s="4" t="s">
        <v>22</v>
      </c>
      <c r="F7" s="4" t="s">
        <v>23</v>
      </c>
      <c r="G7" s="6">
        <v>1</v>
      </c>
      <c r="H7" s="6" t="s">
        <v>118</v>
      </c>
      <c r="I7" s="8">
        <v>2.5</v>
      </c>
      <c r="J7" s="8">
        <f t="shared" si="0"/>
        <v>2.5</v>
      </c>
    </row>
    <row r="8" spans="1:11" ht="22.8" x14ac:dyDescent="0.3">
      <c r="A8" s="4" t="s">
        <v>24</v>
      </c>
      <c r="B8" s="4" t="s">
        <v>9</v>
      </c>
      <c r="C8" s="4" t="s">
        <v>25</v>
      </c>
      <c r="D8" s="4" t="s">
        <v>9</v>
      </c>
      <c r="E8" s="9" t="s">
        <v>131</v>
      </c>
      <c r="F8" s="4" t="s">
        <v>11</v>
      </c>
      <c r="G8" s="6">
        <v>2</v>
      </c>
      <c r="H8" s="6" t="s">
        <v>116</v>
      </c>
      <c r="I8" s="7">
        <v>0.22800000000000001</v>
      </c>
      <c r="J8" s="8">
        <f t="shared" si="0"/>
        <v>0.45600000000000002</v>
      </c>
    </row>
    <row r="9" spans="1:11" ht="22.8" x14ac:dyDescent="0.3">
      <c r="A9" s="4" t="s">
        <v>26</v>
      </c>
      <c r="B9" s="4" t="s">
        <v>9</v>
      </c>
      <c r="C9" s="4" t="s">
        <v>27</v>
      </c>
      <c r="D9" s="4" t="s">
        <v>9</v>
      </c>
      <c r="E9" s="9" t="s">
        <v>132</v>
      </c>
      <c r="F9" s="4" t="s">
        <v>11</v>
      </c>
      <c r="G9" s="6">
        <v>1</v>
      </c>
      <c r="H9" s="6" t="s">
        <v>122</v>
      </c>
      <c r="I9" s="8">
        <v>0.1</v>
      </c>
      <c r="J9" s="8">
        <f t="shared" si="0"/>
        <v>0.1</v>
      </c>
    </row>
    <row r="10" spans="1:11" x14ac:dyDescent="0.3">
      <c r="A10" s="4" t="s">
        <v>146</v>
      </c>
      <c r="B10" s="4" t="s">
        <v>28</v>
      </c>
      <c r="C10" s="4" t="s">
        <v>158</v>
      </c>
      <c r="D10" s="4" t="s">
        <v>156</v>
      </c>
      <c r="E10" s="4" t="s">
        <v>153</v>
      </c>
      <c r="F10" s="4" t="s">
        <v>30</v>
      </c>
      <c r="G10" s="6">
        <v>4</v>
      </c>
      <c r="H10" s="6" t="s">
        <v>121</v>
      </c>
      <c r="I10" s="8">
        <f>(75.51/3.25)</f>
        <v>23.233846153846155</v>
      </c>
      <c r="J10" s="14">
        <f t="shared" si="0"/>
        <v>92.935384615384621</v>
      </c>
      <c r="K10" s="13" t="s">
        <v>112</v>
      </c>
    </row>
    <row r="11" spans="1:11" x14ac:dyDescent="0.3">
      <c r="A11" s="4" t="s">
        <v>147</v>
      </c>
      <c r="B11" s="4" t="s">
        <v>28</v>
      </c>
      <c r="C11" s="4" t="s">
        <v>159</v>
      </c>
      <c r="D11" s="4" t="s">
        <v>29</v>
      </c>
      <c r="E11" s="4" t="s">
        <v>151</v>
      </c>
      <c r="F11" s="4" t="s">
        <v>30</v>
      </c>
      <c r="G11" s="6">
        <v>4</v>
      </c>
      <c r="H11" s="6" t="s">
        <v>121</v>
      </c>
      <c r="I11" s="8">
        <f>(71.01/3.25)</f>
        <v>21.849230769230772</v>
      </c>
      <c r="J11" s="14">
        <f t="shared" si="0"/>
        <v>87.396923076923088</v>
      </c>
      <c r="K11" s="13" t="s">
        <v>112</v>
      </c>
    </row>
    <row r="12" spans="1:11" x14ac:dyDescent="0.3">
      <c r="A12" s="4" t="s">
        <v>148</v>
      </c>
      <c r="B12" s="4" t="s">
        <v>31</v>
      </c>
      <c r="C12" s="4" t="s">
        <v>159</v>
      </c>
      <c r="D12" s="4" t="s">
        <v>32</v>
      </c>
      <c r="E12" s="4" t="s">
        <v>150</v>
      </c>
      <c r="F12" s="4" t="s">
        <v>33</v>
      </c>
      <c r="G12" s="6">
        <v>4</v>
      </c>
      <c r="H12" s="6" t="s">
        <v>121</v>
      </c>
      <c r="I12" s="8">
        <f>(73.81/3.25)</f>
        <v>22.71076923076923</v>
      </c>
      <c r="J12" s="14">
        <f t="shared" si="0"/>
        <v>90.843076923076922</v>
      </c>
      <c r="K12" s="13" t="s">
        <v>112</v>
      </c>
    </row>
    <row r="13" spans="1:11" x14ac:dyDescent="0.3">
      <c r="A13" s="4" t="s">
        <v>149</v>
      </c>
      <c r="B13" s="4" t="s">
        <v>31</v>
      </c>
      <c r="C13" s="4" t="s">
        <v>158</v>
      </c>
      <c r="D13" s="4" t="s">
        <v>157</v>
      </c>
      <c r="E13" s="4" t="s">
        <v>152</v>
      </c>
      <c r="F13" s="4" t="s">
        <v>33</v>
      </c>
      <c r="G13" s="6">
        <v>4</v>
      </c>
      <c r="H13" s="6" t="s">
        <v>121</v>
      </c>
      <c r="I13" s="8">
        <f>(87.31/3.25)</f>
        <v>26.864615384615384</v>
      </c>
      <c r="J13" s="14">
        <f t="shared" si="0"/>
        <v>107.45846153846153</v>
      </c>
      <c r="K13" s="13" t="s">
        <v>112</v>
      </c>
    </row>
    <row r="14" spans="1:11" x14ac:dyDescent="0.3">
      <c r="A14" s="4" t="s">
        <v>34</v>
      </c>
      <c r="B14" s="4" t="s">
        <v>35</v>
      </c>
      <c r="C14" s="4" t="s">
        <v>36</v>
      </c>
      <c r="D14" s="4" t="s">
        <v>37</v>
      </c>
      <c r="E14" s="4" t="s">
        <v>145</v>
      </c>
      <c r="F14" s="4" t="s">
        <v>38</v>
      </c>
      <c r="G14" s="6">
        <v>4</v>
      </c>
      <c r="H14" s="6" t="s">
        <v>121</v>
      </c>
      <c r="I14" s="8">
        <f>(42.2/3.25)</f>
        <v>12.984615384615385</v>
      </c>
      <c r="J14" s="14">
        <f t="shared" si="0"/>
        <v>51.938461538461539</v>
      </c>
      <c r="K14" s="13" t="s">
        <v>112</v>
      </c>
    </row>
    <row r="15" spans="1:11" x14ac:dyDescent="0.3">
      <c r="A15" s="4" t="s">
        <v>39</v>
      </c>
      <c r="B15" s="4" t="s">
        <v>40</v>
      </c>
      <c r="C15" s="4" t="s">
        <v>7</v>
      </c>
      <c r="D15" s="4" t="s">
        <v>41</v>
      </c>
      <c r="E15" s="4" t="s">
        <v>155</v>
      </c>
      <c r="F15" s="4" t="s">
        <v>42</v>
      </c>
      <c r="G15" s="6">
        <v>1</v>
      </c>
      <c r="H15" s="6" t="s">
        <v>134</v>
      </c>
      <c r="I15" s="12">
        <v>0</v>
      </c>
      <c r="J15" s="8">
        <f t="shared" si="0"/>
        <v>0</v>
      </c>
    </row>
    <row r="16" spans="1:11" x14ac:dyDescent="0.3">
      <c r="A16" s="4" t="s">
        <v>142</v>
      </c>
      <c r="B16" s="4" t="s">
        <v>43</v>
      </c>
      <c r="C16" s="4" t="s">
        <v>44</v>
      </c>
      <c r="D16" s="4" t="s">
        <v>37</v>
      </c>
      <c r="E16" s="4" t="s">
        <v>154</v>
      </c>
      <c r="F16" s="4" t="s">
        <v>45</v>
      </c>
      <c r="G16" s="6">
        <v>1</v>
      </c>
      <c r="H16" s="6" t="s">
        <v>134</v>
      </c>
      <c r="I16" s="12">
        <v>0</v>
      </c>
      <c r="J16" s="8">
        <f t="shared" si="0"/>
        <v>0</v>
      </c>
    </row>
    <row r="17" spans="1:11" x14ac:dyDescent="0.3">
      <c r="A17" s="4" t="s">
        <v>143</v>
      </c>
      <c r="B17" s="4" t="s">
        <v>43</v>
      </c>
      <c r="C17" s="4" t="s">
        <v>44</v>
      </c>
      <c r="D17" s="4" t="s">
        <v>37</v>
      </c>
      <c r="E17" s="4" t="s">
        <v>144</v>
      </c>
      <c r="F17" s="4" t="s">
        <v>45</v>
      </c>
      <c r="G17" s="6">
        <v>1</v>
      </c>
      <c r="H17" s="6" t="s">
        <v>121</v>
      </c>
      <c r="I17" s="8">
        <f>(42.2/3.25)</f>
        <v>12.984615384615385</v>
      </c>
      <c r="J17" s="14">
        <f t="shared" si="0"/>
        <v>12.984615384615385</v>
      </c>
      <c r="K17" s="13" t="s">
        <v>112</v>
      </c>
    </row>
    <row r="18" spans="1:11" ht="22.8" x14ac:dyDescent="0.3">
      <c r="A18" s="4" t="s">
        <v>46</v>
      </c>
      <c r="B18" s="4" t="s">
        <v>47</v>
      </c>
      <c r="C18" s="4" t="s">
        <v>7</v>
      </c>
      <c r="D18" s="4" t="s">
        <v>48</v>
      </c>
      <c r="E18" s="4" t="s">
        <v>47</v>
      </c>
      <c r="F18" s="4" t="s">
        <v>49</v>
      </c>
      <c r="G18" s="6">
        <v>1</v>
      </c>
      <c r="H18" s="6" t="s">
        <v>133</v>
      </c>
      <c r="I18" s="8">
        <v>0.44</v>
      </c>
      <c r="J18" s="8">
        <f t="shared" si="0"/>
        <v>0.44</v>
      </c>
    </row>
    <row r="19" spans="1:11" ht="22.8" x14ac:dyDescent="0.3">
      <c r="A19" s="4" t="s">
        <v>50</v>
      </c>
      <c r="B19" s="4" t="s">
        <v>51</v>
      </c>
      <c r="C19" s="4" t="s">
        <v>51</v>
      </c>
      <c r="D19" s="4" t="s">
        <v>51</v>
      </c>
      <c r="E19" s="4" t="s">
        <v>134</v>
      </c>
      <c r="F19" s="4" t="s">
        <v>134</v>
      </c>
      <c r="G19" s="6">
        <v>1</v>
      </c>
      <c r="H19" s="6" t="s">
        <v>169</v>
      </c>
      <c r="I19" s="8">
        <v>31</v>
      </c>
      <c r="J19" s="14">
        <f t="shared" si="0"/>
        <v>31</v>
      </c>
      <c r="K19" s="13" t="s">
        <v>112</v>
      </c>
    </row>
    <row r="20" spans="1:11" ht="73.2" customHeight="1" x14ac:dyDescent="0.3">
      <c r="A20" s="4" t="s">
        <v>52</v>
      </c>
      <c r="B20" s="4" t="s">
        <v>53</v>
      </c>
      <c r="C20" s="4" t="s">
        <v>54</v>
      </c>
      <c r="D20" s="4" t="s">
        <v>55</v>
      </c>
      <c r="E20" s="9" t="s">
        <v>135</v>
      </c>
      <c r="F20" s="4" t="s">
        <v>11</v>
      </c>
      <c r="G20" s="6">
        <v>68</v>
      </c>
      <c r="H20" s="6" t="s">
        <v>136</v>
      </c>
      <c r="I20" s="7">
        <v>3.0000000000000001E-3</v>
      </c>
      <c r="J20" s="8">
        <f t="shared" si="0"/>
        <v>0.20400000000000001</v>
      </c>
    </row>
    <row r="21" spans="1:11" x14ac:dyDescent="0.3">
      <c r="A21" s="4" t="s">
        <v>56</v>
      </c>
      <c r="B21" s="4" t="s">
        <v>53</v>
      </c>
      <c r="C21" s="4" t="s">
        <v>57</v>
      </c>
      <c r="D21" s="4" t="s">
        <v>55</v>
      </c>
      <c r="E21" s="4" t="s">
        <v>137</v>
      </c>
      <c r="F21" s="4" t="s">
        <v>11</v>
      </c>
      <c r="G21" s="6">
        <v>2</v>
      </c>
      <c r="H21" s="6" t="s">
        <v>136</v>
      </c>
      <c r="I21" s="7">
        <v>8.9999999999999993E-3</v>
      </c>
      <c r="J21" s="8">
        <f t="shared" si="0"/>
        <v>1.7999999999999999E-2</v>
      </c>
    </row>
    <row r="22" spans="1:11" x14ac:dyDescent="0.3">
      <c r="A22" s="4" t="s">
        <v>58</v>
      </c>
      <c r="B22" s="4" t="s">
        <v>53</v>
      </c>
      <c r="C22" s="4" t="s">
        <v>59</v>
      </c>
      <c r="D22" s="4" t="s">
        <v>55</v>
      </c>
      <c r="E22" s="9" t="s">
        <v>139</v>
      </c>
      <c r="F22" s="4" t="s">
        <v>11</v>
      </c>
      <c r="G22" s="6">
        <v>6</v>
      </c>
      <c r="H22" s="6" t="s">
        <v>136</v>
      </c>
      <c r="I22" s="7">
        <v>1.2E-2</v>
      </c>
      <c r="J22" s="8">
        <f t="shared" si="0"/>
        <v>7.2000000000000008E-2</v>
      </c>
    </row>
    <row r="23" spans="1:11" x14ac:dyDescent="0.3">
      <c r="A23" s="4" t="s">
        <v>60</v>
      </c>
      <c r="B23" s="4" t="s">
        <v>53</v>
      </c>
      <c r="C23" s="4" t="s">
        <v>61</v>
      </c>
      <c r="D23" s="4" t="s">
        <v>55</v>
      </c>
      <c r="E23" s="9" t="s">
        <v>140</v>
      </c>
      <c r="F23" s="4" t="s">
        <v>11</v>
      </c>
      <c r="G23" s="6">
        <v>4</v>
      </c>
      <c r="H23" s="6" t="s">
        <v>136</v>
      </c>
      <c r="I23" s="7">
        <v>8.0000000000000002E-3</v>
      </c>
      <c r="J23" s="8">
        <f t="shared" si="0"/>
        <v>3.2000000000000001E-2</v>
      </c>
    </row>
    <row r="24" spans="1:11" x14ac:dyDescent="0.3">
      <c r="A24" s="4" t="s">
        <v>62</v>
      </c>
      <c r="B24" s="4" t="s">
        <v>53</v>
      </c>
      <c r="C24" s="4" t="s">
        <v>63</v>
      </c>
      <c r="D24" s="4" t="s">
        <v>55</v>
      </c>
      <c r="E24" s="9" t="s">
        <v>141</v>
      </c>
      <c r="F24" s="4" t="s">
        <v>11</v>
      </c>
      <c r="G24" s="6">
        <v>4</v>
      </c>
      <c r="H24" s="6" t="s">
        <v>136</v>
      </c>
      <c r="I24" s="7">
        <v>8.9999999999999993E-3</v>
      </c>
      <c r="J24" s="8">
        <f t="shared" si="0"/>
        <v>3.5999999999999997E-2</v>
      </c>
    </row>
    <row r="25" spans="1:11" x14ac:dyDescent="0.3">
      <c r="A25" s="4" t="s">
        <v>64</v>
      </c>
      <c r="B25" s="4" t="s">
        <v>53</v>
      </c>
      <c r="C25" s="4" t="s">
        <v>65</v>
      </c>
      <c r="D25" s="4" t="s">
        <v>55</v>
      </c>
      <c r="E25" s="9" t="s">
        <v>138</v>
      </c>
      <c r="F25" s="4" t="s">
        <v>11</v>
      </c>
      <c r="G25" s="6">
        <v>4</v>
      </c>
      <c r="H25" s="6" t="s">
        <v>136</v>
      </c>
      <c r="I25" s="7">
        <v>8.9999999999999993E-3</v>
      </c>
      <c r="J25" s="8">
        <f t="shared" si="0"/>
        <v>3.5999999999999997E-2</v>
      </c>
    </row>
    <row r="26" spans="1:11" ht="22.8" x14ac:dyDescent="0.3">
      <c r="A26" s="4" t="s">
        <v>66</v>
      </c>
      <c r="B26" s="4" t="s">
        <v>53</v>
      </c>
      <c r="C26" s="4" t="s">
        <v>113</v>
      </c>
      <c r="D26" s="4" t="s">
        <v>55</v>
      </c>
      <c r="E26" s="4" t="s">
        <v>114</v>
      </c>
      <c r="F26" s="4" t="s">
        <v>67</v>
      </c>
      <c r="G26" s="6">
        <v>1</v>
      </c>
      <c r="H26" s="6" t="s">
        <v>122</v>
      </c>
      <c r="I26" s="8">
        <v>0.2</v>
      </c>
      <c r="J26" s="8">
        <f t="shared" si="0"/>
        <v>0.2</v>
      </c>
    </row>
    <row r="27" spans="1:11" ht="79.8" x14ac:dyDescent="0.3">
      <c r="A27" s="4" t="s">
        <v>68</v>
      </c>
      <c r="B27" s="4" t="s">
        <v>69</v>
      </c>
      <c r="C27" s="4" t="s">
        <v>7</v>
      </c>
      <c r="D27" s="4" t="s">
        <v>70</v>
      </c>
      <c r="E27" s="4" t="s">
        <v>69</v>
      </c>
      <c r="F27" s="4" t="s">
        <v>71</v>
      </c>
      <c r="G27" s="6">
        <v>68</v>
      </c>
      <c r="H27" s="6" t="s">
        <v>120</v>
      </c>
      <c r="I27" s="7">
        <v>0.28199999999999997</v>
      </c>
      <c r="J27" s="8">
        <f t="shared" si="0"/>
        <v>19.175999999999998</v>
      </c>
    </row>
    <row r="28" spans="1:11" ht="22.8" x14ac:dyDescent="0.3">
      <c r="A28" s="4" t="s">
        <v>72</v>
      </c>
      <c r="B28" s="4" t="s">
        <v>73</v>
      </c>
      <c r="C28" s="4" t="s">
        <v>7</v>
      </c>
      <c r="D28" s="4" t="s">
        <v>74</v>
      </c>
      <c r="E28" s="4" t="s">
        <v>73</v>
      </c>
      <c r="F28" s="4" t="s">
        <v>75</v>
      </c>
      <c r="G28" s="6">
        <v>16</v>
      </c>
      <c r="H28" s="6" t="s">
        <v>123</v>
      </c>
      <c r="I28" s="8">
        <v>9.0500000000000007</v>
      </c>
      <c r="J28" s="8">
        <f t="shared" si="0"/>
        <v>144.80000000000001</v>
      </c>
    </row>
    <row r="29" spans="1:11" ht="22.8" x14ac:dyDescent="0.3">
      <c r="A29" s="4" t="s">
        <v>76</v>
      </c>
      <c r="B29" s="4" t="s">
        <v>77</v>
      </c>
      <c r="C29" s="4" t="s">
        <v>7</v>
      </c>
      <c r="D29" s="4" t="s">
        <v>78</v>
      </c>
      <c r="E29" s="4" t="s">
        <v>77</v>
      </c>
      <c r="F29" s="4" t="s">
        <v>79</v>
      </c>
      <c r="G29" s="6">
        <v>1</v>
      </c>
      <c r="H29" s="6" t="s">
        <v>120</v>
      </c>
      <c r="I29" s="8">
        <v>7.33</v>
      </c>
      <c r="J29" s="8">
        <f t="shared" si="0"/>
        <v>7.33</v>
      </c>
    </row>
    <row r="30" spans="1:11" ht="22.8" x14ac:dyDescent="0.3">
      <c r="A30" s="4" t="s">
        <v>80</v>
      </c>
      <c r="B30" s="4" t="s">
        <v>81</v>
      </c>
      <c r="C30" s="4" t="s">
        <v>7</v>
      </c>
      <c r="D30" s="4" t="s">
        <v>82</v>
      </c>
      <c r="E30" s="4" t="s">
        <v>81</v>
      </c>
      <c r="F30" s="4" t="s">
        <v>83</v>
      </c>
      <c r="G30" s="6">
        <v>1</v>
      </c>
      <c r="H30" s="6" t="s">
        <v>120</v>
      </c>
      <c r="I30" s="8">
        <v>2.4300000000000002</v>
      </c>
      <c r="J30" s="8">
        <f t="shared" si="0"/>
        <v>2.4300000000000002</v>
      </c>
    </row>
    <row r="31" spans="1:11" ht="22.8" x14ac:dyDescent="0.3">
      <c r="A31" s="4" t="s">
        <v>84</v>
      </c>
      <c r="B31" s="4" t="s">
        <v>85</v>
      </c>
      <c r="C31" s="4" t="s">
        <v>86</v>
      </c>
      <c r="D31" s="4" t="s">
        <v>87</v>
      </c>
      <c r="E31" s="4" t="s">
        <v>85</v>
      </c>
      <c r="F31" s="4" t="s">
        <v>88</v>
      </c>
      <c r="G31" s="6">
        <v>2</v>
      </c>
      <c r="H31" s="6" t="s">
        <v>124</v>
      </c>
      <c r="I31" s="8">
        <v>3.17</v>
      </c>
      <c r="J31" s="8">
        <f t="shared" si="0"/>
        <v>6.34</v>
      </c>
    </row>
    <row r="32" spans="1:11" ht="22.8" x14ac:dyDescent="0.3">
      <c r="A32" s="4" t="s">
        <v>89</v>
      </c>
      <c r="B32" s="4" t="s">
        <v>90</v>
      </c>
      <c r="C32" s="4" t="s">
        <v>7</v>
      </c>
      <c r="D32" s="4" t="s">
        <v>167</v>
      </c>
      <c r="E32" s="4" t="s">
        <v>90</v>
      </c>
      <c r="F32" s="4" t="s">
        <v>91</v>
      </c>
      <c r="G32" s="6">
        <v>4</v>
      </c>
      <c r="H32" s="6" t="s">
        <v>120</v>
      </c>
      <c r="I32" s="8">
        <v>1.19</v>
      </c>
      <c r="J32" s="8">
        <f t="shared" si="0"/>
        <v>4.76</v>
      </c>
    </row>
    <row r="33" spans="1:11" ht="34.200000000000003" x14ac:dyDescent="0.3">
      <c r="A33" s="4" t="s">
        <v>92</v>
      </c>
      <c r="B33" s="4" t="s">
        <v>93</v>
      </c>
      <c r="C33" s="4" t="s">
        <v>7</v>
      </c>
      <c r="D33" s="4" t="s">
        <v>94</v>
      </c>
      <c r="E33" s="4" t="s">
        <v>93</v>
      </c>
      <c r="F33" s="4" t="s">
        <v>95</v>
      </c>
      <c r="G33" s="6">
        <v>4</v>
      </c>
      <c r="H33" s="6" t="s">
        <v>125</v>
      </c>
      <c r="I33" s="8">
        <v>0.98</v>
      </c>
      <c r="J33" s="8">
        <f t="shared" si="0"/>
        <v>3.92</v>
      </c>
    </row>
    <row r="34" spans="1:11" ht="22.8" x14ac:dyDescent="0.3">
      <c r="A34" s="4" t="s">
        <v>96</v>
      </c>
      <c r="B34" s="4" t="s">
        <v>97</v>
      </c>
      <c r="C34" s="4" t="s">
        <v>98</v>
      </c>
      <c r="D34" s="4" t="s">
        <v>99</v>
      </c>
      <c r="E34" s="4" t="s">
        <v>97</v>
      </c>
      <c r="F34" s="4" t="s">
        <v>100</v>
      </c>
      <c r="G34" s="6">
        <v>2</v>
      </c>
      <c r="H34" s="6" t="s">
        <v>126</v>
      </c>
      <c r="I34" s="8">
        <v>18.190000000000001</v>
      </c>
      <c r="J34" s="8">
        <f t="shared" si="0"/>
        <v>36.380000000000003</v>
      </c>
    </row>
    <row r="35" spans="1:11" ht="22.8" x14ac:dyDescent="0.3">
      <c r="A35" s="4" t="s">
        <v>101</v>
      </c>
      <c r="B35" s="4" t="s">
        <v>102</v>
      </c>
      <c r="C35" s="4" t="s">
        <v>103</v>
      </c>
      <c r="D35" s="4" t="s">
        <v>104</v>
      </c>
      <c r="E35" s="4" t="s">
        <v>102</v>
      </c>
      <c r="F35" s="4" t="s">
        <v>105</v>
      </c>
      <c r="G35" s="6">
        <v>2</v>
      </c>
      <c r="H35" s="6" t="s">
        <v>124</v>
      </c>
      <c r="I35" s="8">
        <v>15.98</v>
      </c>
      <c r="J35" s="12">
        <f>0</f>
        <v>0</v>
      </c>
    </row>
    <row r="36" spans="1:11" ht="57" x14ac:dyDescent="0.3">
      <c r="A36" s="4" t="s">
        <v>106</v>
      </c>
      <c r="B36" s="4" t="s">
        <v>107</v>
      </c>
      <c r="C36" s="4" t="s">
        <v>7</v>
      </c>
      <c r="D36" s="4" t="s">
        <v>108</v>
      </c>
      <c r="E36" s="4" t="s">
        <v>107</v>
      </c>
      <c r="F36" s="4" t="s">
        <v>109</v>
      </c>
      <c r="G36" s="6">
        <v>1</v>
      </c>
      <c r="H36" s="6" t="s">
        <v>125</v>
      </c>
      <c r="I36" s="8">
        <v>0.36</v>
      </c>
      <c r="J36" s="8">
        <f>G36*I36</f>
        <v>0.36</v>
      </c>
    </row>
    <row r="37" spans="1:11" ht="43.2" x14ac:dyDescent="0.3">
      <c r="A37" s="11"/>
      <c r="B37" s="11"/>
      <c r="C37" s="11"/>
      <c r="D37" s="11"/>
      <c r="E37" s="11"/>
      <c r="F37" s="11"/>
      <c r="G37" s="3" t="s">
        <v>111</v>
      </c>
      <c r="H37" s="3"/>
      <c r="I37" s="8"/>
      <c r="J37" s="14">
        <v>138</v>
      </c>
      <c r="K37" s="13" t="s">
        <v>112</v>
      </c>
    </row>
    <row r="38" spans="1:11" ht="44.4" customHeight="1" x14ac:dyDescent="0.3">
      <c r="A38" s="11"/>
      <c r="B38" s="11"/>
      <c r="C38" s="11"/>
      <c r="D38" s="11"/>
      <c r="E38" s="11"/>
      <c r="F38" s="11"/>
      <c r="G38" s="15" t="s">
        <v>110</v>
      </c>
      <c r="H38" s="15"/>
      <c r="I38" s="16"/>
      <c r="J38" s="16">
        <f>SUM(J2:J37)</f>
        <v>852.61192307692295</v>
      </c>
    </row>
    <row r="39" spans="1:11" x14ac:dyDescent="0.3">
      <c r="J39" s="8"/>
    </row>
    <row r="40" spans="1:11" ht="18" x14ac:dyDescent="0.3">
      <c r="I40" s="2" t="s">
        <v>160</v>
      </c>
      <c r="J40" s="18">
        <v>443.56</v>
      </c>
      <c r="K40" s="13" t="s">
        <v>112</v>
      </c>
    </row>
    <row r="41" spans="1:11" ht="18" x14ac:dyDescent="0.3">
      <c r="I41" s="2" t="s">
        <v>166</v>
      </c>
      <c r="J41" s="18">
        <f>J19</f>
        <v>31</v>
      </c>
      <c r="K41" s="13" t="s">
        <v>112</v>
      </c>
    </row>
    <row r="42" spans="1:11" ht="18" x14ac:dyDescent="0.3">
      <c r="I42" s="2" t="s">
        <v>161</v>
      </c>
      <c r="J42" s="19">
        <f>(J38-J19-J37-J40)</f>
        <v>240.05192307692295</v>
      </c>
      <c r="K42" s="20" t="s">
        <v>165</v>
      </c>
    </row>
    <row r="43" spans="1:11" ht="18" x14ac:dyDescent="0.3">
      <c r="I43" s="2" t="s">
        <v>164</v>
      </c>
      <c r="J43" s="18">
        <f>J37</f>
        <v>138</v>
      </c>
      <c r="K43" s="13" t="s">
        <v>112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iso_simucam_bom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Cassio Berni</dc:creator>
  <cp:lastModifiedBy>Cassio Berni</cp:lastModifiedBy>
  <dcterms:created xsi:type="dcterms:W3CDTF">2018-02-28T13:31:45Z</dcterms:created>
  <dcterms:modified xsi:type="dcterms:W3CDTF">2018-03-12T14:05:44Z</dcterms:modified>
</cp:coreProperties>
</file>