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_DLR2\FPGA_Developments\RMAP_Memory_FFEE_DEB_Area\References\"/>
    </mc:Choice>
  </mc:AlternateContent>
  <xr:revisionPtr revIDLastSave="0" documentId="13_ncr:1_{36E23AF5-9A93-48A4-BFF1-88C0D52B2AA3}" xr6:coauthVersionLast="46" xr6:coauthVersionMax="46" xr10:uidLastSave="{00000000-0000-0000-0000-000000000000}"/>
  <bookViews>
    <workbookView xWindow="28680" yWindow="-120" windowWidth="29040" windowHeight="15840" xr2:uid="{C1887EE7-655F-485B-AC78-4BB1038E1214}"/>
  </bookViews>
  <sheets>
    <sheet name="wr_rmap" sheetId="1" r:id="rId1"/>
    <sheet name="wr_avs" sheetId="2" r:id="rId2"/>
    <sheet name="rd_rmap" sheetId="3" r:id="rId3"/>
    <sheet name="rd_avs" sheetId="4" r:id="rId4"/>
    <sheet name="database" sheetId="5" r:id="rId5"/>
  </sheets>
  <definedNames>
    <definedName name="_xlnm._FilterDatabase" localSheetId="4" hidden="1">database!$B$2:$P$135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1" i="3" l="1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C32" i="4" s="1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C16" i="4" s="1"/>
  <c r="M16" i="4" s="1"/>
  <c r="J15" i="5"/>
  <c r="J14" i="5"/>
  <c r="J13" i="5"/>
  <c r="J12" i="5"/>
  <c r="J11" i="5"/>
  <c r="J10" i="5"/>
  <c r="J9" i="5"/>
  <c r="J8" i="5"/>
  <c r="J7" i="5"/>
  <c r="J6" i="5"/>
  <c r="J5" i="5"/>
  <c r="J4" i="5"/>
  <c r="J3" i="5"/>
  <c r="J108" i="4"/>
  <c r="I108" i="4"/>
  <c r="H108" i="4"/>
  <c r="G108" i="4"/>
  <c r="F108" i="4"/>
  <c r="E108" i="4"/>
  <c r="D108" i="4"/>
  <c r="B108" i="4"/>
  <c r="C108" i="4" s="1"/>
  <c r="J107" i="4"/>
  <c r="I107" i="4"/>
  <c r="H107" i="4"/>
  <c r="G107" i="4"/>
  <c r="F107" i="4"/>
  <c r="E107" i="4"/>
  <c r="D107" i="4"/>
  <c r="B107" i="4"/>
  <c r="J106" i="4"/>
  <c r="I106" i="4"/>
  <c r="H106" i="4"/>
  <c r="G106" i="4"/>
  <c r="F106" i="4"/>
  <c r="E106" i="4"/>
  <c r="D106" i="4"/>
  <c r="B106" i="4"/>
  <c r="C106" i="4" s="1"/>
  <c r="J105" i="4"/>
  <c r="I105" i="4"/>
  <c r="H105" i="4"/>
  <c r="G105" i="4"/>
  <c r="F105" i="4"/>
  <c r="E105" i="4"/>
  <c r="D105" i="4"/>
  <c r="B105" i="4"/>
  <c r="J104" i="4"/>
  <c r="I104" i="4"/>
  <c r="H104" i="4"/>
  <c r="G104" i="4"/>
  <c r="F104" i="4"/>
  <c r="E104" i="4"/>
  <c r="D104" i="4"/>
  <c r="B104" i="4"/>
  <c r="C104" i="4" s="1"/>
  <c r="J103" i="4"/>
  <c r="I103" i="4"/>
  <c r="H103" i="4"/>
  <c r="G103" i="4"/>
  <c r="F103" i="4"/>
  <c r="E103" i="4"/>
  <c r="D103" i="4"/>
  <c r="B103" i="4"/>
  <c r="J102" i="4"/>
  <c r="I102" i="4"/>
  <c r="H102" i="4"/>
  <c r="G102" i="4"/>
  <c r="F102" i="4"/>
  <c r="E102" i="4"/>
  <c r="D102" i="4"/>
  <c r="B102" i="4"/>
  <c r="J101" i="4"/>
  <c r="I101" i="4"/>
  <c r="H101" i="4"/>
  <c r="G101" i="4"/>
  <c r="F101" i="4"/>
  <c r="E101" i="4"/>
  <c r="D101" i="4"/>
  <c r="B101" i="4"/>
  <c r="J100" i="4"/>
  <c r="I100" i="4"/>
  <c r="H100" i="4"/>
  <c r="G100" i="4"/>
  <c r="F100" i="4"/>
  <c r="E100" i="4"/>
  <c r="D100" i="4"/>
  <c r="B100" i="4"/>
  <c r="J99" i="4"/>
  <c r="I99" i="4"/>
  <c r="H99" i="4"/>
  <c r="G99" i="4"/>
  <c r="F99" i="4"/>
  <c r="E99" i="4"/>
  <c r="D99" i="4"/>
  <c r="B99" i="4"/>
  <c r="J98" i="4"/>
  <c r="I98" i="4"/>
  <c r="H98" i="4"/>
  <c r="G98" i="4"/>
  <c r="F98" i="4"/>
  <c r="E98" i="4"/>
  <c r="D98" i="4"/>
  <c r="B98" i="4"/>
  <c r="J97" i="4"/>
  <c r="I97" i="4"/>
  <c r="H97" i="4"/>
  <c r="G97" i="4"/>
  <c r="F97" i="4"/>
  <c r="E97" i="4"/>
  <c r="D97" i="4"/>
  <c r="B97" i="4"/>
  <c r="C97" i="4" s="1"/>
  <c r="J96" i="4"/>
  <c r="I96" i="4"/>
  <c r="H96" i="4"/>
  <c r="G96" i="4"/>
  <c r="F96" i="4"/>
  <c r="E96" i="4"/>
  <c r="D96" i="4"/>
  <c r="B96" i="4"/>
  <c r="C96" i="4" s="1"/>
  <c r="J95" i="4"/>
  <c r="I95" i="4"/>
  <c r="H95" i="4"/>
  <c r="G95" i="4"/>
  <c r="F95" i="4"/>
  <c r="E95" i="4"/>
  <c r="D95" i="4"/>
  <c r="B95" i="4"/>
  <c r="C95" i="4" s="1"/>
  <c r="J94" i="4"/>
  <c r="I94" i="4"/>
  <c r="H94" i="4"/>
  <c r="G94" i="4"/>
  <c r="F94" i="4"/>
  <c r="E94" i="4"/>
  <c r="D94" i="4"/>
  <c r="B94" i="4"/>
  <c r="C94" i="4" s="1"/>
  <c r="J93" i="4"/>
  <c r="I93" i="4"/>
  <c r="H93" i="4"/>
  <c r="G93" i="4"/>
  <c r="F93" i="4"/>
  <c r="E93" i="4"/>
  <c r="D93" i="4"/>
  <c r="B93" i="4"/>
  <c r="C93" i="4" s="1"/>
  <c r="J92" i="4"/>
  <c r="I92" i="4"/>
  <c r="H92" i="4"/>
  <c r="G92" i="4"/>
  <c r="F92" i="4"/>
  <c r="E92" i="4"/>
  <c r="D92" i="4"/>
  <c r="B92" i="4"/>
  <c r="C92" i="4" s="1"/>
  <c r="J91" i="4"/>
  <c r="I91" i="4"/>
  <c r="H91" i="4"/>
  <c r="G91" i="4"/>
  <c r="F91" i="4"/>
  <c r="E91" i="4"/>
  <c r="D91" i="4"/>
  <c r="B91" i="4"/>
  <c r="J90" i="4"/>
  <c r="I90" i="4"/>
  <c r="H90" i="4"/>
  <c r="G90" i="4"/>
  <c r="F90" i="4"/>
  <c r="E90" i="4"/>
  <c r="D90" i="4"/>
  <c r="B90" i="4"/>
  <c r="J89" i="4"/>
  <c r="I89" i="4"/>
  <c r="H89" i="4"/>
  <c r="G89" i="4"/>
  <c r="F89" i="4"/>
  <c r="E89" i="4"/>
  <c r="D89" i="4"/>
  <c r="B89" i="4"/>
  <c r="J88" i="4"/>
  <c r="I88" i="4"/>
  <c r="H88" i="4"/>
  <c r="G88" i="4"/>
  <c r="F88" i="4"/>
  <c r="E88" i="4"/>
  <c r="D88" i="4"/>
  <c r="B88" i="4"/>
  <c r="J87" i="4"/>
  <c r="I87" i="4"/>
  <c r="H87" i="4"/>
  <c r="G87" i="4"/>
  <c r="F87" i="4"/>
  <c r="E87" i="4"/>
  <c r="D87" i="4"/>
  <c r="B87" i="4"/>
  <c r="J86" i="4"/>
  <c r="I86" i="4"/>
  <c r="H86" i="4"/>
  <c r="G86" i="4"/>
  <c r="F86" i="4"/>
  <c r="E86" i="4"/>
  <c r="D86" i="4"/>
  <c r="B86" i="4"/>
  <c r="J85" i="4"/>
  <c r="I85" i="4"/>
  <c r="H85" i="4"/>
  <c r="G85" i="4"/>
  <c r="F85" i="4"/>
  <c r="E85" i="4"/>
  <c r="D85" i="4"/>
  <c r="B85" i="4"/>
  <c r="C85" i="4" s="1"/>
  <c r="J84" i="4"/>
  <c r="I84" i="4"/>
  <c r="H84" i="4"/>
  <c r="G84" i="4"/>
  <c r="F84" i="4"/>
  <c r="E84" i="4"/>
  <c r="D84" i="4"/>
  <c r="B84" i="4"/>
  <c r="C84" i="4" s="1"/>
  <c r="J83" i="4"/>
  <c r="I83" i="4"/>
  <c r="H83" i="4"/>
  <c r="G83" i="4"/>
  <c r="F83" i="4"/>
  <c r="E83" i="4"/>
  <c r="D83" i="4"/>
  <c r="B83" i="4"/>
  <c r="C83" i="4" s="1"/>
  <c r="J82" i="4"/>
  <c r="I82" i="4"/>
  <c r="H82" i="4"/>
  <c r="G82" i="4"/>
  <c r="F82" i="4"/>
  <c r="E82" i="4"/>
  <c r="D82" i="4"/>
  <c r="B82" i="4"/>
  <c r="C82" i="4" s="1"/>
  <c r="J81" i="4"/>
  <c r="I81" i="4"/>
  <c r="H81" i="4"/>
  <c r="G81" i="4"/>
  <c r="F81" i="4"/>
  <c r="E81" i="4"/>
  <c r="D81" i="4"/>
  <c r="B81" i="4"/>
  <c r="C81" i="4" s="1"/>
  <c r="J80" i="4"/>
  <c r="I80" i="4"/>
  <c r="H80" i="4"/>
  <c r="G80" i="4"/>
  <c r="F80" i="4"/>
  <c r="E80" i="4"/>
  <c r="D80" i="4"/>
  <c r="B80" i="4"/>
  <c r="C80" i="4" s="1"/>
  <c r="J79" i="4"/>
  <c r="I79" i="4"/>
  <c r="H79" i="4"/>
  <c r="G79" i="4"/>
  <c r="F79" i="4"/>
  <c r="E79" i="4"/>
  <c r="D79" i="4"/>
  <c r="B79" i="4"/>
  <c r="C79" i="4" s="1"/>
  <c r="J78" i="4"/>
  <c r="I78" i="4"/>
  <c r="H78" i="4"/>
  <c r="G78" i="4"/>
  <c r="F78" i="4"/>
  <c r="E78" i="4"/>
  <c r="D78" i="4"/>
  <c r="B78" i="4"/>
  <c r="C78" i="4" s="1"/>
  <c r="J77" i="4"/>
  <c r="I77" i="4"/>
  <c r="H77" i="4"/>
  <c r="G77" i="4"/>
  <c r="F77" i="4"/>
  <c r="E77" i="4"/>
  <c r="D77" i="4"/>
  <c r="B77" i="4"/>
  <c r="C77" i="4" s="1"/>
  <c r="J76" i="4"/>
  <c r="I76" i="4"/>
  <c r="H76" i="4"/>
  <c r="G76" i="4"/>
  <c r="F76" i="4"/>
  <c r="E76" i="4"/>
  <c r="D76" i="4"/>
  <c r="B76" i="4"/>
  <c r="C76" i="4" s="1"/>
  <c r="J75" i="4"/>
  <c r="I75" i="4"/>
  <c r="H75" i="4"/>
  <c r="G75" i="4"/>
  <c r="F75" i="4"/>
  <c r="E75" i="4"/>
  <c r="D75" i="4"/>
  <c r="B75" i="4"/>
  <c r="C75" i="4" s="1"/>
  <c r="J74" i="4"/>
  <c r="I74" i="4"/>
  <c r="H74" i="4"/>
  <c r="G74" i="4"/>
  <c r="F74" i="4"/>
  <c r="E74" i="4"/>
  <c r="D74" i="4"/>
  <c r="B74" i="4"/>
  <c r="C74" i="4" s="1"/>
  <c r="J73" i="4"/>
  <c r="I73" i="4"/>
  <c r="H73" i="4"/>
  <c r="G73" i="4"/>
  <c r="F73" i="4"/>
  <c r="E73" i="4"/>
  <c r="D73" i="4"/>
  <c r="B73" i="4"/>
  <c r="C73" i="4" s="1"/>
  <c r="J72" i="4"/>
  <c r="I72" i="4"/>
  <c r="H72" i="4"/>
  <c r="G72" i="4"/>
  <c r="F72" i="4"/>
  <c r="E72" i="4"/>
  <c r="D72" i="4"/>
  <c r="B72" i="4"/>
  <c r="C72" i="4" s="1"/>
  <c r="J71" i="4"/>
  <c r="I71" i="4"/>
  <c r="H71" i="4"/>
  <c r="G71" i="4"/>
  <c r="F71" i="4"/>
  <c r="E71" i="4"/>
  <c r="D71" i="4"/>
  <c r="B71" i="4"/>
  <c r="C71" i="4" s="1"/>
  <c r="J70" i="4"/>
  <c r="I70" i="4"/>
  <c r="H70" i="4"/>
  <c r="G70" i="4"/>
  <c r="F70" i="4"/>
  <c r="E70" i="4"/>
  <c r="D70" i="4"/>
  <c r="B70" i="4"/>
  <c r="C70" i="4" s="1"/>
  <c r="J69" i="4"/>
  <c r="I69" i="4"/>
  <c r="H69" i="4"/>
  <c r="G69" i="4"/>
  <c r="F69" i="4"/>
  <c r="E69" i="4"/>
  <c r="D69" i="4"/>
  <c r="B69" i="4"/>
  <c r="C69" i="4" s="1"/>
  <c r="J68" i="4"/>
  <c r="I68" i="4"/>
  <c r="H68" i="4"/>
  <c r="G68" i="4"/>
  <c r="F68" i="4"/>
  <c r="E68" i="4"/>
  <c r="D68" i="4"/>
  <c r="B68" i="4"/>
  <c r="C68" i="4" s="1"/>
  <c r="J67" i="4"/>
  <c r="I67" i="4"/>
  <c r="H67" i="4"/>
  <c r="G67" i="4"/>
  <c r="F67" i="4"/>
  <c r="E67" i="4"/>
  <c r="D67" i="4"/>
  <c r="B67" i="4"/>
  <c r="C67" i="4" s="1"/>
  <c r="J66" i="4"/>
  <c r="I66" i="4"/>
  <c r="H66" i="4"/>
  <c r="G66" i="4"/>
  <c r="F66" i="4"/>
  <c r="E66" i="4"/>
  <c r="D66" i="4"/>
  <c r="B66" i="4"/>
  <c r="C66" i="4" s="1"/>
  <c r="J65" i="4"/>
  <c r="I65" i="4"/>
  <c r="H65" i="4"/>
  <c r="G65" i="4"/>
  <c r="F65" i="4"/>
  <c r="E65" i="4"/>
  <c r="D65" i="4"/>
  <c r="B65" i="4"/>
  <c r="C65" i="4" s="1"/>
  <c r="J64" i="4"/>
  <c r="I64" i="4"/>
  <c r="H64" i="4"/>
  <c r="G64" i="4"/>
  <c r="F64" i="4"/>
  <c r="E64" i="4"/>
  <c r="D64" i="4"/>
  <c r="B64" i="4"/>
  <c r="C64" i="4" s="1"/>
  <c r="J63" i="4"/>
  <c r="I63" i="4"/>
  <c r="H63" i="4"/>
  <c r="G63" i="4"/>
  <c r="F63" i="4"/>
  <c r="E63" i="4"/>
  <c r="D63" i="4"/>
  <c r="B63" i="4"/>
  <c r="C63" i="4" s="1"/>
  <c r="J62" i="4"/>
  <c r="I62" i="4"/>
  <c r="H62" i="4"/>
  <c r="G62" i="4"/>
  <c r="F62" i="4"/>
  <c r="E62" i="4"/>
  <c r="D62" i="4"/>
  <c r="B62" i="4"/>
  <c r="C62" i="4" s="1"/>
  <c r="J61" i="4"/>
  <c r="I61" i="4"/>
  <c r="H61" i="4"/>
  <c r="G61" i="4"/>
  <c r="F61" i="4"/>
  <c r="E61" i="4"/>
  <c r="D61" i="4"/>
  <c r="B61" i="4"/>
  <c r="C61" i="4" s="1"/>
  <c r="J60" i="4"/>
  <c r="I60" i="4"/>
  <c r="H60" i="4"/>
  <c r="G60" i="4"/>
  <c r="F60" i="4"/>
  <c r="E60" i="4"/>
  <c r="D60" i="4"/>
  <c r="B60" i="4"/>
  <c r="C60" i="4" s="1"/>
  <c r="J59" i="4"/>
  <c r="I59" i="4"/>
  <c r="H59" i="4"/>
  <c r="G59" i="4"/>
  <c r="F59" i="4"/>
  <c r="E59" i="4"/>
  <c r="D59" i="4"/>
  <c r="B59" i="4"/>
  <c r="J58" i="4"/>
  <c r="I58" i="4"/>
  <c r="H58" i="4"/>
  <c r="G58" i="4"/>
  <c r="F58" i="4"/>
  <c r="E58" i="4"/>
  <c r="D58" i="4"/>
  <c r="B58" i="4"/>
  <c r="J57" i="4"/>
  <c r="I57" i="4"/>
  <c r="H57" i="4"/>
  <c r="G57" i="4"/>
  <c r="F57" i="4"/>
  <c r="E57" i="4"/>
  <c r="D57" i="4"/>
  <c r="B57" i="4"/>
  <c r="J56" i="4"/>
  <c r="I56" i="4"/>
  <c r="H56" i="4"/>
  <c r="G56" i="4"/>
  <c r="F56" i="4"/>
  <c r="E56" i="4"/>
  <c r="D56" i="4"/>
  <c r="B56" i="4"/>
  <c r="J55" i="4"/>
  <c r="I55" i="4"/>
  <c r="H55" i="4"/>
  <c r="G55" i="4"/>
  <c r="F55" i="4"/>
  <c r="E55" i="4"/>
  <c r="D55" i="4"/>
  <c r="B55" i="4"/>
  <c r="J54" i="4"/>
  <c r="I54" i="4"/>
  <c r="H54" i="4"/>
  <c r="G54" i="4"/>
  <c r="F54" i="4"/>
  <c r="E54" i="4"/>
  <c r="D54" i="4"/>
  <c r="B54" i="4"/>
  <c r="J53" i="4"/>
  <c r="I53" i="4"/>
  <c r="H53" i="4"/>
  <c r="G53" i="4"/>
  <c r="F53" i="4"/>
  <c r="E53" i="4"/>
  <c r="D53" i="4"/>
  <c r="B53" i="4"/>
  <c r="C53" i="4" s="1"/>
  <c r="J52" i="4"/>
  <c r="I52" i="4"/>
  <c r="H52" i="4"/>
  <c r="G52" i="4"/>
  <c r="F52" i="4"/>
  <c r="E52" i="4"/>
  <c r="D52" i="4"/>
  <c r="B52" i="4"/>
  <c r="C52" i="4" s="1"/>
  <c r="J51" i="4"/>
  <c r="I51" i="4"/>
  <c r="H51" i="4"/>
  <c r="G51" i="4"/>
  <c r="F51" i="4"/>
  <c r="E51" i="4"/>
  <c r="D51" i="4"/>
  <c r="B51" i="4"/>
  <c r="C51" i="4" s="1"/>
  <c r="J50" i="4"/>
  <c r="I50" i="4"/>
  <c r="H50" i="4"/>
  <c r="G50" i="4"/>
  <c r="F50" i="4"/>
  <c r="E50" i="4"/>
  <c r="D50" i="4"/>
  <c r="B50" i="4"/>
  <c r="J49" i="4"/>
  <c r="I49" i="4"/>
  <c r="H49" i="4"/>
  <c r="G49" i="4"/>
  <c r="F49" i="4"/>
  <c r="E49" i="4"/>
  <c r="D49" i="4"/>
  <c r="B49" i="4"/>
  <c r="C49" i="4" s="1"/>
  <c r="J48" i="4"/>
  <c r="I48" i="4"/>
  <c r="H48" i="4"/>
  <c r="G48" i="4"/>
  <c r="F48" i="4"/>
  <c r="E48" i="4"/>
  <c r="D48" i="4"/>
  <c r="B48" i="4"/>
  <c r="C48" i="4" s="1"/>
  <c r="J47" i="4"/>
  <c r="I47" i="4"/>
  <c r="H47" i="4"/>
  <c r="G47" i="4"/>
  <c r="F47" i="4"/>
  <c r="E47" i="4"/>
  <c r="D47" i="4"/>
  <c r="B47" i="4"/>
  <c r="J46" i="4"/>
  <c r="I46" i="4"/>
  <c r="H46" i="4"/>
  <c r="G46" i="4"/>
  <c r="F46" i="4"/>
  <c r="E46" i="4"/>
  <c r="D46" i="4"/>
  <c r="B46" i="4"/>
  <c r="C46" i="4" s="1"/>
  <c r="J45" i="4"/>
  <c r="I45" i="4"/>
  <c r="H45" i="4"/>
  <c r="G45" i="4"/>
  <c r="F45" i="4"/>
  <c r="E45" i="4"/>
  <c r="D45" i="4"/>
  <c r="B45" i="4"/>
  <c r="C45" i="4" s="1"/>
  <c r="J44" i="4"/>
  <c r="I44" i="4"/>
  <c r="H44" i="4"/>
  <c r="G44" i="4"/>
  <c r="F44" i="4"/>
  <c r="E44" i="4"/>
  <c r="D44" i="4"/>
  <c r="B44" i="4"/>
  <c r="C44" i="4" s="1"/>
  <c r="J43" i="4"/>
  <c r="I43" i="4"/>
  <c r="H43" i="4"/>
  <c r="G43" i="4"/>
  <c r="F43" i="4"/>
  <c r="E43" i="4"/>
  <c r="D43" i="4"/>
  <c r="B43" i="4"/>
  <c r="C43" i="4" s="1"/>
  <c r="J42" i="4"/>
  <c r="I42" i="4"/>
  <c r="H42" i="4"/>
  <c r="G42" i="4"/>
  <c r="F42" i="4"/>
  <c r="E42" i="4"/>
  <c r="D42" i="4"/>
  <c r="B42" i="4"/>
  <c r="C42" i="4" s="1"/>
  <c r="J41" i="4"/>
  <c r="I41" i="4"/>
  <c r="H41" i="4"/>
  <c r="G41" i="4"/>
  <c r="F41" i="4"/>
  <c r="E41" i="4"/>
  <c r="D41" i="4"/>
  <c r="B41" i="4"/>
  <c r="C41" i="4" s="1"/>
  <c r="J40" i="4"/>
  <c r="I40" i="4"/>
  <c r="H40" i="4"/>
  <c r="G40" i="4"/>
  <c r="F40" i="4"/>
  <c r="E40" i="4"/>
  <c r="D40" i="4"/>
  <c r="B40" i="4"/>
  <c r="C40" i="4" s="1"/>
  <c r="J39" i="4"/>
  <c r="I39" i="4"/>
  <c r="H39" i="4"/>
  <c r="G39" i="4"/>
  <c r="F39" i="4"/>
  <c r="E39" i="4"/>
  <c r="D39" i="4"/>
  <c r="B39" i="4"/>
  <c r="C39" i="4" s="1"/>
  <c r="J38" i="4"/>
  <c r="I38" i="4"/>
  <c r="H38" i="4"/>
  <c r="G38" i="4"/>
  <c r="F38" i="4"/>
  <c r="E38" i="4"/>
  <c r="D38" i="4"/>
  <c r="B38" i="4"/>
  <c r="J37" i="4"/>
  <c r="I37" i="4"/>
  <c r="H37" i="4"/>
  <c r="G37" i="4"/>
  <c r="F37" i="4"/>
  <c r="E37" i="4"/>
  <c r="D37" i="4"/>
  <c r="B37" i="4"/>
  <c r="C37" i="4" s="1"/>
  <c r="J36" i="4"/>
  <c r="I36" i="4"/>
  <c r="H36" i="4"/>
  <c r="G36" i="4"/>
  <c r="F36" i="4"/>
  <c r="E36" i="4"/>
  <c r="D36" i="4"/>
  <c r="B36" i="4"/>
  <c r="J35" i="4"/>
  <c r="I35" i="4"/>
  <c r="H35" i="4"/>
  <c r="G35" i="4"/>
  <c r="F35" i="4"/>
  <c r="E35" i="4"/>
  <c r="D35" i="4"/>
  <c r="B35" i="4"/>
  <c r="C35" i="4" s="1"/>
  <c r="J34" i="4"/>
  <c r="I34" i="4"/>
  <c r="H34" i="4"/>
  <c r="G34" i="4"/>
  <c r="F34" i="4"/>
  <c r="E34" i="4"/>
  <c r="D34" i="4"/>
  <c r="B34" i="4"/>
  <c r="J33" i="4"/>
  <c r="I33" i="4"/>
  <c r="H33" i="4"/>
  <c r="G33" i="4"/>
  <c r="F33" i="4"/>
  <c r="E33" i="4"/>
  <c r="D33" i="4"/>
  <c r="B33" i="4"/>
  <c r="C33" i="4" s="1"/>
  <c r="J32" i="4"/>
  <c r="I32" i="4"/>
  <c r="H32" i="4"/>
  <c r="G32" i="4"/>
  <c r="F32" i="4"/>
  <c r="E32" i="4"/>
  <c r="D32" i="4"/>
  <c r="B32" i="4"/>
  <c r="J31" i="4"/>
  <c r="I31" i="4"/>
  <c r="H31" i="4"/>
  <c r="G31" i="4"/>
  <c r="F31" i="4"/>
  <c r="E31" i="4"/>
  <c r="D31" i="4"/>
  <c r="B31" i="4"/>
  <c r="C31" i="4" s="1"/>
  <c r="J30" i="4"/>
  <c r="I30" i="4"/>
  <c r="H30" i="4"/>
  <c r="G30" i="4"/>
  <c r="F30" i="4"/>
  <c r="E30" i="4"/>
  <c r="D30" i="4"/>
  <c r="B30" i="4"/>
  <c r="J29" i="4"/>
  <c r="I29" i="4"/>
  <c r="M29" i="4" s="1"/>
  <c r="H29" i="4"/>
  <c r="G29" i="4"/>
  <c r="F29" i="4"/>
  <c r="E29" i="4"/>
  <c r="D29" i="4"/>
  <c r="B29" i="4"/>
  <c r="C29" i="4" s="1"/>
  <c r="J28" i="4"/>
  <c r="I28" i="4"/>
  <c r="H28" i="4"/>
  <c r="G28" i="4"/>
  <c r="F28" i="4"/>
  <c r="E28" i="4"/>
  <c r="D28" i="4"/>
  <c r="B28" i="4"/>
  <c r="C28" i="4" s="1"/>
  <c r="J27" i="4"/>
  <c r="I27" i="4"/>
  <c r="H27" i="4"/>
  <c r="G27" i="4"/>
  <c r="F27" i="4"/>
  <c r="E27" i="4"/>
  <c r="D27" i="4"/>
  <c r="B27" i="4"/>
  <c r="J26" i="4"/>
  <c r="I26" i="4"/>
  <c r="H26" i="4"/>
  <c r="G26" i="4"/>
  <c r="F26" i="4"/>
  <c r="E26" i="4"/>
  <c r="D26" i="4"/>
  <c r="B26" i="4"/>
  <c r="J25" i="4"/>
  <c r="I25" i="4"/>
  <c r="H25" i="4"/>
  <c r="G25" i="4"/>
  <c r="F25" i="4"/>
  <c r="E25" i="4"/>
  <c r="D25" i="4"/>
  <c r="B25" i="4"/>
  <c r="C25" i="4" s="1"/>
  <c r="J24" i="4"/>
  <c r="I24" i="4"/>
  <c r="H24" i="4"/>
  <c r="G24" i="4"/>
  <c r="F24" i="4"/>
  <c r="E24" i="4"/>
  <c r="D24" i="4"/>
  <c r="B24" i="4"/>
  <c r="C24" i="4" s="1"/>
  <c r="J23" i="4"/>
  <c r="I23" i="4"/>
  <c r="H23" i="4"/>
  <c r="G23" i="4"/>
  <c r="F23" i="4"/>
  <c r="E23" i="4"/>
  <c r="D23" i="4"/>
  <c r="B23" i="4"/>
  <c r="J22" i="4"/>
  <c r="I22" i="4"/>
  <c r="H22" i="4"/>
  <c r="G22" i="4"/>
  <c r="F22" i="4"/>
  <c r="E22" i="4"/>
  <c r="D22" i="4"/>
  <c r="B22" i="4"/>
  <c r="J21" i="4"/>
  <c r="I21" i="4"/>
  <c r="H21" i="4"/>
  <c r="G21" i="4"/>
  <c r="F21" i="4"/>
  <c r="E21" i="4"/>
  <c r="D21" i="4"/>
  <c r="B21" i="4"/>
  <c r="C21" i="4" s="1"/>
  <c r="J20" i="4"/>
  <c r="I20" i="4"/>
  <c r="H20" i="4"/>
  <c r="G20" i="4"/>
  <c r="F20" i="4"/>
  <c r="E20" i="4"/>
  <c r="D20" i="4"/>
  <c r="B20" i="4"/>
  <c r="C20" i="4" s="1"/>
  <c r="J19" i="4"/>
  <c r="I19" i="4"/>
  <c r="H19" i="4"/>
  <c r="G19" i="4"/>
  <c r="F19" i="4"/>
  <c r="E19" i="4"/>
  <c r="D19" i="4"/>
  <c r="B19" i="4"/>
  <c r="J18" i="4"/>
  <c r="I18" i="4"/>
  <c r="H18" i="4"/>
  <c r="G18" i="4"/>
  <c r="F18" i="4"/>
  <c r="E18" i="4"/>
  <c r="D18" i="4"/>
  <c r="B18" i="4"/>
  <c r="J17" i="4"/>
  <c r="I17" i="4"/>
  <c r="H17" i="4"/>
  <c r="G17" i="4"/>
  <c r="F17" i="4"/>
  <c r="E17" i="4"/>
  <c r="D17" i="4"/>
  <c r="B17" i="4"/>
  <c r="J15" i="4"/>
  <c r="I15" i="4"/>
  <c r="H15" i="4"/>
  <c r="G15" i="4"/>
  <c r="F15" i="4"/>
  <c r="E15" i="4"/>
  <c r="D15" i="4"/>
  <c r="B15" i="4"/>
  <c r="J14" i="4"/>
  <c r="I14" i="4"/>
  <c r="H14" i="4"/>
  <c r="G14" i="4"/>
  <c r="F14" i="4"/>
  <c r="E14" i="4"/>
  <c r="D14" i="4"/>
  <c r="B14" i="4"/>
  <c r="C14" i="4" s="1"/>
  <c r="J13" i="4"/>
  <c r="I13" i="4"/>
  <c r="H13" i="4"/>
  <c r="G13" i="4"/>
  <c r="F13" i="4"/>
  <c r="E13" i="4"/>
  <c r="D13" i="4"/>
  <c r="B13" i="4"/>
  <c r="C13" i="4" s="1"/>
  <c r="J12" i="4"/>
  <c r="I12" i="4"/>
  <c r="H12" i="4"/>
  <c r="G12" i="4"/>
  <c r="F12" i="4"/>
  <c r="E12" i="4"/>
  <c r="D12" i="4"/>
  <c r="B12" i="4"/>
  <c r="C12" i="4" s="1"/>
  <c r="J11" i="4"/>
  <c r="I11" i="4"/>
  <c r="H11" i="4"/>
  <c r="G11" i="4"/>
  <c r="F11" i="4"/>
  <c r="E11" i="4"/>
  <c r="D11" i="4"/>
  <c r="B11" i="4"/>
  <c r="J10" i="4"/>
  <c r="I10" i="4"/>
  <c r="H10" i="4"/>
  <c r="G10" i="4"/>
  <c r="F10" i="4"/>
  <c r="E10" i="4"/>
  <c r="D10" i="4"/>
  <c r="B10" i="4"/>
  <c r="C10" i="4" s="1"/>
  <c r="J9" i="4"/>
  <c r="I9" i="4"/>
  <c r="H9" i="4"/>
  <c r="G9" i="4"/>
  <c r="F9" i="4"/>
  <c r="E9" i="4"/>
  <c r="D9" i="4"/>
  <c r="B9" i="4"/>
  <c r="C9" i="4" s="1"/>
  <c r="J8" i="4"/>
  <c r="I8" i="4"/>
  <c r="H8" i="4"/>
  <c r="G8" i="4"/>
  <c r="F8" i="4"/>
  <c r="E8" i="4"/>
  <c r="D8" i="4"/>
  <c r="B8" i="4"/>
  <c r="C8" i="4" s="1"/>
  <c r="J7" i="4"/>
  <c r="I7" i="4"/>
  <c r="H7" i="4"/>
  <c r="G7" i="4"/>
  <c r="F7" i="4"/>
  <c r="E7" i="4"/>
  <c r="D7" i="4"/>
  <c r="B7" i="4"/>
  <c r="C7" i="4" s="1"/>
  <c r="J6" i="4"/>
  <c r="I6" i="4"/>
  <c r="H6" i="4"/>
  <c r="G6" i="4"/>
  <c r="F6" i="4"/>
  <c r="E6" i="4"/>
  <c r="D6" i="4"/>
  <c r="B6" i="4"/>
  <c r="C6" i="4" s="1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I6" i="2"/>
  <c r="G6" i="2"/>
  <c r="E6" i="2"/>
  <c r="D6" i="2"/>
  <c r="B6" i="2"/>
  <c r="C6" i="2" s="1"/>
  <c r="N3" i="5"/>
  <c r="M3" i="5"/>
  <c r="L3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F6" i="2"/>
  <c r="C16" i="2"/>
  <c r="M16" i="2" s="1"/>
  <c r="B72" i="2"/>
  <c r="C72" i="2" s="1"/>
  <c r="B71" i="2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B58" i="2"/>
  <c r="B57" i="2"/>
  <c r="C57" i="2" s="1"/>
  <c r="B56" i="2"/>
  <c r="B55" i="2"/>
  <c r="B54" i="2"/>
  <c r="B53" i="2"/>
  <c r="C53" i="2" s="1"/>
  <c r="B52" i="2"/>
  <c r="C52" i="2" s="1"/>
  <c r="B51" i="2"/>
  <c r="B50" i="2"/>
  <c r="B49" i="2"/>
  <c r="C49" i="2" s="1"/>
  <c r="B48" i="2"/>
  <c r="C48" i="2" s="1"/>
  <c r="B47" i="2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B38" i="2"/>
  <c r="B37" i="2"/>
  <c r="C37" i="2" s="1"/>
  <c r="B36" i="2"/>
  <c r="B35" i="2"/>
  <c r="C35" i="2" s="1"/>
  <c r="B34" i="2"/>
  <c r="B33" i="2"/>
  <c r="C33" i="2" s="1"/>
  <c r="B32" i="2"/>
  <c r="B31" i="2"/>
  <c r="C31" i="2" s="1"/>
  <c r="B30" i="2"/>
  <c r="B29" i="2"/>
  <c r="C29" i="2" s="1"/>
  <c r="B28" i="2"/>
  <c r="C28" i="2" s="1"/>
  <c r="B27" i="2"/>
  <c r="B26" i="2"/>
  <c r="B25" i="2"/>
  <c r="C25" i="2" s="1"/>
  <c r="B24" i="2"/>
  <c r="C24" i="2" s="1"/>
  <c r="B23" i="2"/>
  <c r="B22" i="2"/>
  <c r="B21" i="2"/>
  <c r="C21" i="2" s="1"/>
  <c r="B20" i="2"/>
  <c r="C20" i="2" s="1"/>
  <c r="B19" i="2"/>
  <c r="B18" i="2"/>
  <c r="B17" i="2"/>
  <c r="C17" i="2" s="1"/>
  <c r="B15" i="2"/>
  <c r="B14" i="2"/>
  <c r="C14" i="2" s="1"/>
  <c r="B13" i="2"/>
  <c r="C13" i="2" s="1"/>
  <c r="B12" i="2"/>
  <c r="C12" i="2" s="1"/>
  <c r="B11" i="2"/>
  <c r="B10" i="2"/>
  <c r="C10" i="2" s="1"/>
  <c r="B9" i="2"/>
  <c r="C9" i="2" s="1"/>
  <c r="B8" i="2"/>
  <c r="C8" i="2" s="1"/>
  <c r="B7" i="2"/>
  <c r="C7" i="2" s="1"/>
  <c r="D91" i="3"/>
  <c r="B91" i="3"/>
  <c r="B90" i="3"/>
  <c r="E89" i="3"/>
  <c r="B89" i="3"/>
  <c r="B88" i="3"/>
  <c r="D87" i="3"/>
  <c r="B87" i="3"/>
  <c r="B86" i="3"/>
  <c r="B85" i="3"/>
  <c r="B84" i="3"/>
  <c r="B83" i="3"/>
  <c r="B82" i="3"/>
  <c r="B81" i="3"/>
  <c r="B80" i="3"/>
  <c r="B79" i="3"/>
  <c r="B78" i="3"/>
  <c r="B77" i="3"/>
  <c r="B76" i="3"/>
  <c r="D75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1" i="3"/>
  <c r="B61" i="3"/>
  <c r="B60" i="3"/>
  <c r="B59" i="3"/>
  <c r="B58" i="3"/>
  <c r="B57" i="3"/>
  <c r="B56" i="3"/>
  <c r="B55" i="3"/>
  <c r="C54" i="3"/>
  <c r="B54" i="3"/>
  <c r="B53" i="3"/>
  <c r="B52" i="3"/>
  <c r="B51" i="3"/>
  <c r="B50" i="3"/>
  <c r="B49" i="3"/>
  <c r="B48" i="3"/>
  <c r="B47" i="3"/>
  <c r="B46" i="3"/>
  <c r="B45" i="3"/>
  <c r="B44" i="3"/>
  <c r="B43" i="3"/>
  <c r="D42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D10" i="3"/>
  <c r="B10" i="3"/>
  <c r="B9" i="3"/>
  <c r="B8" i="3"/>
  <c r="B7" i="3"/>
  <c r="B6" i="3"/>
  <c r="C65" i="1"/>
  <c r="D57" i="1"/>
  <c r="D53" i="1"/>
  <c r="D49" i="1"/>
  <c r="D45" i="1"/>
  <c r="D41" i="1"/>
  <c r="E39" i="1"/>
  <c r="E38" i="1"/>
  <c r="D38" i="1"/>
  <c r="E36" i="1"/>
  <c r="E35" i="1"/>
  <c r="E34" i="1"/>
  <c r="D34" i="1"/>
  <c r="F32" i="1"/>
  <c r="E31" i="1"/>
  <c r="D31" i="1"/>
  <c r="D30" i="1"/>
  <c r="D29" i="1"/>
  <c r="F28" i="1"/>
  <c r="E27" i="1"/>
  <c r="D26" i="1"/>
  <c r="E25" i="1"/>
  <c r="F24" i="1"/>
  <c r="D24" i="1"/>
  <c r="E23" i="1"/>
  <c r="D22" i="1"/>
  <c r="F20" i="1"/>
  <c r="E20" i="1"/>
  <c r="E19" i="1"/>
  <c r="E18" i="1"/>
  <c r="D18" i="1"/>
  <c r="F16" i="1"/>
  <c r="E15" i="1"/>
  <c r="D15" i="1"/>
  <c r="D14" i="1"/>
  <c r="D13" i="1"/>
  <c r="F12" i="1"/>
  <c r="E11" i="1"/>
  <c r="D10" i="1"/>
  <c r="F9" i="1"/>
  <c r="E8" i="1"/>
  <c r="D8" i="1"/>
  <c r="D7" i="1"/>
  <c r="D6" i="1"/>
  <c r="B6" i="1"/>
  <c r="M135" i="5"/>
  <c r="L135" i="5"/>
  <c r="K135" i="5"/>
  <c r="M134" i="5"/>
  <c r="L134" i="5"/>
  <c r="E90" i="3" s="1"/>
  <c r="K134" i="5"/>
  <c r="D90" i="3" s="1"/>
  <c r="M133" i="5"/>
  <c r="L133" i="5"/>
  <c r="K133" i="5"/>
  <c r="M132" i="5"/>
  <c r="F88" i="3" s="1"/>
  <c r="L132" i="5"/>
  <c r="K132" i="5"/>
  <c r="M131" i="5"/>
  <c r="L131" i="5"/>
  <c r="K131" i="5"/>
  <c r="M130" i="5"/>
  <c r="L130" i="5"/>
  <c r="E86" i="3" s="1"/>
  <c r="K130" i="5"/>
  <c r="D86" i="3" s="1"/>
  <c r="M129" i="5"/>
  <c r="L129" i="5"/>
  <c r="E85" i="3" s="1"/>
  <c r="K129" i="5"/>
  <c r="M128" i="5"/>
  <c r="L128" i="5"/>
  <c r="K128" i="5"/>
  <c r="M127" i="5"/>
  <c r="L127" i="5"/>
  <c r="K127" i="5"/>
  <c r="D83" i="3" s="1"/>
  <c r="M126" i="5"/>
  <c r="L126" i="5"/>
  <c r="E82" i="3" s="1"/>
  <c r="K126" i="5"/>
  <c r="D82" i="3" s="1"/>
  <c r="M125" i="5"/>
  <c r="L125" i="5"/>
  <c r="K125" i="5"/>
  <c r="M124" i="5"/>
  <c r="L124" i="5"/>
  <c r="K124" i="5"/>
  <c r="M123" i="5"/>
  <c r="L123" i="5"/>
  <c r="K123" i="5"/>
  <c r="M122" i="5"/>
  <c r="L122" i="5"/>
  <c r="K122" i="5"/>
  <c r="M121" i="5"/>
  <c r="L121" i="5"/>
  <c r="K121" i="5"/>
  <c r="M120" i="5"/>
  <c r="F81" i="3" s="1"/>
  <c r="L120" i="5"/>
  <c r="K120" i="5"/>
  <c r="M119" i="5"/>
  <c r="L119" i="5"/>
  <c r="K119" i="5"/>
  <c r="M118" i="5"/>
  <c r="L118" i="5"/>
  <c r="K118" i="5"/>
  <c r="M117" i="5"/>
  <c r="L117" i="5"/>
  <c r="K117" i="5"/>
  <c r="M116" i="5"/>
  <c r="L116" i="5"/>
  <c r="K116" i="5"/>
  <c r="M115" i="5"/>
  <c r="L115" i="5"/>
  <c r="K115" i="5"/>
  <c r="M114" i="5"/>
  <c r="F80" i="3" s="1"/>
  <c r="L114" i="5"/>
  <c r="K114" i="5"/>
  <c r="M113" i="5"/>
  <c r="L113" i="5"/>
  <c r="K113" i="5"/>
  <c r="M112" i="5"/>
  <c r="L112" i="5"/>
  <c r="K112" i="5"/>
  <c r="M111" i="5"/>
  <c r="L111" i="5"/>
  <c r="K111" i="5"/>
  <c r="M110" i="5"/>
  <c r="L110" i="5"/>
  <c r="K110" i="5"/>
  <c r="M109" i="5"/>
  <c r="L109" i="5"/>
  <c r="K109" i="5"/>
  <c r="M108" i="5"/>
  <c r="L108" i="5"/>
  <c r="K108" i="5"/>
  <c r="D79" i="3" s="1"/>
  <c r="M107" i="5"/>
  <c r="L107" i="5"/>
  <c r="K107" i="5"/>
  <c r="M106" i="5"/>
  <c r="L106" i="5"/>
  <c r="K106" i="5"/>
  <c r="M105" i="5"/>
  <c r="L105" i="5"/>
  <c r="K105" i="5"/>
  <c r="M104" i="5"/>
  <c r="L104" i="5"/>
  <c r="K104" i="5"/>
  <c r="M103" i="5"/>
  <c r="L103" i="5"/>
  <c r="K103" i="5"/>
  <c r="M102" i="5"/>
  <c r="L102" i="5"/>
  <c r="E78" i="3" s="1"/>
  <c r="K102" i="5"/>
  <c r="D78" i="3" s="1"/>
  <c r="M101" i="5"/>
  <c r="L101" i="5"/>
  <c r="K101" i="5"/>
  <c r="M100" i="5"/>
  <c r="L100" i="5"/>
  <c r="K100" i="5"/>
  <c r="M99" i="5"/>
  <c r="L99" i="5"/>
  <c r="K99" i="5"/>
  <c r="M98" i="5"/>
  <c r="L98" i="5"/>
  <c r="E77" i="3" s="1"/>
  <c r="K98" i="5"/>
  <c r="M97" i="5"/>
  <c r="L97" i="5"/>
  <c r="K97" i="5"/>
  <c r="M96" i="5"/>
  <c r="L96" i="5"/>
  <c r="K96" i="5"/>
  <c r="M95" i="5"/>
  <c r="L95" i="5"/>
  <c r="K95" i="5"/>
  <c r="M94" i="5"/>
  <c r="L94" i="5"/>
  <c r="K94" i="5"/>
  <c r="M93" i="5"/>
  <c r="L93" i="5"/>
  <c r="K93" i="5"/>
  <c r="M92" i="5"/>
  <c r="L92" i="5"/>
  <c r="K92" i="5"/>
  <c r="M91" i="5"/>
  <c r="L91" i="5"/>
  <c r="K91" i="5"/>
  <c r="M90" i="5"/>
  <c r="F76" i="3" s="1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K84" i="5"/>
  <c r="M83" i="5"/>
  <c r="L83" i="5"/>
  <c r="K83" i="5"/>
  <c r="M82" i="5"/>
  <c r="L82" i="5"/>
  <c r="K82" i="5"/>
  <c r="M81" i="5"/>
  <c r="L81" i="5"/>
  <c r="K81" i="5"/>
  <c r="M80" i="5"/>
  <c r="L80" i="5"/>
  <c r="K80" i="5"/>
  <c r="M79" i="5"/>
  <c r="L79" i="5"/>
  <c r="K79" i="5"/>
  <c r="M78" i="5"/>
  <c r="L78" i="5"/>
  <c r="K78" i="5"/>
  <c r="M77" i="5"/>
  <c r="L77" i="5"/>
  <c r="K77" i="5"/>
  <c r="M76" i="5"/>
  <c r="L76" i="5"/>
  <c r="E74" i="3" s="1"/>
  <c r="K76" i="5"/>
  <c r="D74" i="3" s="1"/>
  <c r="M75" i="5"/>
  <c r="L75" i="5"/>
  <c r="K75" i="5"/>
  <c r="M74" i="5"/>
  <c r="L74" i="5"/>
  <c r="K74" i="5"/>
  <c r="M73" i="5"/>
  <c r="L73" i="5"/>
  <c r="K73" i="5"/>
  <c r="M72" i="5"/>
  <c r="L72" i="5"/>
  <c r="K72" i="5"/>
  <c r="D71" i="3" s="1"/>
  <c r="M71" i="5"/>
  <c r="F70" i="1" s="1"/>
  <c r="L71" i="5"/>
  <c r="K71" i="5"/>
  <c r="D70" i="3" s="1"/>
  <c r="M70" i="5"/>
  <c r="L70" i="5"/>
  <c r="K70" i="5"/>
  <c r="D69" i="1" s="1"/>
  <c r="M69" i="5"/>
  <c r="F68" i="1" s="1"/>
  <c r="L69" i="5"/>
  <c r="E68" i="1" s="1"/>
  <c r="K69" i="5"/>
  <c r="D68" i="1" s="1"/>
  <c r="M68" i="5"/>
  <c r="F67" i="1" s="1"/>
  <c r="L68" i="5"/>
  <c r="E67" i="1" s="1"/>
  <c r="K68" i="5"/>
  <c r="M67" i="5"/>
  <c r="F66" i="1" s="1"/>
  <c r="L67" i="5"/>
  <c r="K67" i="5"/>
  <c r="D66" i="3" s="1"/>
  <c r="M66" i="5"/>
  <c r="L66" i="5"/>
  <c r="E65" i="1" s="1"/>
  <c r="K66" i="5"/>
  <c r="D65" i="1" s="1"/>
  <c r="M65" i="5"/>
  <c r="L65" i="5"/>
  <c r="E64" i="1" s="1"/>
  <c r="K65" i="5"/>
  <c r="D64" i="1" s="1"/>
  <c r="M64" i="5"/>
  <c r="F63" i="1" s="1"/>
  <c r="L64" i="5"/>
  <c r="E63" i="1" s="1"/>
  <c r="K64" i="5"/>
  <c r="M63" i="5"/>
  <c r="F62" i="1" s="1"/>
  <c r="L63" i="5"/>
  <c r="K63" i="5"/>
  <c r="D62" i="3" s="1"/>
  <c r="M62" i="5"/>
  <c r="F61" i="1" s="1"/>
  <c r="L62" i="5"/>
  <c r="E61" i="1" s="1"/>
  <c r="K62" i="5"/>
  <c r="D61" i="1" s="1"/>
  <c r="M61" i="5"/>
  <c r="L61" i="5"/>
  <c r="E60" i="1" s="1"/>
  <c r="K61" i="5"/>
  <c r="D60" i="1" s="1"/>
  <c r="M60" i="5"/>
  <c r="F59" i="1" s="1"/>
  <c r="L60" i="5"/>
  <c r="E59" i="1" s="1"/>
  <c r="K60" i="5"/>
  <c r="M59" i="5"/>
  <c r="F58" i="1" s="1"/>
  <c r="L59" i="5"/>
  <c r="K59" i="5"/>
  <c r="D58" i="1" s="1"/>
  <c r="M58" i="5"/>
  <c r="F57" i="1" s="1"/>
  <c r="L58" i="5"/>
  <c r="E57" i="1" s="1"/>
  <c r="K58" i="5"/>
  <c r="M57" i="5"/>
  <c r="F56" i="1" s="1"/>
  <c r="L57" i="5"/>
  <c r="E56" i="1" s="1"/>
  <c r="K57" i="5"/>
  <c r="D56" i="1" s="1"/>
  <c r="M56" i="5"/>
  <c r="F55" i="1" s="1"/>
  <c r="L56" i="5"/>
  <c r="E55" i="1" s="1"/>
  <c r="K56" i="5"/>
  <c r="D55" i="1" s="1"/>
  <c r="M55" i="5"/>
  <c r="F54" i="1" s="1"/>
  <c r="L55" i="5"/>
  <c r="K55" i="5"/>
  <c r="D54" i="1" s="1"/>
  <c r="M54" i="5"/>
  <c r="F53" i="1" s="1"/>
  <c r="L54" i="5"/>
  <c r="E53" i="1" s="1"/>
  <c r="K54" i="5"/>
  <c r="M53" i="5"/>
  <c r="F52" i="1" s="1"/>
  <c r="L53" i="5"/>
  <c r="E52" i="1" s="1"/>
  <c r="K53" i="5"/>
  <c r="D52" i="1" s="1"/>
  <c r="M52" i="5"/>
  <c r="F51" i="1" s="1"/>
  <c r="L52" i="5"/>
  <c r="E51" i="1" s="1"/>
  <c r="K52" i="5"/>
  <c r="D51" i="1" s="1"/>
  <c r="M51" i="5"/>
  <c r="F50" i="1" s="1"/>
  <c r="L51" i="5"/>
  <c r="K51" i="5"/>
  <c r="D50" i="3" s="1"/>
  <c r="M50" i="5"/>
  <c r="F49" i="1" s="1"/>
  <c r="L50" i="5"/>
  <c r="E49" i="1" s="1"/>
  <c r="K50" i="5"/>
  <c r="M49" i="5"/>
  <c r="F48" i="1" s="1"/>
  <c r="L49" i="5"/>
  <c r="E48" i="1" s="1"/>
  <c r="K49" i="5"/>
  <c r="D48" i="1" s="1"/>
  <c r="M48" i="5"/>
  <c r="F47" i="1" s="1"/>
  <c r="L48" i="5"/>
  <c r="E47" i="1" s="1"/>
  <c r="K48" i="5"/>
  <c r="D47" i="1" s="1"/>
  <c r="M47" i="5"/>
  <c r="F46" i="1" s="1"/>
  <c r="L47" i="5"/>
  <c r="K47" i="5"/>
  <c r="D46" i="3" s="1"/>
  <c r="M46" i="5"/>
  <c r="F45" i="1" s="1"/>
  <c r="L46" i="5"/>
  <c r="E45" i="1" s="1"/>
  <c r="K46" i="5"/>
  <c r="M45" i="5"/>
  <c r="F44" i="1" s="1"/>
  <c r="L45" i="5"/>
  <c r="E44" i="1" s="1"/>
  <c r="K45" i="5"/>
  <c r="D44" i="1" s="1"/>
  <c r="M44" i="5"/>
  <c r="F43" i="1" s="1"/>
  <c r="L44" i="5"/>
  <c r="E43" i="1" s="1"/>
  <c r="K44" i="5"/>
  <c r="D43" i="1" s="1"/>
  <c r="M43" i="5"/>
  <c r="F42" i="1" s="1"/>
  <c r="L43" i="5"/>
  <c r="K43" i="5"/>
  <c r="D42" i="1" s="1"/>
  <c r="M42" i="5"/>
  <c r="F41" i="1" s="1"/>
  <c r="L42" i="5"/>
  <c r="E41" i="1" s="1"/>
  <c r="K42" i="5"/>
  <c r="M41" i="5"/>
  <c r="F40" i="1" s="1"/>
  <c r="L41" i="5"/>
  <c r="E40" i="1" s="1"/>
  <c r="K41" i="5"/>
  <c r="D40" i="1" s="1"/>
  <c r="M40" i="5"/>
  <c r="F39" i="1" s="1"/>
  <c r="L40" i="5"/>
  <c r="K40" i="5"/>
  <c r="D39" i="1" s="1"/>
  <c r="M39" i="5"/>
  <c r="F38" i="1" s="1"/>
  <c r="L39" i="5"/>
  <c r="E38" i="3" s="1"/>
  <c r="K39" i="5"/>
  <c r="D38" i="3" s="1"/>
  <c r="M38" i="5"/>
  <c r="F37" i="1" s="1"/>
  <c r="L38" i="5"/>
  <c r="E37" i="1" s="1"/>
  <c r="K38" i="5"/>
  <c r="D37" i="1" s="1"/>
  <c r="M37" i="5"/>
  <c r="F36" i="1" s="1"/>
  <c r="L37" i="5"/>
  <c r="K37" i="5"/>
  <c r="D36" i="1" s="1"/>
  <c r="M36" i="5"/>
  <c r="F35" i="1" s="1"/>
  <c r="L36" i="5"/>
  <c r="K36" i="5"/>
  <c r="D35" i="1" s="1"/>
  <c r="M35" i="5"/>
  <c r="F34" i="1" s="1"/>
  <c r="L35" i="5"/>
  <c r="E34" i="3" s="1"/>
  <c r="K35" i="5"/>
  <c r="D34" i="3" s="1"/>
  <c r="M34" i="5"/>
  <c r="F33" i="1" s="1"/>
  <c r="L34" i="5"/>
  <c r="E33" i="1" s="1"/>
  <c r="K34" i="5"/>
  <c r="D33" i="1" s="1"/>
  <c r="M33" i="5"/>
  <c r="L33" i="5"/>
  <c r="E32" i="1" s="1"/>
  <c r="K33" i="5"/>
  <c r="D32" i="1" s="1"/>
  <c r="M32" i="5"/>
  <c r="F31" i="1" s="1"/>
  <c r="L32" i="5"/>
  <c r="K32" i="5"/>
  <c r="M31" i="5"/>
  <c r="F30" i="1" s="1"/>
  <c r="L31" i="5"/>
  <c r="E30" i="1" s="1"/>
  <c r="K31" i="5"/>
  <c r="D30" i="3" s="1"/>
  <c r="M30" i="5"/>
  <c r="F29" i="1" s="1"/>
  <c r="L30" i="5"/>
  <c r="E29" i="1" s="1"/>
  <c r="K30" i="5"/>
  <c r="M29" i="5"/>
  <c r="L29" i="5"/>
  <c r="E28" i="1" s="1"/>
  <c r="K29" i="5"/>
  <c r="D28" i="1" s="1"/>
  <c r="M28" i="5"/>
  <c r="F27" i="1" s="1"/>
  <c r="L28" i="5"/>
  <c r="K28" i="5"/>
  <c r="D27" i="1" s="1"/>
  <c r="M27" i="5"/>
  <c r="F26" i="1" s="1"/>
  <c r="L27" i="5"/>
  <c r="E26" i="3" s="1"/>
  <c r="K27" i="5"/>
  <c r="D26" i="3" s="1"/>
  <c r="M26" i="5"/>
  <c r="F25" i="1" s="1"/>
  <c r="L26" i="5"/>
  <c r="K26" i="5"/>
  <c r="D25" i="1" s="1"/>
  <c r="M25" i="5"/>
  <c r="L25" i="5"/>
  <c r="E24" i="1" s="1"/>
  <c r="K25" i="5"/>
  <c r="M24" i="5"/>
  <c r="F23" i="1" s="1"/>
  <c r="L24" i="5"/>
  <c r="K24" i="5"/>
  <c r="D23" i="1" s="1"/>
  <c r="M23" i="5"/>
  <c r="F22" i="1" s="1"/>
  <c r="L23" i="5"/>
  <c r="E22" i="3" s="1"/>
  <c r="K23" i="5"/>
  <c r="D22" i="3" s="1"/>
  <c r="M22" i="5"/>
  <c r="F21" i="1" s="1"/>
  <c r="L22" i="5"/>
  <c r="E21" i="1" s="1"/>
  <c r="K22" i="5"/>
  <c r="D21" i="1" s="1"/>
  <c r="M21" i="5"/>
  <c r="L21" i="5"/>
  <c r="K21" i="5"/>
  <c r="D20" i="1" s="1"/>
  <c r="M20" i="5"/>
  <c r="F19" i="1" s="1"/>
  <c r="L20" i="5"/>
  <c r="K20" i="5"/>
  <c r="D19" i="1" s="1"/>
  <c r="M19" i="5"/>
  <c r="F18" i="1" s="1"/>
  <c r="L19" i="5"/>
  <c r="E18" i="3" s="1"/>
  <c r="K19" i="5"/>
  <c r="D18" i="3" s="1"/>
  <c r="M18" i="5"/>
  <c r="F17" i="1" s="1"/>
  <c r="L18" i="5"/>
  <c r="E17" i="1" s="1"/>
  <c r="K18" i="5"/>
  <c r="D17" i="1" s="1"/>
  <c r="M17" i="5"/>
  <c r="L17" i="5"/>
  <c r="E16" i="1" s="1"/>
  <c r="K17" i="5"/>
  <c r="D16" i="1" s="1"/>
  <c r="M16" i="5"/>
  <c r="F15" i="1" s="1"/>
  <c r="L16" i="5"/>
  <c r="K16" i="5"/>
  <c r="M15" i="5"/>
  <c r="F14" i="1" s="1"/>
  <c r="L15" i="5"/>
  <c r="E14" i="3" s="1"/>
  <c r="K15" i="5"/>
  <c r="D14" i="3" s="1"/>
  <c r="M14" i="5"/>
  <c r="F13" i="1" s="1"/>
  <c r="L14" i="5"/>
  <c r="E13" i="1" s="1"/>
  <c r="K14" i="5"/>
  <c r="M13" i="5"/>
  <c r="L13" i="5"/>
  <c r="E12" i="1" s="1"/>
  <c r="K13" i="5"/>
  <c r="D12" i="1" s="1"/>
  <c r="M12" i="5"/>
  <c r="F11" i="1" s="1"/>
  <c r="L12" i="5"/>
  <c r="K12" i="5"/>
  <c r="D11" i="1" s="1"/>
  <c r="M11" i="5"/>
  <c r="F10" i="1" s="1"/>
  <c r="L11" i="5"/>
  <c r="E10" i="3" s="1"/>
  <c r="K11" i="5"/>
  <c r="M10" i="5"/>
  <c r="L10" i="5"/>
  <c r="K10" i="5"/>
  <c r="M9" i="5"/>
  <c r="L9" i="5"/>
  <c r="E9" i="3" s="1"/>
  <c r="K9" i="5"/>
  <c r="D9" i="1" s="1"/>
  <c r="M8" i="5"/>
  <c r="F8" i="1" s="1"/>
  <c r="L8" i="5"/>
  <c r="K8" i="5"/>
  <c r="M7" i="5"/>
  <c r="F7" i="1" s="1"/>
  <c r="L7" i="5"/>
  <c r="E7" i="1" s="1"/>
  <c r="K7" i="5"/>
  <c r="D7" i="3" s="1"/>
  <c r="M6" i="5"/>
  <c r="L6" i="5"/>
  <c r="K6" i="5"/>
  <c r="M5" i="5"/>
  <c r="L5" i="5"/>
  <c r="K5" i="5"/>
  <c r="M4" i="5"/>
  <c r="L4" i="5"/>
  <c r="K4" i="5"/>
  <c r="C135" i="5"/>
  <c r="C134" i="5"/>
  <c r="I134" i="5" s="1"/>
  <c r="C133" i="5"/>
  <c r="C132" i="5"/>
  <c r="C131" i="5"/>
  <c r="C130" i="5"/>
  <c r="I130" i="5" s="1"/>
  <c r="C86" i="3" s="1"/>
  <c r="C129" i="5"/>
  <c r="C128" i="5"/>
  <c r="C127" i="5"/>
  <c r="C126" i="5"/>
  <c r="I126" i="5" s="1"/>
  <c r="C82" i="3" s="1"/>
  <c r="C125" i="5"/>
  <c r="C124" i="5"/>
  <c r="C123" i="5"/>
  <c r="C122" i="5"/>
  <c r="I122" i="5" s="1"/>
  <c r="C121" i="5"/>
  <c r="C120" i="5"/>
  <c r="C119" i="5"/>
  <c r="C118" i="5"/>
  <c r="I118" i="5" s="1"/>
  <c r="C117" i="5"/>
  <c r="C116" i="5"/>
  <c r="C115" i="5"/>
  <c r="C114" i="5"/>
  <c r="I114" i="5" s="1"/>
  <c r="C80" i="3" s="1"/>
  <c r="C113" i="5"/>
  <c r="C112" i="5"/>
  <c r="C111" i="5"/>
  <c r="C110" i="5"/>
  <c r="I110" i="5" s="1"/>
  <c r="C109" i="5"/>
  <c r="C108" i="5"/>
  <c r="C107" i="5"/>
  <c r="C106" i="5"/>
  <c r="I106" i="5" s="1"/>
  <c r="C105" i="5"/>
  <c r="C104" i="5"/>
  <c r="C103" i="5"/>
  <c r="C102" i="5"/>
  <c r="I102" i="5" s="1"/>
  <c r="C78" i="3" s="1"/>
  <c r="C101" i="5"/>
  <c r="C100" i="5"/>
  <c r="C99" i="5"/>
  <c r="C98" i="5"/>
  <c r="I98" i="5" s="1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6" i="3"/>
  <c r="K3" i="5"/>
  <c r="D6" i="3" s="1"/>
  <c r="I3" i="5"/>
  <c r="C6" i="1" s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I135" i="5"/>
  <c r="C91" i="3" s="1"/>
  <c r="I133" i="5"/>
  <c r="I132" i="5"/>
  <c r="I131" i="5"/>
  <c r="C87" i="3" s="1"/>
  <c r="I129" i="5"/>
  <c r="I128" i="5"/>
  <c r="I127" i="5"/>
  <c r="C83" i="3" s="1"/>
  <c r="I125" i="5"/>
  <c r="I124" i="5"/>
  <c r="I123" i="5"/>
  <c r="I121" i="5"/>
  <c r="I120" i="5"/>
  <c r="I119" i="5"/>
  <c r="I117" i="5"/>
  <c r="I116" i="5"/>
  <c r="I115" i="5"/>
  <c r="I113" i="5"/>
  <c r="I112" i="5"/>
  <c r="I111" i="5"/>
  <c r="I109" i="5"/>
  <c r="I108" i="5"/>
  <c r="C79" i="3" s="1"/>
  <c r="I107" i="5"/>
  <c r="I105" i="5"/>
  <c r="I104" i="5"/>
  <c r="I103" i="5"/>
  <c r="I101" i="5"/>
  <c r="I100" i="5"/>
  <c r="I99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C71" i="3" s="1"/>
  <c r="I71" i="5"/>
  <c r="I70" i="5"/>
  <c r="C69" i="1" s="1"/>
  <c r="I69" i="5"/>
  <c r="C68" i="1" s="1"/>
  <c r="I68" i="5"/>
  <c r="C67" i="3" s="1"/>
  <c r="I67" i="5"/>
  <c r="I66" i="5"/>
  <c r="I65" i="5"/>
  <c r="I64" i="5"/>
  <c r="I63" i="5"/>
  <c r="I62" i="5"/>
  <c r="C61" i="1" s="1"/>
  <c r="I61" i="5"/>
  <c r="C60" i="1" s="1"/>
  <c r="I60" i="5"/>
  <c r="C59" i="3" s="1"/>
  <c r="I59" i="5"/>
  <c r="I58" i="5"/>
  <c r="C57" i="1" s="1"/>
  <c r="I57" i="5"/>
  <c r="C56" i="1" s="1"/>
  <c r="I56" i="5"/>
  <c r="C55" i="1" s="1"/>
  <c r="I55" i="5"/>
  <c r="I54" i="5"/>
  <c r="C53" i="1" s="1"/>
  <c r="I53" i="5"/>
  <c r="I52" i="5"/>
  <c r="C51" i="1" s="1"/>
  <c r="I51" i="5"/>
  <c r="I50" i="5"/>
  <c r="C49" i="1" s="1"/>
  <c r="I49" i="5"/>
  <c r="C48" i="1" s="1"/>
  <c r="I48" i="5"/>
  <c r="I47" i="5"/>
  <c r="I46" i="5"/>
  <c r="I45" i="5"/>
  <c r="C44" i="1" s="1"/>
  <c r="I44" i="5"/>
  <c r="C43" i="1" s="1"/>
  <c r="I43" i="5"/>
  <c r="I42" i="5"/>
  <c r="C41" i="1" s="1"/>
  <c r="I41" i="5"/>
  <c r="C40" i="1" s="1"/>
  <c r="I40" i="5"/>
  <c r="I39" i="5"/>
  <c r="I38" i="5"/>
  <c r="I37" i="5"/>
  <c r="C36" i="1" s="1"/>
  <c r="I36" i="5"/>
  <c r="C35" i="1" s="1"/>
  <c r="I35" i="5"/>
  <c r="I34" i="5"/>
  <c r="C33" i="1" s="1"/>
  <c r="I33" i="5"/>
  <c r="I32" i="5"/>
  <c r="C31" i="1" s="1"/>
  <c r="I31" i="5"/>
  <c r="I30" i="5"/>
  <c r="I29" i="5"/>
  <c r="I28" i="5"/>
  <c r="C27" i="1" s="1"/>
  <c r="I27" i="5"/>
  <c r="I26" i="5"/>
  <c r="C25" i="1" s="1"/>
  <c r="I25" i="5"/>
  <c r="I24" i="5"/>
  <c r="C23" i="1" s="1"/>
  <c r="I23" i="5"/>
  <c r="C22" i="1" s="1"/>
  <c r="I22" i="5"/>
  <c r="C21" i="1" s="1"/>
  <c r="I21" i="5"/>
  <c r="C20" i="1" s="1"/>
  <c r="I20" i="5"/>
  <c r="C19" i="1" s="1"/>
  <c r="I19" i="5"/>
  <c r="I18" i="5"/>
  <c r="C17" i="1" s="1"/>
  <c r="I17" i="5"/>
  <c r="C16" i="1" s="1"/>
  <c r="I16" i="5"/>
  <c r="C15" i="1" s="1"/>
  <c r="I15" i="5"/>
  <c r="I14" i="5"/>
  <c r="C13" i="1" s="1"/>
  <c r="I13" i="5"/>
  <c r="C12" i="1" s="1"/>
  <c r="I12" i="5"/>
  <c r="I11" i="5"/>
  <c r="I10" i="5"/>
  <c r="I9" i="5"/>
  <c r="C9" i="1" s="1"/>
  <c r="I8" i="5"/>
  <c r="I7" i="5"/>
  <c r="C7" i="1" s="1"/>
  <c r="I6" i="5"/>
  <c r="I5" i="5"/>
  <c r="I4" i="5"/>
  <c r="C18" i="2" l="1"/>
  <c r="C22" i="2"/>
  <c r="C26" i="2"/>
  <c r="C30" i="2"/>
  <c r="M30" i="2" s="1"/>
  <c r="C34" i="2"/>
  <c r="C38" i="2"/>
  <c r="C50" i="2"/>
  <c r="C54" i="2"/>
  <c r="M54" i="2" s="1"/>
  <c r="C58" i="2"/>
  <c r="C11" i="4"/>
  <c r="C15" i="4"/>
  <c r="C19" i="2"/>
  <c r="M19" i="2" s="1"/>
  <c r="C23" i="2"/>
  <c r="C27" i="2"/>
  <c r="C39" i="2"/>
  <c r="C47" i="2"/>
  <c r="M47" i="2" s="1"/>
  <c r="C51" i="2"/>
  <c r="C55" i="2"/>
  <c r="C59" i="2"/>
  <c r="C71" i="2"/>
  <c r="M71" i="2" s="1"/>
  <c r="C17" i="4"/>
  <c r="C18" i="4"/>
  <c r="C19" i="4"/>
  <c r="C22" i="4"/>
  <c r="M22" i="4" s="1"/>
  <c r="C23" i="4"/>
  <c r="C26" i="4"/>
  <c r="C27" i="4"/>
  <c r="C30" i="4"/>
  <c r="C11" i="2"/>
  <c r="C15" i="2"/>
  <c r="C32" i="2"/>
  <c r="C36" i="2"/>
  <c r="C56" i="2"/>
  <c r="C34" i="4"/>
  <c r="C36" i="4"/>
  <c r="C38" i="4"/>
  <c r="C47" i="4"/>
  <c r="C50" i="4"/>
  <c r="C54" i="4"/>
  <c r="C55" i="4"/>
  <c r="M55" i="4" s="1"/>
  <c r="C56" i="4"/>
  <c r="C57" i="4"/>
  <c r="C58" i="4"/>
  <c r="C59" i="4"/>
  <c r="M59" i="4" s="1"/>
  <c r="C86" i="4"/>
  <c r="C87" i="4"/>
  <c r="C88" i="4"/>
  <c r="C89" i="4"/>
  <c r="M89" i="4" s="1"/>
  <c r="C90" i="4"/>
  <c r="C91" i="4"/>
  <c r="C98" i="4"/>
  <c r="C99" i="4"/>
  <c r="M99" i="4" s="1"/>
  <c r="C100" i="4"/>
  <c r="C101" i="4"/>
  <c r="C102" i="4"/>
  <c r="C103" i="4"/>
  <c r="C105" i="4"/>
  <c r="C107" i="4"/>
  <c r="M9" i="2"/>
  <c r="M13" i="2"/>
  <c r="M6" i="2"/>
  <c r="M17" i="4"/>
  <c r="M18" i="4"/>
  <c r="M19" i="4"/>
  <c r="M21" i="4"/>
  <c r="M33" i="4"/>
  <c r="M37" i="4"/>
  <c r="M41" i="4"/>
  <c r="M53" i="4"/>
  <c r="M57" i="4"/>
  <c r="M65" i="4"/>
  <c r="M69" i="4"/>
  <c r="M70" i="4"/>
  <c r="M71" i="4"/>
  <c r="M73" i="4"/>
  <c r="M81" i="4"/>
  <c r="M85" i="4"/>
  <c r="M97" i="4"/>
  <c r="M101" i="4"/>
  <c r="M105" i="4"/>
  <c r="M13" i="4"/>
  <c r="M49" i="4"/>
  <c r="M8" i="2"/>
  <c r="M21" i="2"/>
  <c r="M37" i="2"/>
  <c r="M53" i="2"/>
  <c r="M57" i="2"/>
  <c r="M17" i="2"/>
  <c r="M33" i="2"/>
  <c r="M41" i="2"/>
  <c r="M69" i="2"/>
  <c r="M39" i="4"/>
  <c r="M18" i="2"/>
  <c r="M22" i="2"/>
  <c r="M26" i="2"/>
  <c r="M34" i="2"/>
  <c r="M38" i="2"/>
  <c r="M42" i="2"/>
  <c r="M46" i="2"/>
  <c r="M50" i="2"/>
  <c r="M58" i="2"/>
  <c r="M62" i="2"/>
  <c r="M66" i="2"/>
  <c r="M70" i="2"/>
  <c r="M20" i="4"/>
  <c r="M23" i="4"/>
  <c r="M24" i="4"/>
  <c r="M25" i="4"/>
  <c r="M26" i="4"/>
  <c r="M27" i="4"/>
  <c r="M28" i="4"/>
  <c r="M30" i="4"/>
  <c r="M40" i="4"/>
  <c r="M42" i="4"/>
  <c r="M43" i="4"/>
  <c r="M44" i="4"/>
  <c r="M45" i="4"/>
  <c r="M46" i="4"/>
  <c r="M47" i="4"/>
  <c r="M48" i="4"/>
  <c r="M50" i="4"/>
  <c r="M51" i="4"/>
  <c r="M72" i="4"/>
  <c r="M74" i="4"/>
  <c r="M75" i="4"/>
  <c r="M76" i="4"/>
  <c r="M77" i="4"/>
  <c r="M78" i="4"/>
  <c r="M79" i="4"/>
  <c r="M80" i="4"/>
  <c r="M82" i="4"/>
  <c r="M83" i="4"/>
  <c r="M84" i="4"/>
  <c r="M86" i="4"/>
  <c r="M87" i="4"/>
  <c r="M12" i="2"/>
  <c r="M29" i="2"/>
  <c r="M45" i="2"/>
  <c r="M61" i="2"/>
  <c r="M10" i="2"/>
  <c r="M14" i="2"/>
  <c r="M23" i="2"/>
  <c r="M27" i="2"/>
  <c r="M31" i="2"/>
  <c r="M35" i="2"/>
  <c r="M39" i="2"/>
  <c r="M43" i="2"/>
  <c r="M51" i="2"/>
  <c r="M55" i="2"/>
  <c r="M59" i="2"/>
  <c r="M63" i="2"/>
  <c r="M67" i="2"/>
  <c r="M31" i="4"/>
  <c r="M52" i="4"/>
  <c r="M54" i="4"/>
  <c r="M88" i="4"/>
  <c r="M90" i="4"/>
  <c r="M91" i="4"/>
  <c r="M92" i="4"/>
  <c r="M93" i="4"/>
  <c r="M94" i="4"/>
  <c r="M95" i="4"/>
  <c r="M96" i="4"/>
  <c r="M98" i="4"/>
  <c r="M100" i="4"/>
  <c r="M102" i="4"/>
  <c r="M103" i="4"/>
  <c r="M25" i="2"/>
  <c r="M49" i="2"/>
  <c r="M65" i="2"/>
  <c r="M68" i="4"/>
  <c r="M7" i="2"/>
  <c r="M11" i="2"/>
  <c r="M15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6" i="4"/>
  <c r="M7" i="4"/>
  <c r="M8" i="4"/>
  <c r="M9" i="4"/>
  <c r="M10" i="4"/>
  <c r="M11" i="4"/>
  <c r="M12" i="4"/>
  <c r="M14" i="4"/>
  <c r="M15" i="4"/>
  <c r="M32" i="4"/>
  <c r="M34" i="4"/>
  <c r="M35" i="4"/>
  <c r="M36" i="4"/>
  <c r="M38" i="4"/>
  <c r="M56" i="4"/>
  <c r="M58" i="4"/>
  <c r="M60" i="4"/>
  <c r="M61" i="4"/>
  <c r="M62" i="4"/>
  <c r="M63" i="4"/>
  <c r="M64" i="4"/>
  <c r="M66" i="4"/>
  <c r="M67" i="4"/>
  <c r="M104" i="4"/>
  <c r="M106" i="4"/>
  <c r="M107" i="4"/>
  <c r="M108" i="4"/>
  <c r="C74" i="3"/>
  <c r="C52" i="1"/>
  <c r="C72" i="3"/>
  <c r="F6" i="3"/>
  <c r="F6" i="1"/>
  <c r="M6" i="1" s="1"/>
  <c r="C90" i="3"/>
  <c r="E42" i="1"/>
  <c r="E42" i="3"/>
  <c r="E46" i="1"/>
  <c r="E46" i="3"/>
  <c r="E50" i="3"/>
  <c r="E50" i="1"/>
  <c r="E54" i="3"/>
  <c r="E54" i="1"/>
  <c r="E58" i="1"/>
  <c r="E58" i="3"/>
  <c r="E62" i="1"/>
  <c r="E62" i="3"/>
  <c r="E66" i="1"/>
  <c r="E66" i="3"/>
  <c r="E70" i="3"/>
  <c r="E70" i="1"/>
  <c r="E22" i="1"/>
  <c r="C47" i="1"/>
  <c r="C59" i="1"/>
  <c r="C67" i="1"/>
  <c r="C22" i="3"/>
  <c r="F66" i="3"/>
  <c r="C24" i="1"/>
  <c r="C32" i="1"/>
  <c r="C29" i="1"/>
  <c r="C37" i="1"/>
  <c r="C75" i="3"/>
  <c r="C6" i="3"/>
  <c r="E69" i="3"/>
  <c r="E69" i="1"/>
  <c r="E10" i="1"/>
  <c r="E26" i="1"/>
  <c r="E30" i="3"/>
  <c r="F34" i="3"/>
  <c r="C8" i="1"/>
  <c r="C11" i="1"/>
  <c r="C39" i="1"/>
  <c r="C63" i="3"/>
  <c r="C28" i="1"/>
  <c r="C64" i="1"/>
  <c r="C64" i="3"/>
  <c r="C10" i="3"/>
  <c r="C10" i="1"/>
  <c r="C14" i="3"/>
  <c r="C14" i="1"/>
  <c r="C18" i="3"/>
  <c r="C18" i="1"/>
  <c r="C26" i="3"/>
  <c r="C26" i="1"/>
  <c r="C30" i="3"/>
  <c r="C30" i="1"/>
  <c r="C34" i="1"/>
  <c r="C34" i="3"/>
  <c r="C38" i="1"/>
  <c r="C38" i="3"/>
  <c r="C42" i="3"/>
  <c r="C42" i="1"/>
  <c r="C46" i="3"/>
  <c r="C46" i="1"/>
  <c r="C50" i="3"/>
  <c r="C50" i="1"/>
  <c r="C54" i="1"/>
  <c r="C58" i="3"/>
  <c r="C58" i="1"/>
  <c r="C62" i="3"/>
  <c r="C62" i="1"/>
  <c r="C66" i="3"/>
  <c r="C66" i="1"/>
  <c r="C70" i="3"/>
  <c r="C70" i="1"/>
  <c r="D59" i="3"/>
  <c r="D59" i="1"/>
  <c r="D63" i="3"/>
  <c r="D63" i="1"/>
  <c r="F65" i="1"/>
  <c r="F65" i="3"/>
  <c r="D67" i="3"/>
  <c r="D67" i="1"/>
  <c r="F69" i="3"/>
  <c r="F69" i="1"/>
  <c r="E9" i="1"/>
  <c r="E14" i="1"/>
  <c r="C45" i="1"/>
  <c r="C63" i="1"/>
  <c r="F78" i="3"/>
  <c r="F14" i="3"/>
  <c r="F46" i="3"/>
  <c r="D54" i="3"/>
  <c r="F62" i="3"/>
  <c r="F70" i="3"/>
  <c r="F83" i="3"/>
  <c r="F18" i="3"/>
  <c r="F50" i="3"/>
  <c r="D58" i="3"/>
  <c r="F67" i="3"/>
  <c r="F79" i="3"/>
  <c r="F60" i="1"/>
  <c r="F60" i="3"/>
  <c r="F64" i="1"/>
  <c r="F64" i="3"/>
  <c r="E6" i="1"/>
  <c r="D46" i="1"/>
  <c r="D50" i="1"/>
  <c r="D62" i="1"/>
  <c r="D66" i="1"/>
  <c r="D70" i="1"/>
  <c r="F30" i="3"/>
  <c r="F63" i="3"/>
  <c r="F68" i="3"/>
  <c r="F71" i="3"/>
  <c r="F73" i="3"/>
  <c r="F82" i="3"/>
  <c r="D85" i="3"/>
  <c r="D89" i="3"/>
  <c r="F10" i="3"/>
  <c r="D11" i="3"/>
  <c r="F26" i="3"/>
  <c r="F42" i="3"/>
  <c r="F58" i="3"/>
  <c r="F59" i="3"/>
  <c r="F74" i="3"/>
  <c r="F75" i="3"/>
  <c r="F90" i="3"/>
  <c r="F91" i="3"/>
  <c r="F22" i="3"/>
  <c r="F38" i="3"/>
  <c r="F54" i="3"/>
  <c r="F61" i="3"/>
  <c r="F72" i="3"/>
  <c r="F77" i="3"/>
  <c r="F86" i="3"/>
  <c r="F87" i="3"/>
  <c r="D8" i="3"/>
  <c r="C8" i="3"/>
  <c r="F8" i="3"/>
  <c r="D20" i="3"/>
  <c r="C20" i="3"/>
  <c r="F20" i="3"/>
  <c r="E20" i="3"/>
  <c r="D36" i="3"/>
  <c r="C36" i="3"/>
  <c r="F36" i="3"/>
  <c r="E36" i="3"/>
  <c r="C41" i="3"/>
  <c r="D41" i="3"/>
  <c r="F41" i="3"/>
  <c r="E41" i="3"/>
  <c r="E47" i="3"/>
  <c r="C47" i="3"/>
  <c r="F47" i="3"/>
  <c r="D47" i="3"/>
  <c r="E8" i="3"/>
  <c r="D16" i="3"/>
  <c r="C16" i="3"/>
  <c r="F16" i="3"/>
  <c r="E16" i="3"/>
  <c r="C21" i="3"/>
  <c r="D21" i="3"/>
  <c r="F21" i="3"/>
  <c r="E21" i="3"/>
  <c r="E27" i="3"/>
  <c r="C27" i="3"/>
  <c r="F27" i="3"/>
  <c r="D27" i="3"/>
  <c r="D32" i="3"/>
  <c r="C32" i="3"/>
  <c r="F32" i="3"/>
  <c r="E32" i="3"/>
  <c r="C37" i="3"/>
  <c r="D37" i="3"/>
  <c r="F37" i="3"/>
  <c r="E37" i="3"/>
  <c r="E43" i="3"/>
  <c r="C43" i="3"/>
  <c r="F43" i="3"/>
  <c r="D43" i="3"/>
  <c r="D48" i="3"/>
  <c r="C48" i="3"/>
  <c r="F48" i="3"/>
  <c r="E48" i="3"/>
  <c r="C53" i="3"/>
  <c r="D53" i="3"/>
  <c r="F53" i="3"/>
  <c r="E53" i="3"/>
  <c r="E7" i="3"/>
  <c r="C7" i="3"/>
  <c r="F7" i="3"/>
  <c r="C9" i="3"/>
  <c r="D9" i="3"/>
  <c r="F9" i="3"/>
  <c r="D12" i="3"/>
  <c r="C12" i="3"/>
  <c r="F12" i="3"/>
  <c r="E12" i="3"/>
  <c r="C17" i="3"/>
  <c r="D17" i="3"/>
  <c r="F17" i="3"/>
  <c r="E17" i="3"/>
  <c r="E23" i="3"/>
  <c r="C23" i="3"/>
  <c r="F23" i="3"/>
  <c r="D23" i="3"/>
  <c r="D28" i="3"/>
  <c r="C28" i="3"/>
  <c r="F28" i="3"/>
  <c r="E28" i="3"/>
  <c r="C33" i="3"/>
  <c r="D33" i="3"/>
  <c r="F33" i="3"/>
  <c r="E33" i="3"/>
  <c r="E39" i="3"/>
  <c r="C39" i="3"/>
  <c r="F39" i="3"/>
  <c r="D39" i="3"/>
  <c r="D44" i="3"/>
  <c r="C44" i="3"/>
  <c r="F44" i="3"/>
  <c r="E44" i="3"/>
  <c r="C49" i="3"/>
  <c r="D49" i="3"/>
  <c r="F49" i="3"/>
  <c r="E49" i="3"/>
  <c r="E55" i="3"/>
  <c r="C55" i="3"/>
  <c r="F55" i="3"/>
  <c r="D55" i="3"/>
  <c r="E11" i="3"/>
  <c r="C11" i="3"/>
  <c r="F11" i="3"/>
  <c r="E15" i="3"/>
  <c r="C15" i="3"/>
  <c r="F15" i="3"/>
  <c r="D15" i="3"/>
  <c r="C25" i="3"/>
  <c r="D25" i="3"/>
  <c r="F25" i="3"/>
  <c r="E25" i="3"/>
  <c r="E31" i="3"/>
  <c r="C31" i="3"/>
  <c r="F31" i="3"/>
  <c r="D31" i="3"/>
  <c r="D52" i="3"/>
  <c r="C52" i="3"/>
  <c r="F52" i="3"/>
  <c r="E52" i="3"/>
  <c r="D57" i="3"/>
  <c r="C57" i="3"/>
  <c r="E57" i="3"/>
  <c r="F57" i="3"/>
  <c r="C13" i="3"/>
  <c r="D13" i="3"/>
  <c r="F13" i="3"/>
  <c r="E13" i="3"/>
  <c r="E19" i="3"/>
  <c r="C19" i="3"/>
  <c r="F19" i="3"/>
  <c r="D19" i="3"/>
  <c r="D24" i="3"/>
  <c r="C24" i="3"/>
  <c r="F24" i="3"/>
  <c r="E24" i="3"/>
  <c r="C29" i="3"/>
  <c r="D29" i="3"/>
  <c r="F29" i="3"/>
  <c r="E29" i="3"/>
  <c r="E35" i="3"/>
  <c r="C35" i="3"/>
  <c r="F35" i="3"/>
  <c r="D35" i="3"/>
  <c r="D40" i="3"/>
  <c r="C40" i="3"/>
  <c r="F40" i="3"/>
  <c r="E40" i="3"/>
  <c r="C45" i="3"/>
  <c r="D45" i="3"/>
  <c r="F45" i="3"/>
  <c r="E45" i="3"/>
  <c r="E51" i="3"/>
  <c r="C51" i="3"/>
  <c r="F51" i="3"/>
  <c r="D51" i="3"/>
  <c r="D56" i="3"/>
  <c r="C56" i="3"/>
  <c r="F56" i="3"/>
  <c r="E56" i="3"/>
  <c r="E60" i="3"/>
  <c r="D60" i="3"/>
  <c r="D65" i="3"/>
  <c r="C65" i="3"/>
  <c r="E76" i="3"/>
  <c r="D76" i="3"/>
  <c r="D81" i="3"/>
  <c r="C81" i="3"/>
  <c r="C60" i="3"/>
  <c r="E64" i="3"/>
  <c r="D64" i="3"/>
  <c r="E65" i="3"/>
  <c r="D69" i="3"/>
  <c r="C69" i="3"/>
  <c r="C76" i="3"/>
  <c r="E80" i="3"/>
  <c r="D80" i="3"/>
  <c r="E81" i="3"/>
  <c r="E88" i="3"/>
  <c r="D88" i="3"/>
  <c r="C88" i="3"/>
  <c r="E68" i="3"/>
  <c r="D68" i="3"/>
  <c r="D73" i="3"/>
  <c r="C73" i="3"/>
  <c r="E84" i="3"/>
  <c r="D84" i="3"/>
  <c r="C84" i="3"/>
  <c r="D61" i="3"/>
  <c r="C61" i="3"/>
  <c r="C68" i="3"/>
  <c r="E72" i="3"/>
  <c r="D72" i="3"/>
  <c r="E73" i="3"/>
  <c r="D77" i="3"/>
  <c r="C77" i="3"/>
  <c r="F84" i="3"/>
  <c r="F85" i="3"/>
  <c r="F89" i="3"/>
  <c r="E59" i="3"/>
  <c r="E63" i="3"/>
  <c r="E67" i="3"/>
  <c r="E71" i="3"/>
  <c r="E75" i="3"/>
  <c r="E79" i="3"/>
  <c r="E83" i="3"/>
  <c r="C85" i="3"/>
  <c r="E87" i="3"/>
  <c r="C89" i="3"/>
  <c r="E91" i="3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</calcChain>
</file>

<file path=xl/sharedStrings.xml><?xml version="1.0" encoding="utf-8"?>
<sst xmlns="http://schemas.openxmlformats.org/spreadsheetml/2006/main" count="964" uniqueCount="347">
  <si>
    <t>v_ram_writedata := (others =&gt; '0');</t>
  </si>
  <si>
    <t>when (x"</t>
  </si>
  <si>
    <t>") =&gt;</t>
  </si>
  <si>
    <t>v_ram_address    := "</t>
  </si>
  <si>
    <t>";</t>
  </si>
  <si>
    <t>v_ram_byteenable := "</t>
  </si>
  <si>
    <t>v_ram_writedata(</t>
  </si>
  <si>
    <t xml:space="preserve"> downto </t>
  </si>
  <si>
    <t>)  := fee_rmap_i.writedata;</t>
  </si>
  <si>
    <t>00000003</t>
  </si>
  <si>
    <t>00000004</t>
  </si>
  <si>
    <t>00000005</t>
  </si>
  <si>
    <t>00000006</t>
  </si>
  <si>
    <t>00000007</t>
  </si>
  <si>
    <t>00000008</t>
  </si>
  <si>
    <t>00000009</t>
  </si>
  <si>
    <t>0000000A</t>
  </si>
  <si>
    <t>0000000B</t>
  </si>
  <si>
    <t>0000000C</t>
  </si>
  <si>
    <t>0000000D</t>
  </si>
  <si>
    <t>0000000E</t>
  </si>
  <si>
    <t>0000000F</t>
  </si>
  <si>
    <t>00000010</t>
  </si>
  <si>
    <t>00000011</t>
  </si>
  <si>
    <t>00000012</t>
  </si>
  <si>
    <t>00000013</t>
  </si>
  <si>
    <t>00000017</t>
  </si>
  <si>
    <t>0000001B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</si>
  <si>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</si>
  <si>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</si>
  <si>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</si>
  <si>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</si>
  <si>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</si>
  <si>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</si>
  <si>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</si>
  <si>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</si>
  <si>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</si>
  <si>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</si>
  <si>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</si>
  <si>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</si>
  <si>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</si>
  <si>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</si>
  <si>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</si>
  <si>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</si>
  <si>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</si>
  <si>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</si>
  <si>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</si>
  <si>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</si>
  <si>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</si>
  <si>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</si>
  <si>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</si>
  <si>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</si>
  <si>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</si>
  <si>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</si>
  <si>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</si>
  <si>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</si>
  <si>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</si>
  <si>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</si>
  <si>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</si>
  <si>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</si>
  <si>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</si>
  <si>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</si>
  <si>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</si>
  <si>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</si>
  <si>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</si>
  <si>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</si>
  <si>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</si>
  <si>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</si>
  <si>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</si>
  <si>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</si>
  <si>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</si>
  <si>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</si>
  <si>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</si>
  <si>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</si>
  <si>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</si>
  <si>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</si>
  <si>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</si>
  <si>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</si>
  <si>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</si>
  <si>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</si>
  <si>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</si>
  <si>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</si>
  <si>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</si>
  <si>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</si>
  <si>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</si>
  <si>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</si>
  <si>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</si>
  <si>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</si>
  <si>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</si>
  <si>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</si>
  <si>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</si>
  <si>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</si>
  <si>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</si>
  <si>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</si>
  <si>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</si>
  <si>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</si>
  <si>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</si>
  <si>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</si>
  <si>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</si>
  <si>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</si>
  <si>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</si>
  <si>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</si>
  <si>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</si>
  <si>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</si>
  <si>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</si>
  <si>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</si>
  <si>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</si>
  <si>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</si>
  <si>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</si>
  <si>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</si>
  <si>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</si>
  <si>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</si>
  <si>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</si>
  <si>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</si>
  <si>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</si>
  <si>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</si>
  <si>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</si>
  <si>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</si>
  <si>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</si>
  <si>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</si>
  <si>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</si>
  <si>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</si>
  <si>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</si>
  <si>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</si>
  <si>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</si>
  <si>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</si>
  <si>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</si>
  <si>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</si>
  <si>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</si>
  <si>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</si>
  <si>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</si>
  <si>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when (16#</t>
  </si>
  <si>
    <t xml:space="preserve">#) =&gt;
</t>
  </si>
  <si>
    <t xml:space="preserve">
v_ram_address                 := "</t>
  </si>
  <si>
    <t>";
v_ram_byteenable              := "</t>
  </si>
  <si>
    <t>";
v_ram_wrbitmask               := (others =&gt; '0');
v_ram_writedata               := (others =&gt; '0');
v_ram_wrbitmask(</t>
  </si>
  <si>
    <t>) := (others =&gt; '1');
v_ram_writedata(</t>
  </si>
  <si>
    <t>) := avalon_mm_rmap_i.writedata(</t>
  </si>
  <si>
    <t>);
p_rmap_ram_wr(v_ram_address, v_ram_byteenable, v_ram_wrbitmask, v_ram_writedata, avalon_mm_rmap_o.waitrequest);</t>
  </si>
  <si>
    <t>p_rmap_ram_rd(v_ram_address, fee_rmap_o.waitrequest, v_ram_readdata);</t>
  </si>
  <si>
    <t>fee_rmap_o.readdata &lt;= v_ram_readdata(</t>
  </si>
  <si>
    <t>);</t>
  </si>
  <si>
    <t>";
p_rmap_ram_rd(v_ram_address, avalon_mm_rmap_o.waitrequest, v_ram_readdata);
avalon_mm_rmap_o.readdata              &lt;= (others =&gt; '0');
avalon_mm_rmap_o.readdata(</t>
  </si>
  <si>
    <t>) &lt;= v_ram_readdata(</t>
  </si>
  <si>
    <t>00000104</t>
  </si>
  <si>
    <t>00000105</t>
  </si>
  <si>
    <t>00000106</t>
  </si>
  <si>
    <t>00000107</t>
  </si>
  <si>
    <t>00000108</t>
  </si>
  <si>
    <t>00000109</t>
  </si>
  <si>
    <t>0000010A</t>
  </si>
  <si>
    <t>0000010B</t>
  </si>
  <si>
    <t>0000010E</t>
  </si>
  <si>
    <t>0000010F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</si>
  <si>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</si>
  <si>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</si>
  <si>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</si>
  <si>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</si>
  <si>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</si>
  <si>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</si>
  <si>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</si>
  <si>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</si>
  <si>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</si>
  <si>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</si>
  <si>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0000011A</t>
  </si>
  <si>
    <t>0000011B</t>
  </si>
  <si>
    <t>0000011C</t>
  </si>
  <si>
    <t>0000011D</t>
  </si>
  <si>
    <t>0000011E</t>
  </si>
  <si>
    <t>0000011F</t>
  </si>
  <si>
    <t>00000123</t>
  </si>
  <si>
    <t>00000124</t>
  </si>
  <si>
    <t>00000125</t>
  </si>
  <si>
    <t>00000126</t>
  </si>
  <si>
    <t>00000127</t>
  </si>
  <si>
    <t>0000012B</t>
  </si>
  <si>
    <t>0000012F</t>
  </si>
  <si>
    <t>00000132</t>
  </si>
  <si>
    <t>00000133</t>
  </si>
  <si>
    <t>00000137</t>
  </si>
  <si>
    <t>00000139</t>
  </si>
  <si>
    <t>0000013A</t>
  </si>
  <si>
    <t>0000013D</t>
  </si>
  <si>
    <t>0000013E</t>
  </si>
  <si>
    <t>0000013F</t>
  </si>
  <si>
    <t>00000140</t>
  </si>
  <si>
    <t>00000141</t>
  </si>
  <si>
    <t>00000142</t>
  </si>
  <si>
    <t>00000143</t>
  </si>
  <si>
    <t>00000147</t>
  </si>
  <si>
    <t>-- DEB Critical Configuration Area Register "DTC_AEB_ONOFF" : "AEB_IDX0" Field%%-- DEB Critical Configuration Area Register "DTC_AEB_ONOFF" : "AEB_IDX1" Field%%-- DEB Critical Configuration Area Register "DTC_AEB_ONOFF" : "AEB_IDX2" Field%%-- DEB Critical Configuration Area Register "DTC_AEB_ONOFF" : "AEB_IDX3" Field</t>
  </si>
  <si>
    <t>-- DEB Critical Configuration Area Register "DTC_PLL_REG_0" : "PFDFC" Field</t>
  </si>
  <si>
    <t>-- DEB Critical Configuration Area Register "DTC_PLL_REG_0" : "GTME" Field</t>
  </si>
  <si>
    <t>-- DEB Critical Configuration Area Register "DTC_PLL_REG_0" : "HOLDF" Field%%-- DEB Critical Configuration Area Register "DTC_PLL_REG_0" : "HOLDTR" Field</t>
  </si>
  <si>
    <t>-- DEB Critical Configuration Area Register "DTC_PLL_REG_0" : FOFF, "LOCK1", "LOCK0", "LOCKW1", "LOCKW0", "C1", "C0" Fields</t>
  </si>
  <si>
    <t>-- DEB Critical Configuration Area Register "DTC_PLL_REG_1" : "HOLD", "RESET", "RESHOL", "PD", "Y4MUX", "Y3MUX", "Y2MUX", "Y1MUX", "Y0MUX", "FB_MUX", "PFD", "CP_current", "PRECP", "CP_DIR", "C1", "C0" Fields</t>
  </si>
  <si>
    <t>-- DEB Critical Configuration Area Register "DTC_PLL_REG_2" : 90DIV8, "90DIV4", "ADLOCK", "SXOIREF", "SREF", "Output_Y4_Mode", "Output_Y3_Mode", "Output_Y2_Mode", "Output_Y1_Mode", "Output_Y0_Mode", "OUTSEL4", "OUTSEL3", "OUTSEL2", "OUTSEL1", "OUTSEL0", "C1", "C0" Fields</t>
  </si>
  <si>
    <t>-- DEB Critical Configuration Area Register "DTC_PLL_REG_3" : REFDEC, "MANAUT", "DLYN", "DLYM", "N", "M", "C1", "C0" Fields</t>
  </si>
  <si>
    <t>-- DEB Critical Configuration Area Register "DTC_FEE_MOD" : "OPER_MOD" Field</t>
  </si>
  <si>
    <t>-- DEB Critical Configuration Area Register "DTC_IMM_ONMOD" : "IMM_ON" Field</t>
  </si>
  <si>
    <t>-- DEB General Configuration Area Register "DTC_IN_MOD" : "T7_IN_MOD" Field</t>
  </si>
  <si>
    <t>-- DEB General Configuration Area Register "DTC_IN_MOD" : "T6_IN_MOD" Field</t>
  </si>
  <si>
    <t>-- DEB General Configuration Area Register "DTC_IN_MOD" : "T5_IN_MOD" Field</t>
  </si>
  <si>
    <t>-- DEB General Configuration Area Register "DTC_IN_MOD" : "T4_IN_MOD" Field</t>
  </si>
  <si>
    <t>-- DEB General Configuration Area Register "DTC_IN_MOD" : "T3_IN_MOD" Field</t>
  </si>
  <si>
    <t>-- DEB General Configuration Area Register "DTC_IN_MOD" : "T2_IN_MOD" Field</t>
  </si>
  <si>
    <t>-- DEB General Configuration Area Register "DTC_IN_MOD" : "T1_IN_MOD" Field</t>
  </si>
  <si>
    <t>-- DEB General Configuration Area Register "DTC_IN_MOD" : "T0_IN_MOD" Field</t>
  </si>
  <si>
    <t>-- DEB General Configuration Area Register "DTC_WDW_SIZ" : "W_SIZ_X" Field</t>
  </si>
  <si>
    <t>-- DEB General Configuration Area Register "DTC_WDW_SIZ" : "W_SIZ_Y" Field</t>
  </si>
  <si>
    <t>-- DEB General Configuration Area Register "DTC_WDW_IDX" : "WDW_IDX_4" Field</t>
  </si>
  <si>
    <t>-- DEB General Configuration Area Register "DTC_WDW_IDX" : "WDW_LEN_4" Field</t>
  </si>
  <si>
    <t>-- DEB General Configuration Area Register "DTC_WDW_IDX" : "WDW_IDX_3" Field</t>
  </si>
  <si>
    <t>-- DEB General Configuration Area Register "DTC_WDW_IDX" : "WDW_LEN_3" Field</t>
  </si>
  <si>
    <t>-- DEB General Configuration Area Register "DTC_WDW_IDX" : "WDW_IDX_2" Field</t>
  </si>
  <si>
    <t>-- DEB General Configuration Area Register "DTC_WDW_IDX" : "WDW_LEN_2" Field</t>
  </si>
  <si>
    <t>-- DEB General Configuration Area Register "DTC_WDW_IDX" : "WDW_IDX_1" Field</t>
  </si>
  <si>
    <t>-- DEB General Configuration Area Register "DTC_WDW_IDX" : "WDW_LEN_1" Field</t>
  </si>
  <si>
    <t>-- DEB General Configuration Area Register "DTC_OVS_PAT" : "OVS_LIN_PAT" Field</t>
  </si>
  <si>
    <t>-- DEB General Configuration Area Register "DTC_SIZ_PAT" : "NB_LIN_PAT" Field</t>
  </si>
  <si>
    <t>-- DEB General Configuration Area Register "DTC_SIZ_PAT" : "NB_PIX_PAT" Field</t>
  </si>
  <si>
    <t>-- DEB General Configuration Area Register "DTC_TRG_25S" : "2_5S_N_CYC" Field</t>
  </si>
  <si>
    <t>-- DEB General Configuration Area Register "DTC_SEL_TRG" : "TRG_SRC" Field</t>
  </si>
  <si>
    <t>-- DEB General Configuration Area Register "DTC_FRM_CNT" : "PSET_FRM_CNT" Field</t>
  </si>
  <si>
    <t>-- DEB General Configuration Area Register "DTC_SEL_SYN" : "SYN_FRQ" Field</t>
  </si>
  <si>
    <t>-- DEB General Configuration Area Register "DTC_RST_CPS" : "RST_SPW" Field</t>
  </si>
  <si>
    <t>-- DEB General Configuration Area Register "DTC_RST_CPS" : "RST_WDG" Field</t>
  </si>
  <si>
    <t>-- DEB General Configuration Area Register "DTC_25S_DLY" : "25S_DLY" Field</t>
  </si>
  <si>
    <t>-- DEB General Configuration Area Register "DTC_TMOD_CONF" : "RESERVED" Field</t>
  </si>
  <si>
    <t>-- DEB General Configuration Area Register "DTC_SPW_CFG" : "TIMECODE" Field</t>
  </si>
  <si>
    <t>00001000</t>
  </si>
  <si>
    <t>00001001</t>
  </si>
  <si>
    <t>00001002</t>
  </si>
  <si>
    <t>00001003</t>
  </si>
  <si>
    <t>00001004</t>
  </si>
  <si>
    <t>00001005</t>
  </si>
  <si>
    <t>00001006</t>
  </si>
  <si>
    <t>00001008</t>
  </si>
  <si>
    <t>00001009</t>
  </si>
  <si>
    <t>0000100A</t>
  </si>
  <si>
    <t>0000100B</t>
  </si>
  <si>
    <t>0000100C</t>
  </si>
  <si>
    <t>0000100D</t>
  </si>
  <si>
    <t>0000100E</t>
  </si>
  <si>
    <t>0000100F</t>
  </si>
  <si>
    <t>00001010</t>
  </si>
  <si>
    <t>00001011</t>
  </si>
  <si>
    <t>00001012</t>
  </si>
  <si>
    <t>00001013</t>
  </si>
  <si>
    <t>00001016</t>
  </si>
  <si>
    <t>00001017</t>
  </si>
  <si>
    <t>-- DEB Housekeeping Area Register "DEB_STATUS" : "OPER_MOD" Field</t>
  </si>
  <si>
    <t>-- DEB Housekeeping Area Register "DEB_STATUS" : "EDAC_LIST_UNCORR_ERR" Field%%-- DEB Housekeeping Area Register "DEB_STATUS" : "EDAC_LIST_CORR_ERR" Field</t>
  </si>
  <si>
    <t>-- DEB Housekeeping Area Register "DEB_STATUS" : PLL_REF, "PLL_VCXO", "PLL_LOCK" Fields</t>
  </si>
  <si>
    <t>-- DEB Housekeeping Area Register "DEB_STATUS" : "WDG" Field%%-- DEB Housekeeping Area Register "DEB_STATUS" : "WDW_LIST_CNT_OVF" Field%%-- DEB Housekeeping Area Register "DEB_STATUS" : "VDIG_AEB_1" Field%%-- DEB Housekeeping Area Register "DEB_STATUS" : "VDIG_AEB_2" Field%%-- DEB Housekeeping Area Register "DEB_STATUS" : "VDIG_AEB_3" Field%%-- DEB Housekeeping Area Register "DEB_STATUS" : "VDIG_AEB_4" Field</t>
  </si>
  <si>
    <t>-- DEB Housekeeping Area Register "DEB_OVF" : "ROW_ACT_LIST_1" Field%%-- DEB Housekeeping Area Register "DEB_OVF" : "ROW_ACT_LIST_2" Field%%-- DEB Housekeeping Area Register "DEB_OVF" : "ROW_ACT_LIST_3" Field%%-- DEB Housekeeping Area Register "DEB_OVF" : "ROW_ACT_LIST_4" Field%%-- DEB Housekeeping Area Register "DEB_OVF" : "ROW_ACT_LIST_5" Field%%-- DEB Housekeeping Area Register "DEB_OVF" : "ROW_ACT_LIST_6" Field%%-- DEB Housekeeping Area Register "DEB_OVF" : "ROW_ACT_LIST_7" Field%%-- DEB Housekeeping Area Register "DEB_OVF" : "ROW_ACT_LIST_8" Field</t>
  </si>
  <si>
    <t>-- DEB Housekeeping Area Register "DEB_OVF" : "OUTBUFF_1" Field%%-- DEB Housekeeping Area Register "DEB_OVF" : "OUTBUFF_2" Field%%-- DEB Housekeeping Area Register "DEB_OVF" : "OUTBUFF_3" Field%%-- DEB Housekeeping Area Register "DEB_OVF" : "OUTBUFF_4" Field%%-- DEB Housekeeping Area Register "DEB_OVF" : "OUTBUFF_5" Field%%-- DEB Housekeeping Area Register "DEB_OVF" : "OUTBUFF_6" Field%%-- DEB Housekeeping Area Register "DEB_OVF" : "OUTBUFF_7" Field%%-- DEB Housekeeping Area Register "DEB_OVF" : "OUTBUFF_8" Field</t>
  </si>
  <si>
    <t>-- DEB Housekeeping Area Register "DEB_OVF" : "RMAP_1" Field%%-- DEB Housekeeping Area Register "DEB_OVF" : "RMAP_2" Field%%-- DEB Housekeeping Area Register "DEB_OVF" : "RMAP_3" Field%%-- DEB Housekeeping Area Register "DEB_OVF" : "RMAP_4" Field</t>
  </si>
  <si>
    <t>-- DEB Housekeeping Area Register "SPW_STATUS" : "DISC_4" Field%%-- DEB Housekeeping Area Register "SPW_STATUS" : "PAR_4" Field%%-- DEB Housekeeping Area Register "SPW_STATUS" : "ESC_4" Field%%-- DEB Housekeeping Area Register "SPW_STATUS" : "FIFO_4" Field%%-- DEB Housekeeping Area Register "SPW_STATUS" : "CRD_4" Field%%-- DEB Housekeeping Area Register "SPW_STATUS" : "STATE_4" Field</t>
  </si>
  <si>
    <t>-- DEB Housekeeping Area Register "SPW_STATUS" : "DISC_3" Field%%-- DEB Housekeeping Area Register "SPW_STATUS" : "PAR_3" Field%%-- DEB Housekeeping Area Register "SPW_STATUS" : "ESC_3" Field%%-- DEB Housekeeping Area Register "SPW_STATUS" : "FIFO_3" Field%%-- DEB Housekeeping Area Register "SPW_STATUS" : "CRD_3" Field%%-- DEB Housekeeping Area Register "SPW_STATUS" : "STATE_3" Field</t>
  </si>
  <si>
    <t>-- DEB Housekeeping Area Register "SPW_STATUS" : "DISC_2" Field%%-- DEB Housekeeping Area Register "SPW_STATUS" : "PAR_2" Field%%-- DEB Housekeeping Area Register "SPW_STATUS" : "ESC_2" Field%%-- DEB Housekeeping Area Register "SPW_STATUS" : "FIFO_2" Field%%-- DEB Housekeeping Area Register "SPW_STATUS" : "CRD_2" Field%%-- DEB Housekeeping Area Register "SPW_STATUS" : "STATE_2" Field</t>
  </si>
  <si>
    <t>-- DEB Housekeeping Area Register "SPW_STATUS" : "DISC_1" Field%%-- DEB Housekeeping Area Register "SPW_STATUS" : "PAR_1" Field%%-- DEB Housekeeping Area Register "SPW_STATUS" : "ESC_1" Field%%-- DEB Housekeeping Area Register "SPW_STATUS" : "FIFO_1" Field%%-- DEB Housekeeping Area Register "SPW_STATUS" : "CRD_1" Field%%-- DEB Housekeeping Area Register "SPW_STATUS" : "STATE_1" Field</t>
  </si>
  <si>
    <t>-- DEB Housekeeping Area Register "DEB_AHK1" : "VDIG_IN" Field</t>
  </si>
  <si>
    <t>-- DEB Housekeeping Area Register "DEB_AHK1" : "VIO" Field</t>
  </si>
  <si>
    <t>-- DEB Housekeeping Area Register "DEB_AHK2" : "VCOR" Field</t>
  </si>
  <si>
    <t>-- DEB Housekeeping Area Register "DEB_AHK2" : "VLVD" Field</t>
  </si>
  <si>
    <t>-- DEB Housekeeping Area Register "DEB_AHK3" : "DEB_TEMP" Field</t>
  </si>
  <si>
    <t>-- DEB Critical Configuration Area Register "DTC_AEB_ONOFF" : "AEB_IDX3" Field</t>
  </si>
  <si>
    <t>-- DEB Critical Configuration Area Register "DTC_AEB_ONOFF" : "AEB_IDX2" Field</t>
  </si>
  <si>
    <t>-- DEB Critical Configuration Area Register "DTC_AEB_ONOFF" : "AEB_IDX1" Field</t>
  </si>
  <si>
    <t>-- DEB Critical Configuration Area Register "DTC_AEB_ONOFF" : "AEB_IDX0" Field</t>
  </si>
  <si>
    <t>-- DEB Critical Configuration Area Register "DTC_PLL_REG_0" : "HOLDTR" Field</t>
  </si>
  <si>
    <t>-- DEB Critical Configuration Area Register "DTC_PLL_REG_0" : "HOLDF" Field</t>
  </si>
  <si>
    <t>-- DEB Critical Configuration Area Register "DTC_PLL_REG_2" : "90DIV8, "90DIV4", "ADLOCK", "SXOIREF", "SREF", "Output_Y4_Mode", "Output_Y3_Mode", "Output_Y2_Mode", "Output_Y1_Mode", "Output_Y0_Mode", "OUTSEL4", "OUTSEL3", "OUTSEL2", "OUTSEL1", "OUTSEL0", "C1", "C0" Fields</t>
  </si>
  <si>
    <t>-- DEB Housekeeping Area Register "DEB_STATUS" : "EDAC_LIST_CORR_ERR" Field</t>
  </si>
  <si>
    <t>-- DEB Housekeeping Area Register "DEB_STATUS" : "EDAC_LIST_UNCORR_ERR" Field</t>
  </si>
  <si>
    <t>-- DEB Housekeeping Area Register "DEB_STATUS" : "VDIG_AEB_4" Field</t>
  </si>
  <si>
    <t>-- DEB Housekeeping Area Register "DEB_STATUS" : "VDIG_AEB_3" Field</t>
  </si>
  <si>
    <t>-- DEB Housekeeping Area Register "DEB_STATUS" : "VDIG_AEB_2" Field</t>
  </si>
  <si>
    <t>-- DEB Housekeeping Area Register "DEB_STATUS" : "VDIG_AEB_1" Field</t>
  </si>
  <si>
    <t>-- DEB Housekeeping Area Register "DEB_STATUS" : "WDW_LIST_CNT_OVF" Field</t>
  </si>
  <si>
    <t>-- DEB Housekeeping Area Register "DEB_STATUS" : "WDG" Field</t>
  </si>
  <si>
    <t>-- DEB Housekeeping Area Register "DEB_OVF" : "ROW_ACT_LIST_8" Field</t>
  </si>
  <si>
    <t>-- DEB Housekeeping Area Register "DEB_OVF" : "ROW_ACT_LIST_7" Field</t>
  </si>
  <si>
    <t>-- DEB Housekeeping Area Register "DEB_OVF" : "ROW_ACT_LIST_6" Field</t>
  </si>
  <si>
    <t>-- DEB Housekeeping Area Register "DEB_OVF" : "ROW_ACT_LIST_5" Field</t>
  </si>
  <si>
    <t>-- DEB Housekeeping Area Register "DEB_OVF" : "ROW_ACT_LIST_4" Field</t>
  </si>
  <si>
    <t>-- DEB Housekeeping Area Register "DEB_OVF" : "ROW_ACT_LIST_3" Field</t>
  </si>
  <si>
    <t>-- DEB Housekeeping Area Register "DEB_OVF" : "ROW_ACT_LIST_2" Field</t>
  </si>
  <si>
    <t>-- DEB Housekeeping Area Register "DEB_OVF" : "ROW_ACT_LIST_1" Field</t>
  </si>
  <si>
    <t>-- DEB Housekeeping Area Register "DEB_OVF" : "OUTBUFF_1" Field</t>
  </si>
  <si>
    <t>-- DEB Housekeeping Area Register "DEB_OVF" : "OUTBUFF_2" Field</t>
  </si>
  <si>
    <t>-- DEB Housekeeping Area Register "DEB_OVF" : "OUTBUFF_3" Field</t>
  </si>
  <si>
    <t>-- DEB Housekeeping Area Register "DEB_OVF" : "OUTBUFF_4" Field</t>
  </si>
  <si>
    <t>-- DEB Housekeeping Area Register "DEB_OVF" : "OUTBUFF_5" Field</t>
  </si>
  <si>
    <t>-- DEB Housekeeping Area Register "DEB_OVF" : "OUTBUFF_6" Field</t>
  </si>
  <si>
    <t>-- DEB Housekeeping Area Register "DEB_OVF" : "OUTBUFF_7" Field</t>
  </si>
  <si>
    <t>-- DEB Housekeeping Area Register "DEB_OVF" : "OUTBUFF_8" Field</t>
  </si>
  <si>
    <t>-- DEB Housekeeping Area Register "DEB_OVF" : "RMAP_1" Field</t>
  </si>
  <si>
    <t>-- DEB Housekeeping Area Register "DEB_OVF" : "RMAP_2" Field</t>
  </si>
  <si>
    <t>-- DEB Housekeeping Area Register "DEB_OVF" : "RMAP_3" Field</t>
  </si>
  <si>
    <t>-- DEB Housekeeping Area Register "DEB_OVF" : "RMAP_4" Field</t>
  </si>
  <si>
    <t>-- DEB Housekeeping Area Register "SPW_STATUS" : "DISC_4" Field</t>
  </si>
  <si>
    <t>-- DEB Housekeeping Area Register "SPW_STATUS" : "PAR_4" Field</t>
  </si>
  <si>
    <t>-- DEB Housekeeping Area Register "SPW_STATUS" : "ESC_4" Field</t>
  </si>
  <si>
    <t>-- DEB Housekeeping Area Register "SPW_STATUS" : "FIFO_4" Field</t>
  </si>
  <si>
    <t>-- DEB Housekeeping Area Register "SPW_STATUS" : "CRD_4" Field</t>
  </si>
  <si>
    <t>-- DEB Housekeeping Area Register "SPW_STATUS" : "STATE_4" Field</t>
  </si>
  <si>
    <t>-- DEB Housekeeping Area Register "SPW_STATUS" : "DISC_3" Field</t>
  </si>
  <si>
    <t>-- DEB Housekeeping Area Register "SPW_STATUS" : "PAR_3" Field</t>
  </si>
  <si>
    <t>-- DEB Housekeeping Area Register "SPW_STATUS" : "ESC_3" Field</t>
  </si>
  <si>
    <t>-- DEB Housekeeping Area Register "SPW_STATUS" : "FIFO_3" Field</t>
  </si>
  <si>
    <t>-- DEB Housekeeping Area Register "SPW_STATUS" : "CRD_3" Field</t>
  </si>
  <si>
    <t>-- DEB Housekeeping Area Register "SPW_STATUS" : "STATE_3" Field</t>
  </si>
  <si>
    <t>-- DEB Housekeeping Area Register "SPW_STATUS" : "DISC_2" Field</t>
  </si>
  <si>
    <t>-- DEB Housekeeping Area Register "SPW_STATUS" : "PAR_2" Field</t>
  </si>
  <si>
    <t>-- DEB Housekeeping Area Register "SPW_STATUS" : "ESC_2" Field</t>
  </si>
  <si>
    <t>-- DEB Housekeeping Area Register "SPW_STATUS" : "FIFO_2" Field</t>
  </si>
  <si>
    <t>-- DEB Housekeeping Area Register "SPW_STATUS" : "CRD_2" Field</t>
  </si>
  <si>
    <t>-- DEB Housekeeping Area Register "SPW_STATUS" : "STATE_2" Field</t>
  </si>
  <si>
    <t>-- DEB Housekeeping Area Register "SPW_STATUS" : "DISC_1" Field</t>
  </si>
  <si>
    <t>-- DEB Housekeeping Area Register "SPW_STATUS" : "PAR_1" Field</t>
  </si>
  <si>
    <t>-- DEB Housekeeping Area Register "SPW_STATUS" : "ESC_1" Field</t>
  </si>
  <si>
    <t>-- DEB Housekeeping Area Register "SPW_STATUS" : "FIFO_1" Field</t>
  </si>
  <si>
    <t>-- DEB Housekeeping Area Register "SPW_STATUS" : "CRD_1" Field</t>
  </si>
  <si>
    <t>-- DEB Housekeeping Area Register "SPW_STATUS" : "STATE_1" Field</t>
  </si>
  <si>
    <t>RMAP Byte Addr</t>
  </si>
  <si>
    <t>RMAP Word Addr</t>
  </si>
  <si>
    <t>Field Comment</t>
  </si>
  <si>
    <t>RMAP Start Bit</t>
  </si>
  <si>
    <t>RMAP End Bit</t>
  </si>
  <si>
    <t>Length</t>
  </si>
  <si>
    <t>AVS Dword Addr</t>
  </si>
  <si>
    <t>RAM Addr</t>
  </si>
  <si>
    <t>RAM Byteenable</t>
  </si>
  <si>
    <t>RAM Start Bit</t>
  </si>
  <si>
    <t>RAM End Bit</t>
  </si>
  <si>
    <t>RAM Addr Bits</t>
  </si>
  <si>
    <t>RAM RMAP Byteenable</t>
  </si>
  <si>
    <t>RAM RMAP Start Bit</t>
  </si>
  <si>
    <t>RAM RMAP End Bit</t>
  </si>
  <si>
    <t>RAM AVS Byteenable</t>
  </si>
  <si>
    <t>RAM AVS Bitmask</t>
  </si>
  <si>
    <t>AVS Bitmask</t>
  </si>
  <si>
    <t>31 downto 0</t>
  </si>
  <si>
    <t>1111</t>
  </si>
  <si>
    <t>p_rmap_ram_wr(v_ram_address, v_ram_byteenable, c_RAM_BITMASK, v_ram_writedata, fee_rmap_o.waitrequest);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</si>
</sst>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0" fillId="0" borderId="0" xfId="0" quotePrefix="1" applyAlignment="1">
      <alignment horizontal="center" wrapText="1"/>
    </xf>
    <xf numFmtId="49" fontId="0" fillId="0" borderId="0" xfId="0" applyNumberFormat="1" applyAlignment="1"/>
    <xf numFmtId="49" fontId="0" fillId="0" borderId="0" xfId="0" quotePrefix="1" applyNumberFormat="1" applyAlignment="1"/>
    <xf numFmtId="49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3974-3729-4814-A7DB-EE827B7CEA39}">
  <dimension ref="A2:M11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7" width="21.7109375" customWidth="1"/>
    <col min="9" max="9" width="9.140625" customWidth="1"/>
    <col min="12" max="12" width="27.5703125" customWidth="1"/>
    <col min="13" max="13" width="82.7109375" customWidth="1"/>
  </cols>
  <sheetData>
    <row r="2" spans="1:13" x14ac:dyDescent="0.25">
      <c r="B2" t="s">
        <v>1</v>
      </c>
      <c r="C2" s="2" t="s">
        <v>2</v>
      </c>
      <c r="D2" t="s">
        <v>3</v>
      </c>
      <c r="E2" t="s">
        <v>4</v>
      </c>
      <c r="F2" t="s">
        <v>5</v>
      </c>
      <c r="G2" t="s">
        <v>4</v>
      </c>
      <c r="H2" t="s">
        <v>0</v>
      </c>
      <c r="I2" t="s">
        <v>6</v>
      </c>
      <c r="J2" s="1" t="s">
        <v>7</v>
      </c>
      <c r="K2" t="s">
        <v>8</v>
      </c>
      <c r="L2" t="s">
        <v>346</v>
      </c>
    </row>
    <row r="5" spans="1:13" x14ac:dyDescent="0.25">
      <c r="B5" s="15" t="s">
        <v>326</v>
      </c>
      <c r="C5" s="15" t="s">
        <v>333</v>
      </c>
      <c r="D5" s="15" t="s">
        <v>334</v>
      </c>
      <c r="E5" s="15" t="s">
        <v>335</v>
      </c>
      <c r="F5" s="15" t="s">
        <v>336</v>
      </c>
      <c r="G5" s="15" t="s">
        <v>328</v>
      </c>
    </row>
    <row r="6" spans="1:13" x14ac:dyDescent="0.25">
      <c r="A6" s="4" t="s">
        <v>9</v>
      </c>
      <c r="B6" s="5">
        <f>HEX2DEC(A6)</f>
        <v>3</v>
      </c>
      <c r="C6" s="5">
        <f>INDEX(database!$I$3:$I$135,MATCH(B6,database!$B$3:$B$135,0))</f>
        <v>0</v>
      </c>
      <c r="D6" s="5">
        <f>INDEX(database!$K$3:$K$135,MATCH(B6,database!$B$3:$B$135,0))</f>
        <v>1</v>
      </c>
      <c r="E6" s="5">
        <f>INDEX(database!$L$3:$L$135,MATCH(B6,database!$B$3:$B$135,0))</f>
        <v>7</v>
      </c>
      <c r="F6" s="5">
        <f>INDEX(database!$M$3:$M$135,MATCH(B6,database!$B$3:$B$135,0))</f>
        <v>0</v>
      </c>
      <c r="G6" s="1" t="s">
        <v>190</v>
      </c>
      <c r="M6" s="3" t="str">
        <f>_xlfn.CONCAT($B$2,DEC2HEX(B6,8),$C$2,CHAR(10),G6,CHAR(10),$D$2,DEC2BIN(C6,5),$E$2,CHAR(10),$F$2,DEC2BIN(D6,4),$G$2,CHAR(10),$H$2,CHAR(10),$I$2,E6,$J$2,F6,$K$2,CHAR(10),$L$2,CHAR(10))</f>
        <v xml:space="preserve">when (x"00000003") =&gt;
-- DEB Critical Configuration Area Register "DTC_AEB_ONOFF" : "AEB_IDX0" Field%%-- DEB Critical Configuration Area Register "DTC_AEB_ONOFF" : "AEB_IDX1" Field%%-- DEB Critical Configuration Area Register "DTC_AEB_ONOFF" : "AEB_IDX2" Field%%-- DEB Critical Configuration Area Register "DTC_AEB_ONOFF" : "AEB_IDX3" Field
v_ram_address    := "00000";
v_ram_byteenable := "0001";
v_ram_writedata := (others =&gt; '0');
v_ram_writedata(7 downto 0)  := fee_rmap_i.writedata;
p_rmap_ram_wr(v_ram_address, v_ram_byteenable, c_RAM_BITMASK, v_ram_writedata, fee_rmap_o.waitrequest);
</v>
      </c>
    </row>
    <row r="7" spans="1:13" x14ac:dyDescent="0.25">
      <c r="A7" s="4" t="s">
        <v>10</v>
      </c>
      <c r="B7" s="5">
        <f t="shared" ref="B7:B70" si="0">HEX2DEC(A7)</f>
        <v>4</v>
      </c>
      <c r="C7" s="5">
        <f>INDEX(database!$I$3:$I$135,MATCH(B7,database!$B$3:$B$135,0))</f>
        <v>1</v>
      </c>
      <c r="D7" s="5">
        <f>INDEX(database!$K$3:$K$135,MATCH(B7,database!$B$3:$B$135,0))</f>
        <v>8</v>
      </c>
      <c r="E7" s="5">
        <f>INDEX(database!$L$3:$L$135,MATCH(B7,database!$B$3:$B$135,0))</f>
        <v>31</v>
      </c>
      <c r="F7" s="5">
        <f>INDEX(database!$M$3:$M$135,MATCH(B7,database!$B$3:$B$135,0))</f>
        <v>24</v>
      </c>
      <c r="G7" t="s">
        <v>191</v>
      </c>
      <c r="M7" s="3" t="str">
        <f t="shared" ref="M7:M70" si="1">_xlfn.CONCAT($B$2,DEC2HEX(B7,8),$C$2,CHAR(10),G7,CHAR(10),$D$2,DEC2BIN(C7,5),$E$2,CHAR(10),$F$2,DEC2BIN(D7,4),$G$2,CHAR(10),$H$2,CHAR(10),$I$2,E7,$J$2,F7,$K$2,CHAR(10),$L$2,CHAR(10))</f>
        <v xml:space="preserve">when (x"00000004") =&gt;
-- DEB Critical Configuration Area Register "DTC_PLL_REG_0" : "PFDFC" Field
v_ram_address    := "00001";
v_ram_byteenable := "1000";
v_ram_writedata := (others =&gt; '0');
v_ram_writedata(31 downto 24)  := fee_rmap_i.writedata;
p_rmap_ram_wr(v_ram_address, v_ram_byteenable, c_RAM_BITMASK, v_ram_writedata, fee_rmap_o.waitrequest);
</v>
      </c>
    </row>
    <row r="8" spans="1:13" x14ac:dyDescent="0.25">
      <c r="A8" s="4" t="s">
        <v>11</v>
      </c>
      <c r="B8" s="5">
        <f t="shared" si="0"/>
        <v>5</v>
      </c>
      <c r="C8" s="5">
        <f>INDEX(database!$I$3:$I$135,MATCH(B8,database!$B$3:$B$135,0))</f>
        <v>1</v>
      </c>
      <c r="D8" s="5">
        <f>INDEX(database!$K$3:$K$135,MATCH(B8,database!$B$3:$B$135,0))</f>
        <v>4</v>
      </c>
      <c r="E8" s="5">
        <f>INDEX(database!$L$3:$L$135,MATCH(B8,database!$B$3:$B$135,0))</f>
        <v>23</v>
      </c>
      <c r="F8" s="5">
        <f>INDEX(database!$M$3:$M$135,MATCH(B8,database!$B$3:$B$135,0))</f>
        <v>16</v>
      </c>
      <c r="G8" t="s">
        <v>192</v>
      </c>
      <c r="M8" s="3" t="str">
        <f t="shared" si="1"/>
        <v xml:space="preserve">when (x"00000005") =&gt;
-- DEB Critical Configuration Area Register "DTC_PLL_REG_0" : "GTME" Field
v_ram_address    := "00001";
v_ram_byteenable := "0100";
v_ram_writedata := (others =&gt; '0');
v_ram_writedata(23 downto 16)  := fee_rmap_i.writedata;
p_rmap_ram_wr(v_ram_address, v_ram_byteenable, c_RAM_BITMASK, v_ram_writedata, fee_rmap_o.waitrequest);
</v>
      </c>
    </row>
    <row r="9" spans="1:13" x14ac:dyDescent="0.25">
      <c r="A9" s="4" t="s">
        <v>12</v>
      </c>
      <c r="B9" s="5">
        <f t="shared" si="0"/>
        <v>6</v>
      </c>
      <c r="C9" s="5">
        <f>INDEX(database!$I$3:$I$135,MATCH(B9,database!$B$3:$B$135,0))</f>
        <v>1</v>
      </c>
      <c r="D9" s="5">
        <f>INDEX(database!$K$3:$K$135,MATCH(B9,database!$B$3:$B$135,0))</f>
        <v>2</v>
      </c>
      <c r="E9" s="5">
        <f>INDEX(database!$L$3:$L$135,MATCH(B9,database!$B$3:$B$135,0))</f>
        <v>15</v>
      </c>
      <c r="F9" s="5">
        <f>INDEX(database!$M$3:$M$135,MATCH(B9,database!$B$3:$B$135,0))</f>
        <v>8</v>
      </c>
      <c r="G9" t="s">
        <v>193</v>
      </c>
      <c r="M9" s="3" t="str">
        <f t="shared" si="1"/>
        <v xml:space="preserve">when (x"00000006") =&gt;
-- DEB Critical Configuration Area Register "DTC_PLL_REG_0" : "HOLDF" Field%%-- DEB Critical Configuration Area Register "DTC_PLL_REG_0" : "HOLDTR" Field
v_ram_address    := "00001";
v_ram_byteenable := "0010";
v_ram_writedata := (others =&gt; '0');
v_ram_writedata(15 downto 8)  := fee_rmap_i.writedata;
p_rmap_ram_wr(v_ram_address, v_ram_byteenable, c_RAM_BITMASK, v_ram_writedata, fee_rmap_o.waitrequest);
</v>
      </c>
    </row>
    <row r="10" spans="1:13" x14ac:dyDescent="0.25">
      <c r="A10" s="4" t="s">
        <v>13</v>
      </c>
      <c r="B10" s="5">
        <f t="shared" si="0"/>
        <v>7</v>
      </c>
      <c r="C10" s="5">
        <f>INDEX(database!$I$3:$I$135,MATCH(B10,database!$B$3:$B$135,0))</f>
        <v>1</v>
      </c>
      <c r="D10" s="5">
        <f>INDEX(database!$K$3:$K$135,MATCH(B10,database!$B$3:$B$135,0))</f>
        <v>1</v>
      </c>
      <c r="E10" s="5">
        <f>INDEX(database!$L$3:$L$135,MATCH(B10,database!$B$3:$B$135,0))</f>
        <v>7</v>
      </c>
      <c r="F10" s="5">
        <f>INDEX(database!$M$3:$M$135,MATCH(B10,database!$B$3:$B$135,0))</f>
        <v>0</v>
      </c>
      <c r="G10" t="s">
        <v>194</v>
      </c>
      <c r="M10" s="3" t="str">
        <f t="shared" si="1"/>
        <v xml:space="preserve">when (x"00000007") =&gt;
-- DEB Critical Configuration Area Register "DTC_PLL_REG_0" : FOFF, "LOCK1", "LOCK0", "LOCKW1", "LOCKW0", "C1", "C0" Fields
v_ram_address    := "00001";
v_ram_byteenable := "0001";
v_ram_writedata := (others =&gt; '0');
v_ram_writedata(7 downto 0)  := fee_rmap_i.writedata;
p_rmap_ram_wr(v_ram_address, v_ram_byteenable, c_RAM_BITMASK, v_ram_writedata, fee_rmap_o.waitrequest);
</v>
      </c>
    </row>
    <row r="11" spans="1:13" x14ac:dyDescent="0.25">
      <c r="A11" s="4" t="s">
        <v>14</v>
      </c>
      <c r="B11" s="5">
        <f t="shared" si="0"/>
        <v>8</v>
      </c>
      <c r="C11" s="5">
        <f>INDEX(database!$I$3:$I$135,MATCH(B11,database!$B$3:$B$135,0))</f>
        <v>2</v>
      </c>
      <c r="D11" s="5">
        <f>INDEX(database!$K$3:$K$135,MATCH(B11,database!$B$3:$B$135,0))</f>
        <v>8</v>
      </c>
      <c r="E11" s="5">
        <f>INDEX(database!$L$3:$L$135,MATCH(B11,database!$B$3:$B$135,0))</f>
        <v>31</v>
      </c>
      <c r="F11" s="5">
        <f>INDEX(database!$M$3:$M$135,MATCH(B11,database!$B$3:$B$135,0))</f>
        <v>24</v>
      </c>
      <c r="G11" t="s">
        <v>195</v>
      </c>
      <c r="M11" s="3" t="str">
        <f t="shared" si="1"/>
        <v xml:space="preserve">when (x"00000008") =&gt;
-- DEB Critical Configuration Area Register "DTC_PLL_REG_1" : "HOLD", "RESET", "RESHOL", "PD", "Y4MUX", "Y3MUX", "Y2MUX", "Y1MUX", "Y0MUX", "FB_MUX", "PFD", "CP_current", "PRECP", "CP_DIR", "C1", "C0" Fields
v_ram_address    := "00010";
v_ram_byteenable := "1000";
v_ram_writedata := (others =&gt; '0');
v_ram_writedata(31 downto 24)  := fee_rmap_i.writedata;
p_rmap_ram_wr(v_ram_address, v_ram_byteenable, c_RAM_BITMASK, v_ram_writedata, fee_rmap_o.waitrequest);
</v>
      </c>
    </row>
    <row r="12" spans="1:13" x14ac:dyDescent="0.25">
      <c r="A12" s="4" t="s">
        <v>15</v>
      </c>
      <c r="B12" s="5">
        <f t="shared" si="0"/>
        <v>9</v>
      </c>
      <c r="C12" s="5">
        <f>INDEX(database!$I$3:$I$135,MATCH(B12,database!$B$3:$B$135,0))</f>
        <v>2</v>
      </c>
      <c r="D12" s="5">
        <f>INDEX(database!$K$3:$K$135,MATCH(B12,database!$B$3:$B$135,0))</f>
        <v>4</v>
      </c>
      <c r="E12" s="5">
        <f>INDEX(database!$L$3:$L$135,MATCH(B12,database!$B$3:$B$135,0))</f>
        <v>23</v>
      </c>
      <c r="F12" s="5">
        <f>INDEX(database!$M$3:$M$135,MATCH(B12,database!$B$3:$B$135,0))</f>
        <v>16</v>
      </c>
      <c r="G12" t="s">
        <v>195</v>
      </c>
      <c r="M12" s="3" t="str">
        <f t="shared" si="1"/>
        <v xml:space="preserve">when (x"00000009") =&gt;
-- DEB Critical Configuration Area Register "DTC_PLL_REG_1" : "HOLD", "RESET", "RESHOL", "PD", "Y4MUX", "Y3MUX", "Y2MUX", "Y1MUX", "Y0MUX", "FB_MUX", "PFD", "CP_current", "PRECP", "CP_DIR", "C1", "C0" Fields
v_ram_address    := "00010";
v_ram_byteenable := "0100";
v_ram_writedata := (others =&gt; '0');
v_ram_writedata(23 downto 16)  := fee_rmap_i.writedata;
p_rmap_ram_wr(v_ram_address, v_ram_byteenable, c_RAM_BITMASK, v_ram_writedata, fee_rmap_o.waitrequest);
</v>
      </c>
    </row>
    <row r="13" spans="1:13" x14ac:dyDescent="0.25">
      <c r="A13" s="4" t="s">
        <v>16</v>
      </c>
      <c r="B13" s="5">
        <f t="shared" si="0"/>
        <v>10</v>
      </c>
      <c r="C13" s="5">
        <f>INDEX(database!$I$3:$I$135,MATCH(B13,database!$B$3:$B$135,0))</f>
        <v>2</v>
      </c>
      <c r="D13" s="5">
        <f>INDEX(database!$K$3:$K$135,MATCH(B13,database!$B$3:$B$135,0))</f>
        <v>2</v>
      </c>
      <c r="E13" s="5">
        <f>INDEX(database!$L$3:$L$135,MATCH(B13,database!$B$3:$B$135,0))</f>
        <v>15</v>
      </c>
      <c r="F13" s="5">
        <f>INDEX(database!$M$3:$M$135,MATCH(B13,database!$B$3:$B$135,0))</f>
        <v>8</v>
      </c>
      <c r="G13" t="s">
        <v>195</v>
      </c>
      <c r="M13" s="3" t="str">
        <f t="shared" si="1"/>
        <v xml:space="preserve">when (x"0000000A") =&gt;
-- DEB Critical Configuration Area Register "DTC_PLL_REG_1" : "HOLD", "RESET", "RESHOL", "PD", "Y4MUX", "Y3MUX", "Y2MUX", "Y1MUX", "Y0MUX", "FB_MUX", "PFD", "CP_current", "PRECP", "CP_DIR", "C1", "C0" Fields
v_ram_address    := "00010";
v_ram_byteenable := "0010";
v_ram_writedata := (others =&gt; '0');
v_ram_writedata(15 downto 8)  := fee_rmap_i.writedata;
p_rmap_ram_wr(v_ram_address, v_ram_byteenable, c_RAM_BITMASK, v_ram_writedata, fee_rmap_o.waitrequest);
</v>
      </c>
    </row>
    <row r="14" spans="1:13" x14ac:dyDescent="0.25">
      <c r="A14" s="4" t="s">
        <v>17</v>
      </c>
      <c r="B14" s="5">
        <f t="shared" si="0"/>
        <v>11</v>
      </c>
      <c r="C14" s="5">
        <f>INDEX(database!$I$3:$I$135,MATCH(B14,database!$B$3:$B$135,0))</f>
        <v>2</v>
      </c>
      <c r="D14" s="5">
        <f>INDEX(database!$K$3:$K$135,MATCH(B14,database!$B$3:$B$135,0))</f>
        <v>1</v>
      </c>
      <c r="E14" s="5">
        <f>INDEX(database!$L$3:$L$135,MATCH(B14,database!$B$3:$B$135,0))</f>
        <v>7</v>
      </c>
      <c r="F14" s="5">
        <f>INDEX(database!$M$3:$M$135,MATCH(B14,database!$B$3:$B$135,0))</f>
        <v>0</v>
      </c>
      <c r="G14" t="s">
        <v>195</v>
      </c>
      <c r="M14" s="3" t="str">
        <f t="shared" si="1"/>
        <v xml:space="preserve">when (x"0000000B") =&gt;
-- DEB Critical Configuration Area Register "DTC_PLL_REG_1" : "HOLD", "RESET", "RESHOL", "PD", "Y4MUX", "Y3MUX", "Y2MUX", "Y1MUX", "Y0MUX", "FB_MUX", "PFD", "CP_current", "PRECP", "CP_DIR", "C1", "C0" Fields
v_ram_address    := "00010";
v_ram_byteenable := "0001";
v_ram_writedata := (others =&gt; '0');
v_ram_writedata(7 downto 0)  := fee_rmap_i.writedata;
p_rmap_ram_wr(v_ram_address, v_ram_byteenable, c_RAM_BITMASK, v_ram_writedata, fee_rmap_o.waitrequest);
</v>
      </c>
    </row>
    <row r="15" spans="1:13" x14ac:dyDescent="0.25">
      <c r="A15" s="4" t="s">
        <v>18</v>
      </c>
      <c r="B15" s="5">
        <f t="shared" si="0"/>
        <v>12</v>
      </c>
      <c r="C15" s="5">
        <f>INDEX(database!$I$3:$I$135,MATCH(B15,database!$B$3:$B$135,0))</f>
        <v>3</v>
      </c>
      <c r="D15" s="5">
        <f>INDEX(database!$K$3:$K$135,MATCH(B15,database!$B$3:$B$135,0))</f>
        <v>8</v>
      </c>
      <c r="E15" s="5">
        <f>INDEX(database!$L$3:$L$135,MATCH(B15,database!$B$3:$B$135,0))</f>
        <v>31</v>
      </c>
      <c r="F15" s="5">
        <f>INDEX(database!$M$3:$M$135,MATCH(B15,database!$B$3:$B$135,0))</f>
        <v>24</v>
      </c>
      <c r="G15" t="s">
        <v>196</v>
      </c>
      <c r="M15" s="3" t="str">
        <f t="shared" si="1"/>
        <v xml:space="preserve">when (x"0000000C")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v_ram_byteenable := "1000";
v_ram_writedata := (others =&gt; '0');
v_ram_writedata(31 downto 24)  := fee_rmap_i.writedata;
p_rmap_ram_wr(v_ram_address, v_ram_byteenable, c_RAM_BITMASK, v_ram_writedata, fee_rmap_o.waitrequest);
</v>
      </c>
    </row>
    <row r="16" spans="1:13" x14ac:dyDescent="0.25">
      <c r="A16" s="4" t="s">
        <v>19</v>
      </c>
      <c r="B16" s="5">
        <f t="shared" si="0"/>
        <v>13</v>
      </c>
      <c r="C16" s="5">
        <f>INDEX(database!$I$3:$I$135,MATCH(B16,database!$B$3:$B$135,0))</f>
        <v>3</v>
      </c>
      <c r="D16" s="5">
        <f>INDEX(database!$K$3:$K$135,MATCH(B16,database!$B$3:$B$135,0))</f>
        <v>4</v>
      </c>
      <c r="E16" s="5">
        <f>INDEX(database!$L$3:$L$135,MATCH(B16,database!$B$3:$B$135,0))</f>
        <v>23</v>
      </c>
      <c r="F16" s="5">
        <f>INDEX(database!$M$3:$M$135,MATCH(B16,database!$B$3:$B$135,0))</f>
        <v>16</v>
      </c>
      <c r="G16" t="s">
        <v>196</v>
      </c>
      <c r="M16" s="3" t="str">
        <f t="shared" si="1"/>
        <v xml:space="preserve">when (x"0000000D")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v_ram_byteenable := "0100";
v_ram_writedata := (others =&gt; '0');
v_ram_writedata(23 downto 16)  := fee_rmap_i.writedata;
p_rmap_ram_wr(v_ram_address, v_ram_byteenable, c_RAM_BITMASK, v_ram_writedata, fee_rmap_o.waitrequest);
</v>
      </c>
    </row>
    <row r="17" spans="1:13" x14ac:dyDescent="0.25">
      <c r="A17" s="4" t="s">
        <v>20</v>
      </c>
      <c r="B17" s="5">
        <f t="shared" si="0"/>
        <v>14</v>
      </c>
      <c r="C17" s="5">
        <f>INDEX(database!$I$3:$I$135,MATCH(B17,database!$B$3:$B$135,0))</f>
        <v>3</v>
      </c>
      <c r="D17" s="5">
        <f>INDEX(database!$K$3:$K$135,MATCH(B17,database!$B$3:$B$135,0))</f>
        <v>2</v>
      </c>
      <c r="E17" s="5">
        <f>INDEX(database!$L$3:$L$135,MATCH(B17,database!$B$3:$B$135,0))</f>
        <v>15</v>
      </c>
      <c r="F17" s="5">
        <f>INDEX(database!$M$3:$M$135,MATCH(B17,database!$B$3:$B$135,0))</f>
        <v>8</v>
      </c>
      <c r="G17" t="s">
        <v>196</v>
      </c>
      <c r="M17" s="3" t="str">
        <f t="shared" si="1"/>
        <v xml:space="preserve">when (x"0000000E")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v_ram_byteenable := "0010";
v_ram_writedata := (others =&gt; '0');
v_ram_writedata(15 downto 8)  := fee_rmap_i.writedata;
p_rmap_ram_wr(v_ram_address, v_ram_byteenable, c_RAM_BITMASK, v_ram_writedata, fee_rmap_o.waitrequest);
</v>
      </c>
    </row>
    <row r="18" spans="1:13" x14ac:dyDescent="0.25">
      <c r="A18" s="4" t="s">
        <v>21</v>
      </c>
      <c r="B18" s="5">
        <f t="shared" si="0"/>
        <v>15</v>
      </c>
      <c r="C18" s="5">
        <f>INDEX(database!$I$3:$I$135,MATCH(B18,database!$B$3:$B$135,0))</f>
        <v>3</v>
      </c>
      <c r="D18" s="5">
        <f>INDEX(database!$K$3:$K$135,MATCH(B18,database!$B$3:$B$135,0))</f>
        <v>1</v>
      </c>
      <c r="E18" s="5">
        <f>INDEX(database!$L$3:$L$135,MATCH(B18,database!$B$3:$B$135,0))</f>
        <v>7</v>
      </c>
      <c r="F18" s="5">
        <f>INDEX(database!$M$3:$M$135,MATCH(B18,database!$B$3:$B$135,0))</f>
        <v>0</v>
      </c>
      <c r="G18" t="s">
        <v>196</v>
      </c>
      <c r="M18" s="3" t="str">
        <f t="shared" si="1"/>
        <v xml:space="preserve">when (x"0000000F")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v_ram_byteenable := "0001";
v_ram_writedata := (others =&gt; '0');
v_ram_writedata(7 downto 0)  := fee_rmap_i.writedata;
p_rmap_ram_wr(v_ram_address, v_ram_byteenable, c_RAM_BITMASK, v_ram_writedata, fee_rmap_o.waitrequest);
</v>
      </c>
    </row>
    <row r="19" spans="1:13" x14ac:dyDescent="0.25">
      <c r="A19" s="4" t="s">
        <v>22</v>
      </c>
      <c r="B19" s="5">
        <f t="shared" si="0"/>
        <v>16</v>
      </c>
      <c r="C19" s="5">
        <f>INDEX(database!$I$3:$I$135,MATCH(B19,database!$B$3:$B$135,0))</f>
        <v>4</v>
      </c>
      <c r="D19" s="5">
        <f>INDEX(database!$K$3:$K$135,MATCH(B19,database!$B$3:$B$135,0))</f>
        <v>8</v>
      </c>
      <c r="E19" s="5">
        <f>INDEX(database!$L$3:$L$135,MATCH(B19,database!$B$3:$B$135,0))</f>
        <v>31</v>
      </c>
      <c r="F19" s="5">
        <f>INDEX(database!$M$3:$M$135,MATCH(B19,database!$B$3:$B$135,0))</f>
        <v>24</v>
      </c>
      <c r="G19" t="s">
        <v>197</v>
      </c>
      <c r="M19" s="3" t="str">
        <f t="shared" si="1"/>
        <v xml:space="preserve">when (x"00000010") =&gt;
-- DEB Critical Configuration Area Register "DTC_PLL_REG_3" : REFDEC, "MANAUT", "DLYN", "DLYM", "N", "M", "C1", "C0" Fields
v_ram_address    := "00100";
v_ram_byteenable := "1000";
v_ram_writedata := (others =&gt; '0');
v_ram_writedata(31 downto 24)  := fee_rmap_i.writedata;
p_rmap_ram_wr(v_ram_address, v_ram_byteenable, c_RAM_BITMASK, v_ram_writedata, fee_rmap_o.waitrequest);
</v>
      </c>
    </row>
    <row r="20" spans="1:13" x14ac:dyDescent="0.25">
      <c r="A20" s="4" t="s">
        <v>23</v>
      </c>
      <c r="B20" s="5">
        <f t="shared" si="0"/>
        <v>17</v>
      </c>
      <c r="C20" s="5">
        <f>INDEX(database!$I$3:$I$135,MATCH(B20,database!$B$3:$B$135,0))</f>
        <v>4</v>
      </c>
      <c r="D20" s="5">
        <f>INDEX(database!$K$3:$K$135,MATCH(B20,database!$B$3:$B$135,0))</f>
        <v>4</v>
      </c>
      <c r="E20" s="5">
        <f>INDEX(database!$L$3:$L$135,MATCH(B20,database!$B$3:$B$135,0))</f>
        <v>23</v>
      </c>
      <c r="F20" s="5">
        <f>INDEX(database!$M$3:$M$135,MATCH(B20,database!$B$3:$B$135,0))</f>
        <v>16</v>
      </c>
      <c r="G20" t="s">
        <v>197</v>
      </c>
      <c r="M20" s="3" t="str">
        <f t="shared" si="1"/>
        <v xml:space="preserve">when (x"00000011") =&gt;
-- DEB Critical Configuration Area Register "DTC_PLL_REG_3" : REFDEC, "MANAUT", "DLYN", "DLYM", "N", "M", "C1", "C0" Fields
v_ram_address    := "00100";
v_ram_byteenable := "0100";
v_ram_writedata := (others =&gt; '0');
v_ram_writedata(23 downto 16)  := fee_rmap_i.writedata;
p_rmap_ram_wr(v_ram_address, v_ram_byteenable, c_RAM_BITMASK, v_ram_writedata, fee_rmap_o.waitrequest);
</v>
      </c>
    </row>
    <row r="21" spans="1:13" x14ac:dyDescent="0.25">
      <c r="A21" s="4" t="s">
        <v>24</v>
      </c>
      <c r="B21" s="5">
        <f t="shared" si="0"/>
        <v>18</v>
      </c>
      <c r="C21" s="5">
        <f>INDEX(database!$I$3:$I$135,MATCH(B21,database!$B$3:$B$135,0))</f>
        <v>4</v>
      </c>
      <c r="D21" s="5">
        <f>INDEX(database!$K$3:$K$135,MATCH(B21,database!$B$3:$B$135,0))</f>
        <v>2</v>
      </c>
      <c r="E21" s="5">
        <f>INDEX(database!$L$3:$L$135,MATCH(B21,database!$B$3:$B$135,0))</f>
        <v>15</v>
      </c>
      <c r="F21" s="5">
        <f>INDEX(database!$M$3:$M$135,MATCH(B21,database!$B$3:$B$135,0))</f>
        <v>8</v>
      </c>
      <c r="G21" t="s">
        <v>197</v>
      </c>
      <c r="M21" s="3" t="str">
        <f t="shared" si="1"/>
        <v xml:space="preserve">when (x"00000012") =&gt;
-- DEB Critical Configuration Area Register "DTC_PLL_REG_3" : REFDEC, "MANAUT", "DLYN", "DLYM", "N", "M", "C1", "C0" Fields
v_ram_address    := "00100";
v_ram_byteenable := "0010";
v_ram_writedata := (others =&gt; '0');
v_ram_writedata(15 downto 8)  := fee_rmap_i.writedata;
p_rmap_ram_wr(v_ram_address, v_ram_byteenable, c_RAM_BITMASK, v_ram_writedata, fee_rmap_o.waitrequest);
</v>
      </c>
    </row>
    <row r="22" spans="1:13" x14ac:dyDescent="0.25">
      <c r="A22" s="4" t="s">
        <v>25</v>
      </c>
      <c r="B22" s="5">
        <f t="shared" si="0"/>
        <v>19</v>
      </c>
      <c r="C22" s="5">
        <f>INDEX(database!$I$3:$I$135,MATCH(B22,database!$B$3:$B$135,0))</f>
        <v>4</v>
      </c>
      <c r="D22" s="5">
        <f>INDEX(database!$K$3:$K$135,MATCH(B22,database!$B$3:$B$135,0))</f>
        <v>1</v>
      </c>
      <c r="E22" s="5">
        <f>INDEX(database!$L$3:$L$135,MATCH(B22,database!$B$3:$B$135,0))</f>
        <v>7</v>
      </c>
      <c r="F22" s="5">
        <f>INDEX(database!$M$3:$M$135,MATCH(B22,database!$B$3:$B$135,0))</f>
        <v>0</v>
      </c>
      <c r="G22" t="s">
        <v>197</v>
      </c>
      <c r="M22" s="3" t="str">
        <f t="shared" si="1"/>
        <v xml:space="preserve">when (x"00000013") =&gt;
-- DEB Critical Configuration Area Register "DTC_PLL_REG_3" : REFDEC, "MANAUT", "DLYN", "DLYM", "N", "M", "C1", "C0" Fields
v_ram_address    := "00100";
v_ram_byteenable := "0001";
v_ram_writedata := (others =&gt; '0');
v_ram_writedata(7 downto 0)  := fee_rmap_i.writedata;
p_rmap_ram_wr(v_ram_address, v_ram_byteenable, c_RAM_BITMASK, v_ram_writedata, fee_rmap_o.waitrequest);
</v>
      </c>
    </row>
    <row r="23" spans="1:13" x14ac:dyDescent="0.25">
      <c r="A23" s="4" t="s">
        <v>26</v>
      </c>
      <c r="B23" s="5">
        <f t="shared" si="0"/>
        <v>23</v>
      </c>
      <c r="C23" s="5">
        <f>INDEX(database!$I$3:$I$135,MATCH(B23,database!$B$3:$B$135,0))</f>
        <v>5</v>
      </c>
      <c r="D23" s="5">
        <f>INDEX(database!$K$3:$K$135,MATCH(B23,database!$B$3:$B$135,0))</f>
        <v>1</v>
      </c>
      <c r="E23" s="5">
        <f>INDEX(database!$L$3:$L$135,MATCH(B23,database!$B$3:$B$135,0))</f>
        <v>7</v>
      </c>
      <c r="F23" s="5">
        <f>INDEX(database!$M$3:$M$135,MATCH(B23,database!$B$3:$B$135,0))</f>
        <v>0</v>
      </c>
      <c r="G23" t="s">
        <v>198</v>
      </c>
      <c r="M23" s="3" t="str">
        <f t="shared" si="1"/>
        <v xml:space="preserve">when (x"00000017") =&gt;
-- DEB Critical Configuration Area Register "DTC_FEE_MOD" : "OPER_MOD" Field
v_ram_address    := "00101";
v_ram_byteenable := "0001";
v_ram_writedata := (others =&gt; '0');
v_ram_writedata(7 downto 0)  := fee_rmap_i.writedata;
p_rmap_ram_wr(v_ram_address, v_ram_byteenable, c_RAM_BITMASK, v_ram_writedata, fee_rmap_o.waitrequest);
</v>
      </c>
    </row>
    <row r="24" spans="1:13" x14ac:dyDescent="0.25">
      <c r="A24" s="4" t="s">
        <v>27</v>
      </c>
      <c r="B24" s="5">
        <f t="shared" si="0"/>
        <v>27</v>
      </c>
      <c r="C24" s="5">
        <f>INDEX(database!$I$3:$I$135,MATCH(B24,database!$B$3:$B$135,0))</f>
        <v>6</v>
      </c>
      <c r="D24" s="5">
        <f>INDEX(database!$K$3:$K$135,MATCH(B24,database!$B$3:$B$135,0))</f>
        <v>1</v>
      </c>
      <c r="E24" s="5">
        <f>INDEX(database!$L$3:$L$135,MATCH(B24,database!$B$3:$B$135,0))</f>
        <v>7</v>
      </c>
      <c r="F24" s="5">
        <f>INDEX(database!$M$3:$M$135,MATCH(B24,database!$B$3:$B$135,0))</f>
        <v>0</v>
      </c>
      <c r="G24" t="s">
        <v>199</v>
      </c>
      <c r="M24" s="3" t="str">
        <f t="shared" si="1"/>
        <v xml:space="preserve">when (x"0000001B") =&gt;
-- DEB Critical Configuration Area Register "DTC_IMM_ONMOD" : "IMM_ON" Field
v_ram_address    := "00110";
v_ram_byteenable := "0001";
v_ram_writedata := (others =&gt; '0');
v_ram_writedata(7 downto 0)  := fee_rmap_i.writedata;
p_rmap_ram_wr(v_ram_address, v_ram_byteenable, c_RAM_BITMASK, v_ram_writedata, fee_rmap_o.waitrequest);
</v>
      </c>
    </row>
    <row r="25" spans="1:13" x14ac:dyDescent="0.25">
      <c r="A25" s="4" t="s">
        <v>144</v>
      </c>
      <c r="B25" s="5">
        <f t="shared" si="0"/>
        <v>260</v>
      </c>
      <c r="C25" s="5">
        <f>INDEX(database!$I$3:$I$135,MATCH(B25,database!$B$3:$B$135,0))</f>
        <v>8</v>
      </c>
      <c r="D25" s="5">
        <f>INDEX(database!$K$3:$K$135,MATCH(B25,database!$B$3:$B$135,0))</f>
        <v>8</v>
      </c>
      <c r="E25" s="5">
        <f>INDEX(database!$L$3:$L$135,MATCH(B25,database!$B$3:$B$135,0))</f>
        <v>31</v>
      </c>
      <c r="F25" s="5">
        <f>INDEX(database!$M$3:$M$135,MATCH(B25,database!$B$3:$B$135,0))</f>
        <v>24</v>
      </c>
      <c r="G25" t="s">
        <v>200</v>
      </c>
      <c r="M25" s="3" t="str">
        <f t="shared" si="1"/>
        <v xml:space="preserve">when (x"00000104") =&gt;
-- DEB General Configuration Area Register "DTC_IN_MOD" : "T7_IN_MOD" Field
v_ram_address    := "01000";
v_ram_byteenable := "1000";
v_ram_writedata := (others =&gt; '0');
v_ram_writedata(31 downto 24)  := fee_rmap_i.writedata;
p_rmap_ram_wr(v_ram_address, v_ram_byteenable, c_RAM_BITMASK, v_ram_writedata, fee_rmap_o.waitrequest);
</v>
      </c>
    </row>
    <row r="26" spans="1:13" x14ac:dyDescent="0.25">
      <c r="A26" s="4" t="s">
        <v>145</v>
      </c>
      <c r="B26" s="5">
        <f t="shared" si="0"/>
        <v>261</v>
      </c>
      <c r="C26" s="5">
        <f>INDEX(database!$I$3:$I$135,MATCH(B26,database!$B$3:$B$135,0))</f>
        <v>8</v>
      </c>
      <c r="D26" s="5">
        <f>INDEX(database!$K$3:$K$135,MATCH(B26,database!$B$3:$B$135,0))</f>
        <v>4</v>
      </c>
      <c r="E26" s="5">
        <f>INDEX(database!$L$3:$L$135,MATCH(B26,database!$B$3:$B$135,0))</f>
        <v>23</v>
      </c>
      <c r="F26" s="5">
        <f>INDEX(database!$M$3:$M$135,MATCH(B26,database!$B$3:$B$135,0))</f>
        <v>16</v>
      </c>
      <c r="G26" t="s">
        <v>201</v>
      </c>
      <c r="M26" s="3" t="str">
        <f t="shared" si="1"/>
        <v xml:space="preserve">when (x"00000105") =&gt;
-- DEB General Configuration Area Register "DTC_IN_MOD" : "T6_IN_MOD" Field
v_ram_address    := "01000";
v_ram_byteenable := "0100";
v_ram_writedata := (others =&gt; '0');
v_ram_writedata(23 downto 16)  := fee_rmap_i.writedata;
p_rmap_ram_wr(v_ram_address, v_ram_byteenable, c_RAM_BITMASK, v_ram_writedata, fee_rmap_o.waitrequest);
</v>
      </c>
    </row>
    <row r="27" spans="1:13" x14ac:dyDescent="0.25">
      <c r="A27" s="4" t="s">
        <v>146</v>
      </c>
      <c r="B27" s="5">
        <f t="shared" si="0"/>
        <v>262</v>
      </c>
      <c r="C27" s="5">
        <f>INDEX(database!$I$3:$I$135,MATCH(B27,database!$B$3:$B$135,0))</f>
        <v>8</v>
      </c>
      <c r="D27" s="5">
        <f>INDEX(database!$K$3:$K$135,MATCH(B27,database!$B$3:$B$135,0))</f>
        <v>2</v>
      </c>
      <c r="E27" s="5">
        <f>INDEX(database!$L$3:$L$135,MATCH(B27,database!$B$3:$B$135,0))</f>
        <v>15</v>
      </c>
      <c r="F27" s="5">
        <f>INDEX(database!$M$3:$M$135,MATCH(B27,database!$B$3:$B$135,0))</f>
        <v>8</v>
      </c>
      <c r="G27" t="s">
        <v>202</v>
      </c>
      <c r="M27" s="3" t="str">
        <f t="shared" si="1"/>
        <v xml:space="preserve">when (x"00000106") =&gt;
-- DEB General Configuration Area Register "DTC_IN_MOD" : "T5_IN_MOD" Field
v_ram_address    := "01000";
v_ram_byteenable := "0010";
v_ram_writedata := (others =&gt; '0');
v_ram_writedata(15 downto 8)  := fee_rmap_i.writedata;
p_rmap_ram_wr(v_ram_address, v_ram_byteenable, c_RAM_BITMASK, v_ram_writedata, fee_rmap_o.waitrequest);
</v>
      </c>
    </row>
    <row r="28" spans="1:13" x14ac:dyDescent="0.25">
      <c r="A28" s="4" t="s">
        <v>147</v>
      </c>
      <c r="B28" s="5">
        <f t="shared" si="0"/>
        <v>263</v>
      </c>
      <c r="C28" s="5">
        <f>INDEX(database!$I$3:$I$135,MATCH(B28,database!$B$3:$B$135,0))</f>
        <v>8</v>
      </c>
      <c r="D28" s="5">
        <f>INDEX(database!$K$3:$K$135,MATCH(B28,database!$B$3:$B$135,0))</f>
        <v>1</v>
      </c>
      <c r="E28" s="5">
        <f>INDEX(database!$L$3:$L$135,MATCH(B28,database!$B$3:$B$135,0))</f>
        <v>7</v>
      </c>
      <c r="F28" s="5">
        <f>INDEX(database!$M$3:$M$135,MATCH(B28,database!$B$3:$B$135,0))</f>
        <v>0</v>
      </c>
      <c r="G28" t="s">
        <v>203</v>
      </c>
      <c r="M28" s="3" t="str">
        <f t="shared" si="1"/>
        <v xml:space="preserve">when (x"00000107") =&gt;
-- DEB General Configuration Area Register "DTC_IN_MOD" : "T4_IN_MOD" Field
v_ram_address    := "01000";
v_ram_byteenable := "0001";
v_ram_writedata := (others =&gt; '0');
v_ram_writedata(7 downto 0)  := fee_rmap_i.writedata;
p_rmap_ram_wr(v_ram_address, v_ram_byteenable, c_RAM_BITMASK, v_ram_writedata, fee_rmap_o.waitrequest);
</v>
      </c>
    </row>
    <row r="29" spans="1:13" x14ac:dyDescent="0.25">
      <c r="A29" s="4" t="s">
        <v>148</v>
      </c>
      <c r="B29" s="5">
        <f t="shared" si="0"/>
        <v>264</v>
      </c>
      <c r="C29" s="5">
        <f>INDEX(database!$I$3:$I$135,MATCH(B29,database!$B$3:$B$135,0))</f>
        <v>9</v>
      </c>
      <c r="D29" s="5">
        <f>INDEX(database!$K$3:$K$135,MATCH(B29,database!$B$3:$B$135,0))</f>
        <v>8</v>
      </c>
      <c r="E29" s="5">
        <f>INDEX(database!$L$3:$L$135,MATCH(B29,database!$B$3:$B$135,0))</f>
        <v>31</v>
      </c>
      <c r="F29" s="5">
        <f>INDEX(database!$M$3:$M$135,MATCH(B29,database!$B$3:$B$135,0))</f>
        <v>24</v>
      </c>
      <c r="G29" t="s">
        <v>204</v>
      </c>
      <c r="M29" s="3" t="str">
        <f t="shared" si="1"/>
        <v xml:space="preserve">when (x"00000108") =&gt;
-- DEB General Configuration Area Register "DTC_IN_MOD" : "T3_IN_MOD" Field
v_ram_address    := "01001";
v_ram_byteenable := "1000";
v_ram_writedata := (others =&gt; '0');
v_ram_writedata(31 downto 24)  := fee_rmap_i.writedata;
p_rmap_ram_wr(v_ram_address, v_ram_byteenable, c_RAM_BITMASK, v_ram_writedata, fee_rmap_o.waitrequest);
</v>
      </c>
    </row>
    <row r="30" spans="1:13" x14ac:dyDescent="0.25">
      <c r="A30" s="4" t="s">
        <v>149</v>
      </c>
      <c r="B30" s="5">
        <f t="shared" si="0"/>
        <v>265</v>
      </c>
      <c r="C30" s="5">
        <f>INDEX(database!$I$3:$I$135,MATCH(B30,database!$B$3:$B$135,0))</f>
        <v>9</v>
      </c>
      <c r="D30" s="5">
        <f>INDEX(database!$K$3:$K$135,MATCH(B30,database!$B$3:$B$135,0))</f>
        <v>4</v>
      </c>
      <c r="E30" s="5">
        <f>INDEX(database!$L$3:$L$135,MATCH(B30,database!$B$3:$B$135,0))</f>
        <v>23</v>
      </c>
      <c r="F30" s="5">
        <f>INDEX(database!$M$3:$M$135,MATCH(B30,database!$B$3:$B$135,0))</f>
        <v>16</v>
      </c>
      <c r="G30" t="s">
        <v>205</v>
      </c>
      <c r="M30" s="3" t="str">
        <f t="shared" si="1"/>
        <v xml:space="preserve">when (x"00000109") =&gt;
-- DEB General Configuration Area Register "DTC_IN_MOD" : "T2_IN_MOD" Field
v_ram_address    := "01001";
v_ram_byteenable := "0100";
v_ram_writedata := (others =&gt; '0');
v_ram_writedata(23 downto 16)  := fee_rmap_i.writedata;
p_rmap_ram_wr(v_ram_address, v_ram_byteenable, c_RAM_BITMASK, v_ram_writedata, fee_rmap_o.waitrequest);
</v>
      </c>
    </row>
    <row r="31" spans="1:13" x14ac:dyDescent="0.25">
      <c r="A31" s="4" t="s">
        <v>150</v>
      </c>
      <c r="B31" s="5">
        <f t="shared" si="0"/>
        <v>266</v>
      </c>
      <c r="C31" s="5">
        <f>INDEX(database!$I$3:$I$135,MATCH(B31,database!$B$3:$B$135,0))</f>
        <v>9</v>
      </c>
      <c r="D31" s="5">
        <f>INDEX(database!$K$3:$K$135,MATCH(B31,database!$B$3:$B$135,0))</f>
        <v>2</v>
      </c>
      <c r="E31" s="5">
        <f>INDEX(database!$L$3:$L$135,MATCH(B31,database!$B$3:$B$135,0))</f>
        <v>15</v>
      </c>
      <c r="F31" s="5">
        <f>INDEX(database!$M$3:$M$135,MATCH(B31,database!$B$3:$B$135,0))</f>
        <v>8</v>
      </c>
      <c r="G31" t="s">
        <v>206</v>
      </c>
      <c r="M31" s="3" t="str">
        <f t="shared" si="1"/>
        <v xml:space="preserve">when (x"0000010A") =&gt;
-- DEB General Configuration Area Register "DTC_IN_MOD" : "T1_IN_MOD" Field
v_ram_address    := "01001";
v_ram_byteenable := "0010";
v_ram_writedata := (others =&gt; '0');
v_ram_writedata(15 downto 8)  := fee_rmap_i.writedata;
p_rmap_ram_wr(v_ram_address, v_ram_byteenable, c_RAM_BITMASK, v_ram_writedata, fee_rmap_o.waitrequest);
</v>
      </c>
    </row>
    <row r="32" spans="1:13" x14ac:dyDescent="0.25">
      <c r="A32" s="4" t="s">
        <v>151</v>
      </c>
      <c r="B32" s="5">
        <f t="shared" si="0"/>
        <v>267</v>
      </c>
      <c r="C32" s="5">
        <f>INDEX(database!$I$3:$I$135,MATCH(B32,database!$B$3:$B$135,0))</f>
        <v>9</v>
      </c>
      <c r="D32" s="5">
        <f>INDEX(database!$K$3:$K$135,MATCH(B32,database!$B$3:$B$135,0))</f>
        <v>1</v>
      </c>
      <c r="E32" s="5">
        <f>INDEX(database!$L$3:$L$135,MATCH(B32,database!$B$3:$B$135,0))</f>
        <v>7</v>
      </c>
      <c r="F32" s="5">
        <f>INDEX(database!$M$3:$M$135,MATCH(B32,database!$B$3:$B$135,0))</f>
        <v>0</v>
      </c>
      <c r="G32" t="s">
        <v>207</v>
      </c>
      <c r="M32" s="3" t="str">
        <f t="shared" si="1"/>
        <v xml:space="preserve">when (x"0000010B") =&gt;
-- DEB General Configuration Area Register "DTC_IN_MOD" : "T0_IN_MOD" Field
v_ram_address    := "01001";
v_ram_byteenable := "0001";
v_ram_writedata := (others =&gt; '0');
v_ram_writedata(7 downto 0)  := fee_rmap_i.writedata;
p_rmap_ram_wr(v_ram_address, v_ram_byteenable, c_RAM_BITMASK, v_ram_writedata, fee_rmap_o.waitrequest);
</v>
      </c>
    </row>
    <row r="33" spans="1:13" x14ac:dyDescent="0.25">
      <c r="A33" s="4" t="s">
        <v>152</v>
      </c>
      <c r="B33" s="5">
        <f t="shared" si="0"/>
        <v>270</v>
      </c>
      <c r="C33" s="5">
        <f>INDEX(database!$I$3:$I$135,MATCH(B33,database!$B$3:$B$135,0))</f>
        <v>10</v>
      </c>
      <c r="D33" s="5">
        <f>INDEX(database!$K$3:$K$135,MATCH(B33,database!$B$3:$B$135,0))</f>
        <v>2</v>
      </c>
      <c r="E33" s="5">
        <f>INDEX(database!$L$3:$L$135,MATCH(B33,database!$B$3:$B$135,0))</f>
        <v>15</v>
      </c>
      <c r="F33" s="5">
        <f>INDEX(database!$M$3:$M$135,MATCH(B33,database!$B$3:$B$135,0))</f>
        <v>8</v>
      </c>
      <c r="G33" t="s">
        <v>208</v>
      </c>
      <c r="M33" s="3" t="str">
        <f t="shared" si="1"/>
        <v xml:space="preserve">when (x"0000010E") =&gt;
-- DEB General Configuration Area Register "DTC_WDW_SIZ" : "W_SIZ_X" Field
v_ram_address    := "01010";
v_ram_byteenable := "0010";
v_ram_writedata := (others =&gt; '0');
v_ram_writedata(15 downto 8)  := fee_rmap_i.writedata;
p_rmap_ram_wr(v_ram_address, v_ram_byteenable, c_RAM_BITMASK, v_ram_writedata, fee_rmap_o.waitrequest);
</v>
      </c>
    </row>
    <row r="34" spans="1:13" x14ac:dyDescent="0.25">
      <c r="A34" s="4" t="s">
        <v>153</v>
      </c>
      <c r="B34" s="5">
        <f t="shared" si="0"/>
        <v>271</v>
      </c>
      <c r="C34" s="5">
        <f>INDEX(database!$I$3:$I$135,MATCH(B34,database!$B$3:$B$135,0))</f>
        <v>10</v>
      </c>
      <c r="D34" s="5">
        <f>INDEX(database!$K$3:$K$135,MATCH(B34,database!$B$3:$B$135,0))</f>
        <v>1</v>
      </c>
      <c r="E34" s="5">
        <f>INDEX(database!$L$3:$L$135,MATCH(B34,database!$B$3:$B$135,0))</f>
        <v>7</v>
      </c>
      <c r="F34" s="5">
        <f>INDEX(database!$M$3:$M$135,MATCH(B34,database!$B$3:$B$135,0))</f>
        <v>0</v>
      </c>
      <c r="G34" t="s">
        <v>209</v>
      </c>
      <c r="M34" s="3" t="str">
        <f t="shared" si="1"/>
        <v xml:space="preserve">when (x"0000010F") =&gt;
-- DEB General Configuration Area Register "DTC_WDW_SIZ" : "W_SIZ_Y" Field
v_ram_address    := "01010";
v_ram_byteenable := "0001";
v_ram_writedata := (others =&gt; '0');
v_ram_writedata(7 downto 0)  := fee_rmap_i.writedata;
p_rmap_ram_wr(v_ram_address, v_ram_byteenable, c_RAM_BITMASK, v_ram_writedata, fee_rmap_o.waitrequest);
</v>
      </c>
    </row>
    <row r="35" spans="1:13" x14ac:dyDescent="0.25">
      <c r="A35" s="4" t="s">
        <v>154</v>
      </c>
      <c r="B35" s="5">
        <f t="shared" si="0"/>
        <v>272</v>
      </c>
      <c r="C35" s="5">
        <f>INDEX(database!$I$3:$I$135,MATCH(B35,database!$B$3:$B$135,0))</f>
        <v>11</v>
      </c>
      <c r="D35" s="5">
        <f>INDEX(database!$K$3:$K$135,MATCH(B35,database!$B$3:$B$135,0))</f>
        <v>8</v>
      </c>
      <c r="E35" s="5">
        <f>INDEX(database!$L$3:$L$135,MATCH(B35,database!$B$3:$B$135,0))</f>
        <v>31</v>
      </c>
      <c r="F35" s="5">
        <f>INDEX(database!$M$3:$M$135,MATCH(B35,database!$B$3:$B$135,0))</f>
        <v>24</v>
      </c>
      <c r="G35" t="s">
        <v>210</v>
      </c>
      <c r="M35" s="3" t="str">
        <f t="shared" si="1"/>
        <v xml:space="preserve">when (x"00000110") =&gt;
-- DEB General Configuration Area Register "DTC_WDW_IDX" : "WDW_IDX_4" Field
v_ram_address    := "01011";
v_ram_byteenable := "1000";
v_ram_writedata := (others =&gt; '0');
v_ram_writedata(31 downto 24)  := fee_rmap_i.writedata;
p_rmap_ram_wr(v_ram_address, v_ram_byteenable, c_RAM_BITMASK, v_ram_writedata, fee_rmap_o.waitrequest);
</v>
      </c>
    </row>
    <row r="36" spans="1:13" x14ac:dyDescent="0.25">
      <c r="A36" s="4" t="s">
        <v>155</v>
      </c>
      <c r="B36" s="5">
        <f t="shared" si="0"/>
        <v>273</v>
      </c>
      <c r="C36" s="5">
        <f>INDEX(database!$I$3:$I$135,MATCH(B36,database!$B$3:$B$135,0))</f>
        <v>11</v>
      </c>
      <c r="D36" s="5">
        <f>INDEX(database!$K$3:$K$135,MATCH(B36,database!$B$3:$B$135,0))</f>
        <v>4</v>
      </c>
      <c r="E36" s="5">
        <f>INDEX(database!$L$3:$L$135,MATCH(B36,database!$B$3:$B$135,0))</f>
        <v>23</v>
      </c>
      <c r="F36" s="5">
        <f>INDEX(database!$M$3:$M$135,MATCH(B36,database!$B$3:$B$135,0))</f>
        <v>16</v>
      </c>
      <c r="G36" t="s">
        <v>210</v>
      </c>
      <c r="M36" s="3" t="str">
        <f t="shared" si="1"/>
        <v xml:space="preserve">when (x"00000111") =&gt;
-- DEB General Configuration Area Register "DTC_WDW_IDX" : "WDW_IDX_4" Field
v_ram_address    := "01011";
v_ram_byteenable := "0100";
v_ram_writedata := (others =&gt; '0');
v_ram_writedata(23 downto 16)  := fee_rmap_i.writedata;
p_rmap_ram_wr(v_ram_address, v_ram_byteenable, c_RAM_BITMASK, v_ram_writedata, fee_rmap_o.waitrequest);
</v>
      </c>
    </row>
    <row r="37" spans="1:13" x14ac:dyDescent="0.25">
      <c r="A37" s="4" t="s">
        <v>156</v>
      </c>
      <c r="B37" s="5">
        <f t="shared" si="0"/>
        <v>274</v>
      </c>
      <c r="C37" s="5">
        <f>INDEX(database!$I$3:$I$135,MATCH(B37,database!$B$3:$B$135,0))</f>
        <v>11</v>
      </c>
      <c r="D37" s="5">
        <f>INDEX(database!$K$3:$K$135,MATCH(B37,database!$B$3:$B$135,0))</f>
        <v>2</v>
      </c>
      <c r="E37" s="5">
        <f>INDEX(database!$L$3:$L$135,MATCH(B37,database!$B$3:$B$135,0))</f>
        <v>15</v>
      </c>
      <c r="F37" s="5">
        <f>INDEX(database!$M$3:$M$135,MATCH(B37,database!$B$3:$B$135,0))</f>
        <v>8</v>
      </c>
      <c r="G37" t="s">
        <v>211</v>
      </c>
      <c r="M37" s="3" t="str">
        <f t="shared" si="1"/>
        <v xml:space="preserve">when (x"00000112") =&gt;
-- DEB General Configuration Area Register "DTC_WDW_IDX" : "WDW_LEN_4" Field
v_ram_address    := "01011";
v_ram_byteenable := "0010";
v_ram_writedata := (others =&gt; '0');
v_ram_writedata(15 downto 8)  := fee_rmap_i.writedata;
p_rmap_ram_wr(v_ram_address, v_ram_byteenable, c_RAM_BITMASK, v_ram_writedata, fee_rmap_o.waitrequest);
</v>
      </c>
    </row>
    <row r="38" spans="1:13" x14ac:dyDescent="0.25">
      <c r="A38" s="4" t="s">
        <v>157</v>
      </c>
      <c r="B38" s="5">
        <f t="shared" si="0"/>
        <v>275</v>
      </c>
      <c r="C38" s="5">
        <f>INDEX(database!$I$3:$I$135,MATCH(B38,database!$B$3:$B$135,0))</f>
        <v>11</v>
      </c>
      <c r="D38" s="5">
        <f>INDEX(database!$K$3:$K$135,MATCH(B38,database!$B$3:$B$135,0))</f>
        <v>1</v>
      </c>
      <c r="E38" s="5">
        <f>INDEX(database!$L$3:$L$135,MATCH(B38,database!$B$3:$B$135,0))</f>
        <v>7</v>
      </c>
      <c r="F38" s="5">
        <f>INDEX(database!$M$3:$M$135,MATCH(B38,database!$B$3:$B$135,0))</f>
        <v>0</v>
      </c>
      <c r="G38" t="s">
        <v>211</v>
      </c>
      <c r="M38" s="3" t="str">
        <f t="shared" si="1"/>
        <v xml:space="preserve">when (x"00000113") =&gt;
-- DEB General Configuration Area Register "DTC_WDW_IDX" : "WDW_LEN_4" Field
v_ram_address    := "01011";
v_ram_byteenable := "0001";
v_ram_writedata := (others =&gt; '0');
v_ram_writedata(7 downto 0)  := fee_rmap_i.writedata;
p_rmap_ram_wr(v_ram_address, v_ram_byteenable, c_RAM_BITMASK, v_ram_writedata, fee_rmap_o.waitrequest);
</v>
      </c>
    </row>
    <row r="39" spans="1:13" x14ac:dyDescent="0.25">
      <c r="A39" s="4" t="s">
        <v>158</v>
      </c>
      <c r="B39" s="5">
        <f t="shared" si="0"/>
        <v>276</v>
      </c>
      <c r="C39" s="5">
        <f>INDEX(database!$I$3:$I$135,MATCH(B39,database!$B$3:$B$135,0))</f>
        <v>12</v>
      </c>
      <c r="D39" s="5">
        <f>INDEX(database!$K$3:$K$135,MATCH(B39,database!$B$3:$B$135,0))</f>
        <v>8</v>
      </c>
      <c r="E39" s="5">
        <f>INDEX(database!$L$3:$L$135,MATCH(B39,database!$B$3:$B$135,0))</f>
        <v>31</v>
      </c>
      <c r="F39" s="5">
        <f>INDEX(database!$M$3:$M$135,MATCH(B39,database!$B$3:$B$135,0))</f>
        <v>24</v>
      </c>
      <c r="G39" t="s">
        <v>212</v>
      </c>
      <c r="M39" s="3" t="str">
        <f t="shared" si="1"/>
        <v xml:space="preserve">when (x"00000114") =&gt;
-- DEB General Configuration Area Register "DTC_WDW_IDX" : "WDW_IDX_3" Field
v_ram_address    := "01100";
v_ram_byteenable := "1000";
v_ram_writedata := (others =&gt; '0');
v_ram_writedata(31 downto 24)  := fee_rmap_i.writedata;
p_rmap_ram_wr(v_ram_address, v_ram_byteenable, c_RAM_BITMASK, v_ram_writedata, fee_rmap_o.waitrequest);
</v>
      </c>
    </row>
    <row r="40" spans="1:13" x14ac:dyDescent="0.25">
      <c r="A40" s="4" t="s">
        <v>159</v>
      </c>
      <c r="B40" s="5">
        <f t="shared" si="0"/>
        <v>277</v>
      </c>
      <c r="C40" s="5">
        <f>INDEX(database!$I$3:$I$135,MATCH(B40,database!$B$3:$B$135,0))</f>
        <v>12</v>
      </c>
      <c r="D40" s="5">
        <f>INDEX(database!$K$3:$K$135,MATCH(B40,database!$B$3:$B$135,0))</f>
        <v>4</v>
      </c>
      <c r="E40" s="5">
        <f>INDEX(database!$L$3:$L$135,MATCH(B40,database!$B$3:$B$135,0))</f>
        <v>23</v>
      </c>
      <c r="F40" s="5">
        <f>INDEX(database!$M$3:$M$135,MATCH(B40,database!$B$3:$B$135,0))</f>
        <v>16</v>
      </c>
      <c r="G40" t="s">
        <v>212</v>
      </c>
      <c r="M40" s="3" t="str">
        <f t="shared" si="1"/>
        <v xml:space="preserve">when (x"00000115") =&gt;
-- DEB General Configuration Area Register "DTC_WDW_IDX" : "WDW_IDX_3" Field
v_ram_address    := "01100";
v_ram_byteenable := "0100";
v_ram_writedata := (others =&gt; '0');
v_ram_writedata(23 downto 16)  := fee_rmap_i.writedata;
p_rmap_ram_wr(v_ram_address, v_ram_byteenable, c_RAM_BITMASK, v_ram_writedata, fee_rmap_o.waitrequest);
</v>
      </c>
    </row>
    <row r="41" spans="1:13" x14ac:dyDescent="0.25">
      <c r="A41" s="4" t="s">
        <v>160</v>
      </c>
      <c r="B41" s="5">
        <f t="shared" si="0"/>
        <v>278</v>
      </c>
      <c r="C41" s="5">
        <f>INDEX(database!$I$3:$I$135,MATCH(B41,database!$B$3:$B$135,0))</f>
        <v>12</v>
      </c>
      <c r="D41" s="5">
        <f>INDEX(database!$K$3:$K$135,MATCH(B41,database!$B$3:$B$135,0))</f>
        <v>2</v>
      </c>
      <c r="E41" s="5">
        <f>INDEX(database!$L$3:$L$135,MATCH(B41,database!$B$3:$B$135,0))</f>
        <v>15</v>
      </c>
      <c r="F41" s="5">
        <f>INDEX(database!$M$3:$M$135,MATCH(B41,database!$B$3:$B$135,0))</f>
        <v>8</v>
      </c>
      <c r="G41" t="s">
        <v>213</v>
      </c>
      <c r="M41" s="3" t="str">
        <f t="shared" si="1"/>
        <v xml:space="preserve">when (x"00000116") =&gt;
-- DEB General Configuration Area Register "DTC_WDW_IDX" : "WDW_LEN_3" Field
v_ram_address    := "01100";
v_ram_byteenable := "0010";
v_ram_writedata := (others =&gt; '0');
v_ram_writedata(15 downto 8)  := fee_rmap_i.writedata;
p_rmap_ram_wr(v_ram_address, v_ram_byteenable, c_RAM_BITMASK, v_ram_writedata, fee_rmap_o.waitrequest);
</v>
      </c>
    </row>
    <row r="42" spans="1:13" x14ac:dyDescent="0.25">
      <c r="A42" s="4" t="s">
        <v>161</v>
      </c>
      <c r="B42" s="5">
        <f t="shared" si="0"/>
        <v>279</v>
      </c>
      <c r="C42" s="5">
        <f>INDEX(database!$I$3:$I$135,MATCH(B42,database!$B$3:$B$135,0))</f>
        <v>12</v>
      </c>
      <c r="D42" s="5">
        <f>INDEX(database!$K$3:$K$135,MATCH(B42,database!$B$3:$B$135,0))</f>
        <v>1</v>
      </c>
      <c r="E42" s="5">
        <f>INDEX(database!$L$3:$L$135,MATCH(B42,database!$B$3:$B$135,0))</f>
        <v>7</v>
      </c>
      <c r="F42" s="5">
        <f>INDEX(database!$M$3:$M$135,MATCH(B42,database!$B$3:$B$135,0))</f>
        <v>0</v>
      </c>
      <c r="G42" t="s">
        <v>213</v>
      </c>
      <c r="M42" s="3" t="str">
        <f t="shared" si="1"/>
        <v xml:space="preserve">when (x"00000117") =&gt;
-- DEB General Configuration Area Register "DTC_WDW_IDX" : "WDW_LEN_3" Field
v_ram_address    := "01100";
v_ram_byteenable := "0001";
v_ram_writedata := (others =&gt; '0');
v_ram_writedata(7 downto 0)  := fee_rmap_i.writedata;
p_rmap_ram_wr(v_ram_address, v_ram_byteenable, c_RAM_BITMASK, v_ram_writedata, fee_rmap_o.waitrequest);
</v>
      </c>
    </row>
    <row r="43" spans="1:13" x14ac:dyDescent="0.25">
      <c r="A43" s="4" t="s">
        <v>162</v>
      </c>
      <c r="B43" s="5">
        <f t="shared" si="0"/>
        <v>280</v>
      </c>
      <c r="C43" s="5">
        <f>INDEX(database!$I$3:$I$135,MATCH(B43,database!$B$3:$B$135,0))</f>
        <v>13</v>
      </c>
      <c r="D43" s="5">
        <f>INDEX(database!$K$3:$K$135,MATCH(B43,database!$B$3:$B$135,0))</f>
        <v>8</v>
      </c>
      <c r="E43" s="5">
        <f>INDEX(database!$L$3:$L$135,MATCH(B43,database!$B$3:$B$135,0))</f>
        <v>31</v>
      </c>
      <c r="F43" s="5">
        <f>INDEX(database!$M$3:$M$135,MATCH(B43,database!$B$3:$B$135,0))</f>
        <v>24</v>
      </c>
      <c r="G43" t="s">
        <v>214</v>
      </c>
      <c r="M43" s="3" t="str">
        <f t="shared" si="1"/>
        <v xml:space="preserve">when (x"00000118") =&gt;
-- DEB General Configuration Area Register "DTC_WDW_IDX" : "WDW_IDX_2" Field
v_ram_address    := "01101";
v_ram_byteenable := "1000";
v_ram_writedata := (others =&gt; '0');
v_ram_writedata(31 downto 24)  := fee_rmap_i.writedata;
p_rmap_ram_wr(v_ram_address, v_ram_byteenable, c_RAM_BITMASK, v_ram_writedata, fee_rmap_o.waitrequest);
</v>
      </c>
    </row>
    <row r="44" spans="1:13" x14ac:dyDescent="0.25">
      <c r="A44" s="4" t="s">
        <v>163</v>
      </c>
      <c r="B44" s="5">
        <f t="shared" si="0"/>
        <v>281</v>
      </c>
      <c r="C44" s="5">
        <f>INDEX(database!$I$3:$I$135,MATCH(B44,database!$B$3:$B$135,0))</f>
        <v>13</v>
      </c>
      <c r="D44" s="5">
        <f>INDEX(database!$K$3:$K$135,MATCH(B44,database!$B$3:$B$135,0))</f>
        <v>4</v>
      </c>
      <c r="E44" s="5">
        <f>INDEX(database!$L$3:$L$135,MATCH(B44,database!$B$3:$B$135,0))</f>
        <v>23</v>
      </c>
      <c r="F44" s="5">
        <f>INDEX(database!$M$3:$M$135,MATCH(B44,database!$B$3:$B$135,0))</f>
        <v>16</v>
      </c>
      <c r="G44" t="s">
        <v>214</v>
      </c>
      <c r="M44" s="3" t="str">
        <f t="shared" si="1"/>
        <v xml:space="preserve">when (x"00000119") =&gt;
-- DEB General Configuration Area Register "DTC_WDW_IDX" : "WDW_IDX_2" Field
v_ram_address    := "01101";
v_ram_byteenable := "0100";
v_ram_writedata := (others =&gt; '0');
v_ram_writedata(23 downto 16)  := fee_rmap_i.writedata;
p_rmap_ram_wr(v_ram_address, v_ram_byteenable, c_RAM_BITMASK, v_ram_writedata, fee_rmap_o.waitrequest);
</v>
      </c>
    </row>
    <row r="45" spans="1:13" x14ac:dyDescent="0.25">
      <c r="A45" s="4" t="s">
        <v>164</v>
      </c>
      <c r="B45" s="5">
        <f t="shared" si="0"/>
        <v>282</v>
      </c>
      <c r="C45" s="5">
        <f>INDEX(database!$I$3:$I$135,MATCH(B45,database!$B$3:$B$135,0))</f>
        <v>13</v>
      </c>
      <c r="D45" s="5">
        <f>INDEX(database!$K$3:$K$135,MATCH(B45,database!$B$3:$B$135,0))</f>
        <v>2</v>
      </c>
      <c r="E45" s="5">
        <f>INDEX(database!$L$3:$L$135,MATCH(B45,database!$B$3:$B$135,0))</f>
        <v>15</v>
      </c>
      <c r="F45" s="5">
        <f>INDEX(database!$M$3:$M$135,MATCH(B45,database!$B$3:$B$135,0))</f>
        <v>8</v>
      </c>
      <c r="G45" t="s">
        <v>215</v>
      </c>
      <c r="M45" s="3" t="str">
        <f t="shared" si="1"/>
        <v xml:space="preserve">when (x"0000011A") =&gt;
-- DEB General Configuration Area Register "DTC_WDW_IDX" : "WDW_LEN_2" Field
v_ram_address    := "01101";
v_ram_byteenable := "0010";
v_ram_writedata := (others =&gt; '0');
v_ram_writedata(15 downto 8)  := fee_rmap_i.writedata;
p_rmap_ram_wr(v_ram_address, v_ram_byteenable, c_RAM_BITMASK, v_ram_writedata, fee_rmap_o.waitrequest);
</v>
      </c>
    </row>
    <row r="46" spans="1:13" x14ac:dyDescent="0.25">
      <c r="A46" s="4" t="s">
        <v>165</v>
      </c>
      <c r="B46" s="5">
        <f t="shared" si="0"/>
        <v>283</v>
      </c>
      <c r="C46" s="5">
        <f>INDEX(database!$I$3:$I$135,MATCH(B46,database!$B$3:$B$135,0))</f>
        <v>13</v>
      </c>
      <c r="D46" s="5">
        <f>INDEX(database!$K$3:$K$135,MATCH(B46,database!$B$3:$B$135,0))</f>
        <v>1</v>
      </c>
      <c r="E46" s="5">
        <f>INDEX(database!$L$3:$L$135,MATCH(B46,database!$B$3:$B$135,0))</f>
        <v>7</v>
      </c>
      <c r="F46" s="5">
        <f>INDEX(database!$M$3:$M$135,MATCH(B46,database!$B$3:$B$135,0))</f>
        <v>0</v>
      </c>
      <c r="G46" t="s">
        <v>215</v>
      </c>
      <c r="M46" s="3" t="str">
        <f t="shared" si="1"/>
        <v xml:space="preserve">when (x"0000011B") =&gt;
-- DEB General Configuration Area Register "DTC_WDW_IDX" : "WDW_LEN_2" Field
v_ram_address    := "01101";
v_ram_byteenable := "0001";
v_ram_writedata := (others =&gt; '0');
v_ram_writedata(7 downto 0)  := fee_rmap_i.writedata;
p_rmap_ram_wr(v_ram_address, v_ram_byteenable, c_RAM_BITMASK, v_ram_writedata, fee_rmap_o.waitrequest);
</v>
      </c>
    </row>
    <row r="47" spans="1:13" x14ac:dyDescent="0.25">
      <c r="A47" s="4" t="s">
        <v>166</v>
      </c>
      <c r="B47" s="5">
        <f t="shared" si="0"/>
        <v>284</v>
      </c>
      <c r="C47" s="5">
        <f>INDEX(database!$I$3:$I$135,MATCH(B47,database!$B$3:$B$135,0))</f>
        <v>14</v>
      </c>
      <c r="D47" s="5">
        <f>INDEX(database!$K$3:$K$135,MATCH(B47,database!$B$3:$B$135,0))</f>
        <v>8</v>
      </c>
      <c r="E47" s="5">
        <f>INDEX(database!$L$3:$L$135,MATCH(B47,database!$B$3:$B$135,0))</f>
        <v>31</v>
      </c>
      <c r="F47" s="5">
        <f>INDEX(database!$M$3:$M$135,MATCH(B47,database!$B$3:$B$135,0))</f>
        <v>24</v>
      </c>
      <c r="G47" t="s">
        <v>216</v>
      </c>
      <c r="M47" s="3" t="str">
        <f t="shared" si="1"/>
        <v xml:space="preserve">when (x"0000011C") =&gt;
-- DEB General Configuration Area Register "DTC_WDW_IDX" : "WDW_IDX_1" Field
v_ram_address    := "01110";
v_ram_byteenable := "1000";
v_ram_writedata := (others =&gt; '0');
v_ram_writedata(31 downto 24)  := fee_rmap_i.writedata;
p_rmap_ram_wr(v_ram_address, v_ram_byteenable, c_RAM_BITMASK, v_ram_writedata, fee_rmap_o.waitrequest);
</v>
      </c>
    </row>
    <row r="48" spans="1:13" x14ac:dyDescent="0.25">
      <c r="A48" s="4" t="s">
        <v>167</v>
      </c>
      <c r="B48" s="5">
        <f t="shared" si="0"/>
        <v>285</v>
      </c>
      <c r="C48" s="5">
        <f>INDEX(database!$I$3:$I$135,MATCH(B48,database!$B$3:$B$135,0))</f>
        <v>14</v>
      </c>
      <c r="D48" s="5">
        <f>INDEX(database!$K$3:$K$135,MATCH(B48,database!$B$3:$B$135,0))</f>
        <v>4</v>
      </c>
      <c r="E48" s="5">
        <f>INDEX(database!$L$3:$L$135,MATCH(B48,database!$B$3:$B$135,0))</f>
        <v>23</v>
      </c>
      <c r="F48" s="5">
        <f>INDEX(database!$M$3:$M$135,MATCH(B48,database!$B$3:$B$135,0))</f>
        <v>16</v>
      </c>
      <c r="G48" t="s">
        <v>216</v>
      </c>
      <c r="M48" s="3" t="str">
        <f t="shared" si="1"/>
        <v xml:space="preserve">when (x"0000011D") =&gt;
-- DEB General Configuration Area Register "DTC_WDW_IDX" : "WDW_IDX_1" Field
v_ram_address    := "01110";
v_ram_byteenable := "0100";
v_ram_writedata := (others =&gt; '0');
v_ram_writedata(23 downto 16)  := fee_rmap_i.writedata;
p_rmap_ram_wr(v_ram_address, v_ram_byteenable, c_RAM_BITMASK, v_ram_writedata, fee_rmap_o.waitrequest);
</v>
      </c>
    </row>
    <row r="49" spans="1:13" x14ac:dyDescent="0.25">
      <c r="A49" s="4" t="s">
        <v>168</v>
      </c>
      <c r="B49" s="5">
        <f t="shared" si="0"/>
        <v>286</v>
      </c>
      <c r="C49" s="5">
        <f>INDEX(database!$I$3:$I$135,MATCH(B49,database!$B$3:$B$135,0))</f>
        <v>14</v>
      </c>
      <c r="D49" s="5">
        <f>INDEX(database!$K$3:$K$135,MATCH(B49,database!$B$3:$B$135,0))</f>
        <v>2</v>
      </c>
      <c r="E49" s="5">
        <f>INDEX(database!$L$3:$L$135,MATCH(B49,database!$B$3:$B$135,0))</f>
        <v>15</v>
      </c>
      <c r="F49" s="5">
        <f>INDEX(database!$M$3:$M$135,MATCH(B49,database!$B$3:$B$135,0))</f>
        <v>8</v>
      </c>
      <c r="G49" t="s">
        <v>217</v>
      </c>
      <c r="M49" s="3" t="str">
        <f t="shared" si="1"/>
        <v xml:space="preserve">when (x"0000011E") =&gt;
-- DEB General Configuration Area Register "DTC_WDW_IDX" : "WDW_LEN_1" Field
v_ram_address    := "01110";
v_ram_byteenable := "0010";
v_ram_writedata := (others =&gt; '0');
v_ram_writedata(15 downto 8)  := fee_rmap_i.writedata;
p_rmap_ram_wr(v_ram_address, v_ram_byteenable, c_RAM_BITMASK, v_ram_writedata, fee_rmap_o.waitrequest);
</v>
      </c>
    </row>
    <row r="50" spans="1:13" x14ac:dyDescent="0.25">
      <c r="A50" s="4" t="s">
        <v>169</v>
      </c>
      <c r="B50" s="5">
        <f t="shared" si="0"/>
        <v>287</v>
      </c>
      <c r="C50" s="5">
        <f>INDEX(database!$I$3:$I$135,MATCH(B50,database!$B$3:$B$135,0))</f>
        <v>14</v>
      </c>
      <c r="D50" s="5">
        <f>INDEX(database!$K$3:$K$135,MATCH(B50,database!$B$3:$B$135,0))</f>
        <v>1</v>
      </c>
      <c r="E50" s="5">
        <f>INDEX(database!$L$3:$L$135,MATCH(B50,database!$B$3:$B$135,0))</f>
        <v>7</v>
      </c>
      <c r="F50" s="5">
        <f>INDEX(database!$M$3:$M$135,MATCH(B50,database!$B$3:$B$135,0))</f>
        <v>0</v>
      </c>
      <c r="G50" t="s">
        <v>217</v>
      </c>
      <c r="M50" s="3" t="str">
        <f t="shared" si="1"/>
        <v xml:space="preserve">when (x"0000011F") =&gt;
-- DEB General Configuration Area Register "DTC_WDW_IDX" : "WDW_LEN_1" Field
v_ram_address    := "01110";
v_ram_byteenable := "0001";
v_ram_writedata := (others =&gt; '0');
v_ram_writedata(7 downto 0)  := fee_rmap_i.writedata;
p_rmap_ram_wr(v_ram_address, v_ram_byteenable, c_RAM_BITMASK, v_ram_writedata, fee_rmap_o.waitrequest);
</v>
      </c>
    </row>
    <row r="51" spans="1:13" x14ac:dyDescent="0.25">
      <c r="A51" s="4" t="s">
        <v>170</v>
      </c>
      <c r="B51" s="5">
        <f t="shared" si="0"/>
        <v>291</v>
      </c>
      <c r="C51" s="5">
        <f>INDEX(database!$I$3:$I$135,MATCH(B51,database!$B$3:$B$135,0))</f>
        <v>15</v>
      </c>
      <c r="D51" s="5">
        <f>INDEX(database!$K$3:$K$135,MATCH(B51,database!$B$3:$B$135,0))</f>
        <v>1</v>
      </c>
      <c r="E51" s="5">
        <f>INDEX(database!$L$3:$L$135,MATCH(B51,database!$B$3:$B$135,0))</f>
        <v>7</v>
      </c>
      <c r="F51" s="5">
        <f>INDEX(database!$M$3:$M$135,MATCH(B51,database!$B$3:$B$135,0))</f>
        <v>0</v>
      </c>
      <c r="G51" t="s">
        <v>218</v>
      </c>
      <c r="M51" s="3" t="str">
        <f t="shared" si="1"/>
        <v xml:space="preserve">when (x"00000123") =&gt;
-- DEB General Configuration Area Register "DTC_OVS_PAT" : "OVS_LIN_PAT" Field
v_ram_address    := "01111";
v_ram_byteenable := "0001";
v_ram_writedata := (others =&gt; '0');
v_ram_writedata(7 downto 0)  := fee_rmap_i.writedata;
p_rmap_ram_wr(v_ram_address, v_ram_byteenable, c_RAM_BITMASK, v_ram_writedata, fee_rmap_o.waitrequest);
</v>
      </c>
    </row>
    <row r="52" spans="1:13" x14ac:dyDescent="0.25">
      <c r="A52" s="4" t="s">
        <v>171</v>
      </c>
      <c r="B52" s="5">
        <f t="shared" si="0"/>
        <v>292</v>
      </c>
      <c r="C52" s="5">
        <f>INDEX(database!$I$3:$I$135,MATCH(B52,database!$B$3:$B$135,0))</f>
        <v>16</v>
      </c>
      <c r="D52" s="5">
        <f>INDEX(database!$K$3:$K$135,MATCH(B52,database!$B$3:$B$135,0))</f>
        <v>8</v>
      </c>
      <c r="E52" s="5">
        <f>INDEX(database!$L$3:$L$135,MATCH(B52,database!$B$3:$B$135,0))</f>
        <v>31</v>
      </c>
      <c r="F52" s="5">
        <f>INDEX(database!$M$3:$M$135,MATCH(B52,database!$B$3:$B$135,0))</f>
        <v>24</v>
      </c>
      <c r="G52" t="s">
        <v>219</v>
      </c>
      <c r="M52" s="3" t="str">
        <f t="shared" si="1"/>
        <v xml:space="preserve">when (x"00000124") =&gt;
-- DEB General Configuration Area Register "DTC_SIZ_PAT" : "NB_LIN_PAT" Field
v_ram_address    := "10000";
v_ram_byteenable := "1000";
v_ram_writedata := (others =&gt; '0');
v_ram_writedata(31 downto 24)  := fee_rmap_i.writedata;
p_rmap_ram_wr(v_ram_address, v_ram_byteenable, c_RAM_BITMASK, v_ram_writedata, fee_rmap_o.waitrequest);
</v>
      </c>
    </row>
    <row r="53" spans="1:13" x14ac:dyDescent="0.25">
      <c r="A53" s="4" t="s">
        <v>172</v>
      </c>
      <c r="B53" s="5">
        <f t="shared" si="0"/>
        <v>293</v>
      </c>
      <c r="C53" s="5">
        <f>INDEX(database!$I$3:$I$135,MATCH(B53,database!$B$3:$B$135,0))</f>
        <v>16</v>
      </c>
      <c r="D53" s="5">
        <f>INDEX(database!$K$3:$K$135,MATCH(B53,database!$B$3:$B$135,0))</f>
        <v>4</v>
      </c>
      <c r="E53" s="5">
        <f>INDEX(database!$L$3:$L$135,MATCH(B53,database!$B$3:$B$135,0))</f>
        <v>23</v>
      </c>
      <c r="F53" s="5">
        <f>INDEX(database!$M$3:$M$135,MATCH(B53,database!$B$3:$B$135,0))</f>
        <v>16</v>
      </c>
      <c r="G53" t="s">
        <v>219</v>
      </c>
      <c r="M53" s="3" t="str">
        <f t="shared" si="1"/>
        <v xml:space="preserve">when (x"00000125") =&gt;
-- DEB General Configuration Area Register "DTC_SIZ_PAT" : "NB_LIN_PAT" Field
v_ram_address    := "10000";
v_ram_byteenable := "0100";
v_ram_writedata := (others =&gt; '0');
v_ram_writedata(23 downto 16)  := fee_rmap_i.writedata;
p_rmap_ram_wr(v_ram_address, v_ram_byteenable, c_RAM_BITMASK, v_ram_writedata, fee_rmap_o.waitrequest);
</v>
      </c>
    </row>
    <row r="54" spans="1:13" x14ac:dyDescent="0.25">
      <c r="A54" s="4" t="s">
        <v>173</v>
      </c>
      <c r="B54" s="5">
        <f t="shared" si="0"/>
        <v>294</v>
      </c>
      <c r="C54" s="5">
        <f>INDEX(database!$I$3:$I$135,MATCH(B54,database!$B$3:$B$135,0))</f>
        <v>16</v>
      </c>
      <c r="D54" s="5">
        <f>INDEX(database!$K$3:$K$135,MATCH(B54,database!$B$3:$B$135,0))</f>
        <v>2</v>
      </c>
      <c r="E54" s="5">
        <f>INDEX(database!$L$3:$L$135,MATCH(B54,database!$B$3:$B$135,0))</f>
        <v>15</v>
      </c>
      <c r="F54" s="5">
        <f>INDEX(database!$M$3:$M$135,MATCH(B54,database!$B$3:$B$135,0))</f>
        <v>8</v>
      </c>
      <c r="G54" t="s">
        <v>220</v>
      </c>
      <c r="M54" s="3" t="str">
        <f t="shared" si="1"/>
        <v xml:space="preserve">when (x"00000126") =&gt;
-- DEB General Configuration Area Register "DTC_SIZ_PAT" : "NB_PIX_PAT" Field
v_ram_address    := "10000";
v_ram_byteenable := "0010";
v_ram_writedata := (others =&gt; '0');
v_ram_writedata(15 downto 8)  := fee_rmap_i.writedata;
p_rmap_ram_wr(v_ram_address, v_ram_byteenable, c_RAM_BITMASK, v_ram_writedata, fee_rmap_o.waitrequest);
</v>
      </c>
    </row>
    <row r="55" spans="1:13" x14ac:dyDescent="0.25">
      <c r="A55" s="4" t="s">
        <v>174</v>
      </c>
      <c r="B55" s="5">
        <f t="shared" si="0"/>
        <v>295</v>
      </c>
      <c r="C55" s="5">
        <f>INDEX(database!$I$3:$I$135,MATCH(B55,database!$B$3:$B$135,0))</f>
        <v>16</v>
      </c>
      <c r="D55" s="5">
        <f>INDEX(database!$K$3:$K$135,MATCH(B55,database!$B$3:$B$135,0))</f>
        <v>1</v>
      </c>
      <c r="E55" s="5">
        <f>INDEX(database!$L$3:$L$135,MATCH(B55,database!$B$3:$B$135,0))</f>
        <v>7</v>
      </c>
      <c r="F55" s="5">
        <f>INDEX(database!$M$3:$M$135,MATCH(B55,database!$B$3:$B$135,0))</f>
        <v>0</v>
      </c>
      <c r="G55" t="s">
        <v>220</v>
      </c>
      <c r="M55" s="3" t="str">
        <f t="shared" si="1"/>
        <v xml:space="preserve">when (x"00000127") =&gt;
-- DEB General Configuration Area Register "DTC_SIZ_PAT" : "NB_PIX_PAT" Field
v_ram_address    := "10000";
v_ram_byteenable := "0001";
v_ram_writedata := (others =&gt; '0');
v_ram_writedata(7 downto 0)  := fee_rmap_i.writedata;
p_rmap_ram_wr(v_ram_address, v_ram_byteenable, c_RAM_BITMASK, v_ram_writedata, fee_rmap_o.waitrequest);
</v>
      </c>
    </row>
    <row r="56" spans="1:13" x14ac:dyDescent="0.25">
      <c r="A56" s="4" t="s">
        <v>175</v>
      </c>
      <c r="B56" s="5">
        <f t="shared" si="0"/>
        <v>299</v>
      </c>
      <c r="C56" s="5">
        <f>INDEX(database!$I$3:$I$135,MATCH(B56,database!$B$3:$B$135,0))</f>
        <v>17</v>
      </c>
      <c r="D56" s="5">
        <f>INDEX(database!$K$3:$K$135,MATCH(B56,database!$B$3:$B$135,0))</f>
        <v>1</v>
      </c>
      <c r="E56" s="5">
        <f>INDEX(database!$L$3:$L$135,MATCH(B56,database!$B$3:$B$135,0))</f>
        <v>7</v>
      </c>
      <c r="F56" s="5">
        <f>INDEX(database!$M$3:$M$135,MATCH(B56,database!$B$3:$B$135,0))</f>
        <v>0</v>
      </c>
      <c r="G56" t="s">
        <v>221</v>
      </c>
      <c r="M56" s="3" t="str">
        <f t="shared" si="1"/>
        <v xml:space="preserve">when (x"0000012B") =&gt;
-- DEB General Configuration Area Register "DTC_TRG_25S" : "2_5S_N_CYC" Field
v_ram_address    := "10001";
v_ram_byteenable := "0001";
v_ram_writedata := (others =&gt; '0');
v_ram_writedata(7 downto 0)  := fee_rmap_i.writedata;
p_rmap_ram_wr(v_ram_address, v_ram_byteenable, c_RAM_BITMASK, v_ram_writedata, fee_rmap_o.waitrequest);
</v>
      </c>
    </row>
    <row r="57" spans="1:13" x14ac:dyDescent="0.25">
      <c r="A57" s="4" t="s">
        <v>176</v>
      </c>
      <c r="B57" s="5">
        <f t="shared" si="0"/>
        <v>303</v>
      </c>
      <c r="C57" s="5">
        <f>INDEX(database!$I$3:$I$135,MATCH(B57,database!$B$3:$B$135,0))</f>
        <v>18</v>
      </c>
      <c r="D57" s="5">
        <f>INDEX(database!$K$3:$K$135,MATCH(B57,database!$B$3:$B$135,0))</f>
        <v>1</v>
      </c>
      <c r="E57" s="5">
        <f>INDEX(database!$L$3:$L$135,MATCH(B57,database!$B$3:$B$135,0))</f>
        <v>7</v>
      </c>
      <c r="F57" s="5">
        <f>INDEX(database!$M$3:$M$135,MATCH(B57,database!$B$3:$B$135,0))</f>
        <v>0</v>
      </c>
      <c r="G57" t="s">
        <v>222</v>
      </c>
      <c r="M57" s="3" t="str">
        <f t="shared" si="1"/>
        <v xml:space="preserve">when (x"0000012F") =&gt;
-- DEB General Configuration Area Register "DTC_SEL_TRG" : "TRG_SRC" Field
v_ram_address    := "10010";
v_ram_byteenable := "0001";
v_ram_writedata := (others =&gt; '0');
v_ram_writedata(7 downto 0)  := fee_rmap_i.writedata;
p_rmap_ram_wr(v_ram_address, v_ram_byteenable, c_RAM_BITMASK, v_ram_writedata, fee_rmap_o.waitrequest);
</v>
      </c>
    </row>
    <row r="58" spans="1:13" x14ac:dyDescent="0.25">
      <c r="A58" s="4" t="s">
        <v>177</v>
      </c>
      <c r="B58" s="5">
        <f t="shared" si="0"/>
        <v>306</v>
      </c>
      <c r="C58" s="5">
        <f>INDEX(database!$I$3:$I$135,MATCH(B58,database!$B$3:$B$135,0))</f>
        <v>19</v>
      </c>
      <c r="D58" s="5">
        <f>INDEX(database!$K$3:$K$135,MATCH(B58,database!$B$3:$B$135,0))</f>
        <v>2</v>
      </c>
      <c r="E58" s="5">
        <f>INDEX(database!$L$3:$L$135,MATCH(B58,database!$B$3:$B$135,0))</f>
        <v>15</v>
      </c>
      <c r="F58" s="5">
        <f>INDEX(database!$M$3:$M$135,MATCH(B58,database!$B$3:$B$135,0))</f>
        <v>8</v>
      </c>
      <c r="G58" t="s">
        <v>223</v>
      </c>
      <c r="M58" s="3" t="str">
        <f t="shared" si="1"/>
        <v xml:space="preserve">when (x"00000132") =&gt;
-- DEB General Configuration Area Register "DTC_FRM_CNT" : "PSET_FRM_CNT" Field
v_ram_address    := "10011";
v_ram_byteenable := "0010";
v_ram_writedata := (others =&gt; '0');
v_ram_writedata(15 downto 8)  := fee_rmap_i.writedata;
p_rmap_ram_wr(v_ram_address, v_ram_byteenable, c_RAM_BITMASK, v_ram_writedata, fee_rmap_o.waitrequest);
</v>
      </c>
    </row>
    <row r="59" spans="1:13" x14ac:dyDescent="0.25">
      <c r="A59" s="4" t="s">
        <v>178</v>
      </c>
      <c r="B59" s="5">
        <f t="shared" si="0"/>
        <v>307</v>
      </c>
      <c r="C59" s="5">
        <f>INDEX(database!$I$3:$I$135,MATCH(B59,database!$B$3:$B$135,0))</f>
        <v>19</v>
      </c>
      <c r="D59" s="5">
        <f>INDEX(database!$K$3:$K$135,MATCH(B59,database!$B$3:$B$135,0))</f>
        <v>1</v>
      </c>
      <c r="E59" s="5">
        <f>INDEX(database!$L$3:$L$135,MATCH(B59,database!$B$3:$B$135,0))</f>
        <v>7</v>
      </c>
      <c r="F59" s="5">
        <f>INDEX(database!$M$3:$M$135,MATCH(B59,database!$B$3:$B$135,0))</f>
        <v>0</v>
      </c>
      <c r="G59" t="s">
        <v>223</v>
      </c>
      <c r="M59" s="3" t="str">
        <f t="shared" si="1"/>
        <v xml:space="preserve">when (x"00000133") =&gt;
-- DEB General Configuration Area Register "DTC_FRM_CNT" : "PSET_FRM_CNT" Field
v_ram_address    := "10011";
v_ram_byteenable := "0001";
v_ram_writedata := (others =&gt; '0');
v_ram_writedata(7 downto 0)  := fee_rmap_i.writedata;
p_rmap_ram_wr(v_ram_address, v_ram_byteenable, c_RAM_BITMASK, v_ram_writedata, fee_rmap_o.waitrequest);
</v>
      </c>
    </row>
    <row r="60" spans="1:13" x14ac:dyDescent="0.25">
      <c r="A60" s="4" t="s">
        <v>179</v>
      </c>
      <c r="B60" s="5">
        <f t="shared" si="0"/>
        <v>311</v>
      </c>
      <c r="C60" s="5">
        <f>INDEX(database!$I$3:$I$135,MATCH(B60,database!$B$3:$B$135,0))</f>
        <v>20</v>
      </c>
      <c r="D60" s="5">
        <f>INDEX(database!$K$3:$K$135,MATCH(B60,database!$B$3:$B$135,0))</f>
        <v>1</v>
      </c>
      <c r="E60" s="5">
        <f>INDEX(database!$L$3:$L$135,MATCH(B60,database!$B$3:$B$135,0))</f>
        <v>7</v>
      </c>
      <c r="F60" s="5">
        <f>INDEX(database!$M$3:$M$135,MATCH(B60,database!$B$3:$B$135,0))</f>
        <v>0</v>
      </c>
      <c r="G60" t="s">
        <v>224</v>
      </c>
      <c r="M60" s="3" t="str">
        <f t="shared" si="1"/>
        <v xml:space="preserve">when (x"00000137") =&gt;
-- DEB General Configuration Area Register "DTC_SEL_SYN" : "SYN_FRQ" Field
v_ram_address    := "10100";
v_ram_byteenable := "0001";
v_ram_writedata := (others =&gt; '0');
v_ram_writedata(7 downto 0)  := fee_rmap_i.writedata;
p_rmap_ram_wr(v_ram_address, v_ram_byteenable, c_RAM_BITMASK, v_ram_writedata, fee_rmap_o.waitrequest);
</v>
      </c>
    </row>
    <row r="61" spans="1:13" x14ac:dyDescent="0.25">
      <c r="A61" s="4" t="s">
        <v>180</v>
      </c>
      <c r="B61" s="5">
        <f t="shared" si="0"/>
        <v>313</v>
      </c>
      <c r="C61" s="5">
        <f>INDEX(database!$I$3:$I$135,MATCH(B61,database!$B$3:$B$135,0))</f>
        <v>21</v>
      </c>
      <c r="D61" s="5">
        <f>INDEX(database!$K$3:$K$135,MATCH(B61,database!$B$3:$B$135,0))</f>
        <v>4</v>
      </c>
      <c r="E61" s="5">
        <f>INDEX(database!$L$3:$L$135,MATCH(B61,database!$B$3:$B$135,0))</f>
        <v>23</v>
      </c>
      <c r="F61" s="5">
        <f>INDEX(database!$M$3:$M$135,MATCH(B61,database!$B$3:$B$135,0))</f>
        <v>16</v>
      </c>
      <c r="G61" t="s">
        <v>225</v>
      </c>
      <c r="M61" s="3" t="str">
        <f t="shared" si="1"/>
        <v xml:space="preserve">when (x"00000139") =&gt;
-- DEB General Configuration Area Register "DTC_RST_CPS" : "RST_SPW" Field
v_ram_address    := "10101";
v_ram_byteenable := "0100";
v_ram_writedata := (others =&gt; '0');
v_ram_writedata(23 downto 16)  := fee_rmap_i.writedata;
p_rmap_ram_wr(v_ram_address, v_ram_byteenable, c_RAM_BITMASK, v_ram_writedata, fee_rmap_o.waitrequest);
</v>
      </c>
    </row>
    <row r="62" spans="1:13" x14ac:dyDescent="0.25">
      <c r="A62" s="4" t="s">
        <v>181</v>
      </c>
      <c r="B62" s="5">
        <f t="shared" si="0"/>
        <v>314</v>
      </c>
      <c r="C62" s="5">
        <f>INDEX(database!$I$3:$I$135,MATCH(B62,database!$B$3:$B$135,0))</f>
        <v>21</v>
      </c>
      <c r="D62" s="5">
        <f>INDEX(database!$K$3:$K$135,MATCH(B62,database!$B$3:$B$135,0))</f>
        <v>2</v>
      </c>
      <c r="E62" s="5">
        <f>INDEX(database!$L$3:$L$135,MATCH(B62,database!$B$3:$B$135,0))</f>
        <v>15</v>
      </c>
      <c r="F62" s="5">
        <f>INDEX(database!$M$3:$M$135,MATCH(B62,database!$B$3:$B$135,0))</f>
        <v>8</v>
      </c>
      <c r="G62" t="s">
        <v>226</v>
      </c>
      <c r="M62" s="3" t="str">
        <f t="shared" si="1"/>
        <v xml:space="preserve">when (x"0000013A") =&gt;
-- DEB General Configuration Area Register "DTC_RST_CPS" : "RST_WDG" Field
v_ram_address    := "10101";
v_ram_byteenable := "0010";
v_ram_writedata := (others =&gt; '0');
v_ram_writedata(15 downto 8)  := fee_rmap_i.writedata;
p_rmap_ram_wr(v_ram_address, v_ram_byteenable, c_RAM_BITMASK, v_ram_writedata, fee_rmap_o.waitrequest);
</v>
      </c>
    </row>
    <row r="63" spans="1:13" x14ac:dyDescent="0.25">
      <c r="A63" s="4" t="s">
        <v>182</v>
      </c>
      <c r="B63" s="5">
        <f t="shared" si="0"/>
        <v>317</v>
      </c>
      <c r="C63" s="5">
        <f>INDEX(database!$I$3:$I$135,MATCH(B63,database!$B$3:$B$135,0))</f>
        <v>22</v>
      </c>
      <c r="D63" s="5">
        <f>INDEX(database!$K$3:$K$135,MATCH(B63,database!$B$3:$B$135,0))</f>
        <v>4</v>
      </c>
      <c r="E63" s="5">
        <f>INDEX(database!$L$3:$L$135,MATCH(B63,database!$B$3:$B$135,0))</f>
        <v>23</v>
      </c>
      <c r="F63" s="5">
        <f>INDEX(database!$M$3:$M$135,MATCH(B63,database!$B$3:$B$135,0))</f>
        <v>16</v>
      </c>
      <c r="G63" t="s">
        <v>227</v>
      </c>
      <c r="M63" s="3" t="str">
        <f t="shared" si="1"/>
        <v xml:space="preserve">when (x"0000013D") =&gt;
-- DEB General Configuration Area Register "DTC_25S_DLY" : "25S_DLY" Field
v_ram_address    := "10110";
v_ram_byteenable := "0100";
v_ram_writedata := (others =&gt; '0');
v_ram_writedata(23 downto 16)  := fee_rmap_i.writedata;
p_rmap_ram_wr(v_ram_address, v_ram_byteenable, c_RAM_BITMASK, v_ram_writedata, fee_rmap_o.waitrequest);
</v>
      </c>
    </row>
    <row r="64" spans="1:13" x14ac:dyDescent="0.25">
      <c r="A64" s="4" t="s">
        <v>183</v>
      </c>
      <c r="B64" s="5">
        <f t="shared" si="0"/>
        <v>318</v>
      </c>
      <c r="C64" s="5">
        <f>INDEX(database!$I$3:$I$135,MATCH(B64,database!$B$3:$B$135,0))</f>
        <v>22</v>
      </c>
      <c r="D64" s="5">
        <f>INDEX(database!$K$3:$K$135,MATCH(B64,database!$B$3:$B$135,0))</f>
        <v>2</v>
      </c>
      <c r="E64" s="5">
        <f>INDEX(database!$L$3:$L$135,MATCH(B64,database!$B$3:$B$135,0))</f>
        <v>15</v>
      </c>
      <c r="F64" s="5">
        <f>INDEX(database!$M$3:$M$135,MATCH(B64,database!$B$3:$B$135,0))</f>
        <v>8</v>
      </c>
      <c r="G64" t="s">
        <v>227</v>
      </c>
      <c r="M64" s="3" t="str">
        <f t="shared" si="1"/>
        <v xml:space="preserve">when (x"0000013E") =&gt;
-- DEB General Configuration Area Register "DTC_25S_DLY" : "25S_DLY" Field
v_ram_address    := "10110";
v_ram_byteenable := "0010";
v_ram_writedata := (others =&gt; '0');
v_ram_writedata(15 downto 8)  := fee_rmap_i.writedata;
p_rmap_ram_wr(v_ram_address, v_ram_byteenable, c_RAM_BITMASK, v_ram_writedata, fee_rmap_o.waitrequest);
</v>
      </c>
    </row>
    <row r="65" spans="1:13" x14ac:dyDescent="0.25">
      <c r="A65" s="4" t="s">
        <v>184</v>
      </c>
      <c r="B65" s="5">
        <f t="shared" si="0"/>
        <v>319</v>
      </c>
      <c r="C65" s="5">
        <f>INDEX(database!$I$3:$I$135,MATCH(B65,database!$B$3:$B$135,0))</f>
        <v>22</v>
      </c>
      <c r="D65" s="5">
        <f>INDEX(database!$K$3:$K$135,MATCH(B65,database!$B$3:$B$135,0))</f>
        <v>1</v>
      </c>
      <c r="E65" s="5">
        <f>INDEX(database!$L$3:$L$135,MATCH(B65,database!$B$3:$B$135,0))</f>
        <v>7</v>
      </c>
      <c r="F65" s="5">
        <f>INDEX(database!$M$3:$M$135,MATCH(B65,database!$B$3:$B$135,0))</f>
        <v>0</v>
      </c>
      <c r="G65" t="s">
        <v>227</v>
      </c>
      <c r="M65" s="3" t="str">
        <f t="shared" si="1"/>
        <v xml:space="preserve">when (x"0000013F") =&gt;
-- DEB General Configuration Area Register "DTC_25S_DLY" : "25S_DLY" Field
v_ram_address    := "10110";
v_ram_byteenable := "0001";
v_ram_writedata := (others =&gt; '0');
v_ram_writedata(7 downto 0)  := fee_rmap_i.writedata;
p_rmap_ram_wr(v_ram_address, v_ram_byteenable, c_RAM_BITMASK, v_ram_writedata, fee_rmap_o.waitrequest);
</v>
      </c>
    </row>
    <row r="66" spans="1:13" x14ac:dyDescent="0.25">
      <c r="A66" s="4" t="s">
        <v>185</v>
      </c>
      <c r="B66" s="5">
        <f t="shared" si="0"/>
        <v>320</v>
      </c>
      <c r="C66" s="5">
        <f>INDEX(database!$I$3:$I$135,MATCH(B66,database!$B$3:$B$135,0))</f>
        <v>23</v>
      </c>
      <c r="D66" s="5">
        <f>INDEX(database!$K$3:$K$135,MATCH(B66,database!$B$3:$B$135,0))</f>
        <v>8</v>
      </c>
      <c r="E66" s="5">
        <f>INDEX(database!$L$3:$L$135,MATCH(B66,database!$B$3:$B$135,0))</f>
        <v>31</v>
      </c>
      <c r="F66" s="5">
        <f>INDEX(database!$M$3:$M$135,MATCH(B66,database!$B$3:$B$135,0))</f>
        <v>24</v>
      </c>
      <c r="G66" t="s">
        <v>228</v>
      </c>
      <c r="M66" s="3" t="str">
        <f t="shared" si="1"/>
        <v xml:space="preserve">when (x"00000140") =&gt;
-- DEB General Configuration Area Register "DTC_TMOD_CONF" : "RESERVED" Field
v_ram_address    := "10111";
v_ram_byteenable := "1000";
v_ram_writedata := (others =&gt; '0');
v_ram_writedata(31 downto 24)  := fee_rmap_i.writedata;
p_rmap_ram_wr(v_ram_address, v_ram_byteenable, c_RAM_BITMASK, v_ram_writedata, fee_rmap_o.waitrequest);
</v>
      </c>
    </row>
    <row r="67" spans="1:13" x14ac:dyDescent="0.25">
      <c r="A67" s="4" t="s">
        <v>186</v>
      </c>
      <c r="B67" s="5">
        <f t="shared" si="0"/>
        <v>321</v>
      </c>
      <c r="C67" s="5">
        <f>INDEX(database!$I$3:$I$135,MATCH(B67,database!$B$3:$B$135,0))</f>
        <v>23</v>
      </c>
      <c r="D67" s="5">
        <f>INDEX(database!$K$3:$K$135,MATCH(B67,database!$B$3:$B$135,0))</f>
        <v>4</v>
      </c>
      <c r="E67" s="5">
        <f>INDEX(database!$L$3:$L$135,MATCH(B67,database!$B$3:$B$135,0))</f>
        <v>23</v>
      </c>
      <c r="F67" s="5">
        <f>INDEX(database!$M$3:$M$135,MATCH(B67,database!$B$3:$B$135,0))</f>
        <v>16</v>
      </c>
      <c r="G67" t="s">
        <v>228</v>
      </c>
      <c r="M67" s="3" t="str">
        <f t="shared" si="1"/>
        <v xml:space="preserve">when (x"00000141") =&gt;
-- DEB General Configuration Area Register "DTC_TMOD_CONF" : "RESERVED" Field
v_ram_address    := "10111";
v_ram_byteenable := "0100";
v_ram_writedata := (others =&gt; '0');
v_ram_writedata(23 downto 16)  := fee_rmap_i.writedata;
p_rmap_ram_wr(v_ram_address, v_ram_byteenable, c_RAM_BITMASK, v_ram_writedata, fee_rmap_o.waitrequest);
</v>
      </c>
    </row>
    <row r="68" spans="1:13" x14ac:dyDescent="0.25">
      <c r="A68" s="4" t="s">
        <v>187</v>
      </c>
      <c r="B68" s="5">
        <f t="shared" si="0"/>
        <v>322</v>
      </c>
      <c r="C68" s="5">
        <f>INDEX(database!$I$3:$I$135,MATCH(B68,database!$B$3:$B$135,0))</f>
        <v>23</v>
      </c>
      <c r="D68" s="5">
        <f>INDEX(database!$K$3:$K$135,MATCH(B68,database!$B$3:$B$135,0))</f>
        <v>2</v>
      </c>
      <c r="E68" s="5">
        <f>INDEX(database!$L$3:$L$135,MATCH(B68,database!$B$3:$B$135,0))</f>
        <v>15</v>
      </c>
      <c r="F68" s="5">
        <f>INDEX(database!$M$3:$M$135,MATCH(B68,database!$B$3:$B$135,0))</f>
        <v>8</v>
      </c>
      <c r="G68" t="s">
        <v>228</v>
      </c>
      <c r="M68" s="3" t="str">
        <f t="shared" si="1"/>
        <v xml:space="preserve">when (x"00000142") =&gt;
-- DEB General Configuration Area Register "DTC_TMOD_CONF" : "RESERVED" Field
v_ram_address    := "10111";
v_ram_byteenable := "0010";
v_ram_writedata := (others =&gt; '0');
v_ram_writedata(15 downto 8)  := fee_rmap_i.writedata;
p_rmap_ram_wr(v_ram_address, v_ram_byteenable, c_RAM_BITMASK, v_ram_writedata, fee_rmap_o.waitrequest);
</v>
      </c>
    </row>
    <row r="69" spans="1:13" x14ac:dyDescent="0.25">
      <c r="A69" s="4" t="s">
        <v>188</v>
      </c>
      <c r="B69" s="5">
        <f t="shared" si="0"/>
        <v>323</v>
      </c>
      <c r="C69" s="5">
        <f>INDEX(database!$I$3:$I$135,MATCH(B69,database!$B$3:$B$135,0))</f>
        <v>23</v>
      </c>
      <c r="D69" s="5">
        <f>INDEX(database!$K$3:$K$135,MATCH(B69,database!$B$3:$B$135,0))</f>
        <v>1</v>
      </c>
      <c r="E69" s="5">
        <f>INDEX(database!$L$3:$L$135,MATCH(B69,database!$B$3:$B$135,0))</f>
        <v>7</v>
      </c>
      <c r="F69" s="5">
        <f>INDEX(database!$M$3:$M$135,MATCH(B69,database!$B$3:$B$135,0))</f>
        <v>0</v>
      </c>
      <c r="G69" t="s">
        <v>228</v>
      </c>
      <c r="M69" s="3" t="str">
        <f t="shared" si="1"/>
        <v xml:space="preserve">when (x"00000143") =&gt;
-- DEB General Configuration Area Register "DTC_TMOD_CONF" : "RESERVED" Field
v_ram_address    := "10111";
v_ram_byteenable := "0001";
v_ram_writedata := (others =&gt; '0');
v_ram_writedata(7 downto 0)  := fee_rmap_i.writedata;
p_rmap_ram_wr(v_ram_address, v_ram_byteenable, c_RAM_BITMASK, v_ram_writedata, fee_rmap_o.waitrequest);
</v>
      </c>
    </row>
    <row r="70" spans="1:13" x14ac:dyDescent="0.25">
      <c r="A70" s="4" t="s">
        <v>189</v>
      </c>
      <c r="B70" s="5">
        <f t="shared" si="0"/>
        <v>327</v>
      </c>
      <c r="C70" s="5">
        <f>INDEX(database!$I$3:$I$135,MATCH(B70,database!$B$3:$B$135,0))</f>
        <v>24</v>
      </c>
      <c r="D70" s="5">
        <f>INDEX(database!$K$3:$K$135,MATCH(B70,database!$B$3:$B$135,0))</f>
        <v>1</v>
      </c>
      <c r="E70" s="5">
        <f>INDEX(database!$L$3:$L$135,MATCH(B70,database!$B$3:$B$135,0))</f>
        <v>7</v>
      </c>
      <c r="F70" s="5">
        <f>INDEX(database!$M$3:$M$135,MATCH(B70,database!$B$3:$B$135,0))</f>
        <v>0</v>
      </c>
      <c r="G70" t="s">
        <v>229</v>
      </c>
      <c r="M70" s="3" t="str">
        <f t="shared" si="1"/>
        <v xml:space="preserve">when (x"00000147") =&gt;
-- DEB General Configuration Area Register "DTC_SPW_CFG" : "TIMECODE" Field
v_ram_address    := "11000";
v_ram_byteenable := "0001";
v_ram_writedata := (others =&gt; '0');
v_ram_writedata(7 downto 0)  := fee_rmap_i.writedata;
p_rmap_ram_wr(v_ram_address, v_ram_byteenable, c_RAM_BITMASK, v_ram_writedata, fee_rmap_o.waitrequest);
</v>
      </c>
    </row>
    <row r="71" spans="1:13" x14ac:dyDescent="0.25">
      <c r="M71" s="3"/>
    </row>
    <row r="72" spans="1:13" x14ac:dyDescent="0.25">
      <c r="M72" s="3"/>
    </row>
    <row r="73" spans="1:13" x14ac:dyDescent="0.25">
      <c r="M73" s="3"/>
    </row>
    <row r="74" spans="1:13" x14ac:dyDescent="0.25">
      <c r="M74" s="3"/>
    </row>
    <row r="75" spans="1:13" x14ac:dyDescent="0.25">
      <c r="M75" s="3"/>
    </row>
    <row r="76" spans="1:13" x14ac:dyDescent="0.25">
      <c r="M76" s="3"/>
    </row>
    <row r="77" spans="1:13" x14ac:dyDescent="0.25">
      <c r="M77" s="3"/>
    </row>
    <row r="78" spans="1:13" x14ac:dyDescent="0.25">
      <c r="M78" s="3"/>
    </row>
    <row r="79" spans="1:13" x14ac:dyDescent="0.25">
      <c r="M79" s="3"/>
    </row>
    <row r="80" spans="1:13" x14ac:dyDescent="0.25">
      <c r="M80" s="3"/>
    </row>
    <row r="81" spans="13:13" x14ac:dyDescent="0.25">
      <c r="M81" s="3"/>
    </row>
    <row r="82" spans="13:13" x14ac:dyDescent="0.25">
      <c r="M82" s="3"/>
    </row>
    <row r="83" spans="13:13" x14ac:dyDescent="0.25">
      <c r="M83" s="3"/>
    </row>
    <row r="84" spans="13:13" x14ac:dyDescent="0.25">
      <c r="M84" s="3"/>
    </row>
    <row r="85" spans="13:13" x14ac:dyDescent="0.25">
      <c r="M85" s="3"/>
    </row>
    <row r="86" spans="13:13" x14ac:dyDescent="0.25">
      <c r="M86" s="3"/>
    </row>
    <row r="87" spans="13:13" x14ac:dyDescent="0.25">
      <c r="M87" s="3"/>
    </row>
    <row r="88" spans="13:13" x14ac:dyDescent="0.25">
      <c r="M88" s="3"/>
    </row>
    <row r="89" spans="13:13" x14ac:dyDescent="0.25">
      <c r="M89" s="3"/>
    </row>
    <row r="90" spans="13:13" x14ac:dyDescent="0.25">
      <c r="M90" s="3"/>
    </row>
    <row r="91" spans="13:13" x14ac:dyDescent="0.25">
      <c r="M91" s="3"/>
    </row>
    <row r="92" spans="13:13" x14ac:dyDescent="0.25">
      <c r="M92" s="3"/>
    </row>
    <row r="93" spans="13:13" x14ac:dyDescent="0.25">
      <c r="M93" s="3"/>
    </row>
    <row r="94" spans="13:13" x14ac:dyDescent="0.25">
      <c r="M94" s="3"/>
    </row>
    <row r="95" spans="13:13" x14ac:dyDescent="0.25">
      <c r="M95" s="3"/>
    </row>
    <row r="96" spans="13:13" x14ac:dyDescent="0.25">
      <c r="M96" s="3"/>
    </row>
    <row r="97" spans="13:13" x14ac:dyDescent="0.25">
      <c r="M97" s="3"/>
    </row>
    <row r="98" spans="13:13" x14ac:dyDescent="0.25">
      <c r="M98" s="3"/>
    </row>
    <row r="99" spans="13:13" x14ac:dyDescent="0.25">
      <c r="M99" s="3"/>
    </row>
    <row r="100" spans="13:13" x14ac:dyDescent="0.25">
      <c r="M100" s="3"/>
    </row>
    <row r="101" spans="13:13" x14ac:dyDescent="0.25">
      <c r="M101" s="3"/>
    </row>
    <row r="102" spans="13:13" x14ac:dyDescent="0.25">
      <c r="M102" s="3"/>
    </row>
    <row r="103" spans="13:13" x14ac:dyDescent="0.25">
      <c r="M103" s="3"/>
    </row>
    <row r="104" spans="13:13" x14ac:dyDescent="0.25">
      <c r="M104" s="3"/>
    </row>
    <row r="105" spans="13:13" x14ac:dyDescent="0.25">
      <c r="M105" s="3"/>
    </row>
    <row r="106" spans="13:13" x14ac:dyDescent="0.25">
      <c r="M106" s="3"/>
    </row>
    <row r="107" spans="13:13" x14ac:dyDescent="0.25">
      <c r="M107" s="3"/>
    </row>
    <row r="108" spans="13:13" x14ac:dyDescent="0.25">
      <c r="M108" s="3"/>
    </row>
    <row r="109" spans="13:13" x14ac:dyDescent="0.25">
      <c r="M109" s="3"/>
    </row>
    <row r="110" spans="13:13" x14ac:dyDescent="0.25">
      <c r="M110" s="3"/>
    </row>
    <row r="111" spans="13:13" x14ac:dyDescent="0.25">
      <c r="M111" s="3"/>
    </row>
    <row r="112" spans="13:13" x14ac:dyDescent="0.25">
      <c r="M112" s="3"/>
    </row>
    <row r="113" spans="13:13" x14ac:dyDescent="0.25">
      <c r="M1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64E-A113-467D-A07F-6539E196C2E6}">
  <dimension ref="A2:U1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2" width="21.7109375" style="17" customWidth="1"/>
    <col min="3" max="10" width="21.7109375" style="5" customWidth="1"/>
    <col min="11" max="11" width="21.7109375" style="7" customWidth="1"/>
    <col min="13" max="13" width="82.7109375" customWidth="1"/>
    <col min="15" max="15" width="9.140625" style="4" customWidth="1"/>
    <col min="16" max="16" width="9.140625" style="4"/>
  </cols>
  <sheetData>
    <row r="2" spans="1:21" s="2" customFormat="1" ht="30.75" customHeight="1" x14ac:dyDescent="0.25">
      <c r="A2" s="10"/>
      <c r="B2" s="16" t="s">
        <v>131</v>
      </c>
      <c r="C2" s="6" t="s">
        <v>132</v>
      </c>
      <c r="D2" s="6" t="s">
        <v>133</v>
      </c>
      <c r="E2" s="6" t="s">
        <v>134</v>
      </c>
      <c r="F2" s="6" t="s">
        <v>135</v>
      </c>
      <c r="G2" s="6" t="s">
        <v>7</v>
      </c>
      <c r="H2" s="6" t="s">
        <v>136</v>
      </c>
      <c r="I2" s="6" t="s">
        <v>7</v>
      </c>
      <c r="J2" s="11" t="s">
        <v>137</v>
      </c>
      <c r="K2" s="14" t="s">
        <v>7</v>
      </c>
      <c r="L2" s="2" t="s">
        <v>138</v>
      </c>
      <c r="O2" s="10"/>
      <c r="P2" s="10"/>
    </row>
    <row r="5" spans="1:21" x14ac:dyDescent="0.25">
      <c r="B5" s="15" t="s">
        <v>326</v>
      </c>
      <c r="C5" s="15" t="s">
        <v>337</v>
      </c>
      <c r="D5" s="15" t="s">
        <v>341</v>
      </c>
      <c r="E5" s="15" t="s">
        <v>342</v>
      </c>
      <c r="F5" s="15" t="s">
        <v>329</v>
      </c>
      <c r="G5" s="15" t="s">
        <v>330</v>
      </c>
      <c r="H5" s="15" t="s">
        <v>331</v>
      </c>
      <c r="I5" s="15" t="s">
        <v>342</v>
      </c>
      <c r="J5" s="15" t="s">
        <v>332</v>
      </c>
      <c r="K5" s="15" t="s">
        <v>328</v>
      </c>
    </row>
    <row r="6" spans="1:21" x14ac:dyDescent="0.25">
      <c r="B6" s="18">
        <f>INDEX(database!$B$3:$B$135,MATCH(K6,database!$D$3:$D$135,0))</f>
        <v>3</v>
      </c>
      <c r="C6" s="5" t="str">
        <f>INDEX(database!$J$3:$J$135,MATCH(B6,database!$B$3:$B$135,0))</f>
        <v>00000</v>
      </c>
      <c r="D6" s="8" t="str">
        <f>INDEX(database!$N$3:$N$135,MATCH(K6,database!$D$3:$D$135,0))</f>
        <v>0001</v>
      </c>
      <c r="E6" s="5">
        <f>INDEX(database!$O$3:$O$135,MATCH(K6,database!$D$3:$D$135,0))</f>
        <v>3</v>
      </c>
      <c r="F6" s="5">
        <f>INDEX(database!$E$3:$E$135,MATCH(K6,database!$D$3:$D$135,0))</f>
        <v>3</v>
      </c>
      <c r="G6" s="5">
        <f>INDEX(database!$F$3:$F$135,MATCH(K6,database!$D$3:$D$135,0))</f>
        <v>3</v>
      </c>
      <c r="H6" s="5">
        <f>INDEX(database!$G$3:$G$135,MATCH(K6,database!$D$3:$D$135,0))</f>
        <v>1</v>
      </c>
      <c r="I6" s="5">
        <f>INDEX(database!$P$3:$P$135,MATCH(K6,database!$D$3:$D$135,0))</f>
        <v>0</v>
      </c>
      <c r="J6" s="8" t="str">
        <f>INDEX(database!$H$3:$H$135,MATCH(K6,database!$D$3:$D$135,0))</f>
        <v>00</v>
      </c>
      <c r="K6" s="4" t="s">
        <v>267</v>
      </c>
      <c r="M6" s="3" t="str">
        <f>_xlfn.CONCAT($B$2,J6,$C$2,K6,$D$2,C6,$E$2,D6,$F$2,E6,$H$2,E6,$J$2,I6,$L$2,CHAR(10))</f>
        <v xml:space="preserve">when (16#00#) =&gt;
-- DEB Critical Configuration Area Register "DTC_AEB_ONOFF" : "AEB_IDX3" Field
v_ram_address                 := "00000";
v_ram_byteenable              := "0001";
v_ram_wrbitmask               := (others =&gt; '0');
v_ram_writedata               := (others =&gt; '0');
v_ram_wrbitmask(3) := (others =&gt; '1');
v_ram_writedata(3) := avalon_mm_rmap_i.writedata(0);
p_rmap_ram_wr(v_ram_address, v_ram_byteenable, v_ram_wrbitmask, v_ram_writedata, avalon_mm_rmap_o.waitrequest);
</v>
      </c>
      <c r="O6" s="9"/>
    </row>
    <row r="7" spans="1:21" x14ac:dyDescent="0.25">
      <c r="B7" s="18">
        <f>INDEX(database!$B$3:$B$135,MATCH(K7,database!$D$3:$D$135,0))</f>
        <v>3</v>
      </c>
      <c r="C7" s="5" t="str">
        <f>INDEX(database!$J$3:$J$135,MATCH(B7,database!$B$3:$B$135,0))</f>
        <v>00000</v>
      </c>
      <c r="D7" s="8" t="str">
        <f>INDEX(database!$N$3:$N$135,MATCH(K7,database!$D$3:$D$135,0))</f>
        <v>0001</v>
      </c>
      <c r="E7" s="5">
        <f>INDEX(database!$O$3:$O$135,MATCH(K7,database!$D$3:$D$135,0))</f>
        <v>2</v>
      </c>
      <c r="F7" s="5">
        <f>INDEX(database!$E$3:$E$135,MATCH(K7,database!$D$3:$D$135,0))</f>
        <v>2</v>
      </c>
      <c r="G7" s="5">
        <f>INDEX(database!$F$3:$F$135,MATCH(K7,database!$D$3:$D$135,0))</f>
        <v>2</v>
      </c>
      <c r="H7" s="5">
        <f>INDEX(database!$G$3:$G$135,MATCH(K7,database!$D$3:$D$135,0))</f>
        <v>1</v>
      </c>
      <c r="I7" s="5">
        <f>INDEX(database!$P$3:$P$135,MATCH(K7,database!$D$3:$D$135,0))</f>
        <v>0</v>
      </c>
      <c r="J7" s="8" t="str">
        <f>INDEX(database!$H$3:$H$135,MATCH(K7,database!$D$3:$D$135,0))</f>
        <v>01</v>
      </c>
      <c r="K7" s="4" t="s">
        <v>268</v>
      </c>
      <c r="M7" s="3" t="str">
        <f t="shared" ref="M7:M70" si="0">_xlfn.CONCAT($B$2,J7,$C$2,K7,$D$2,C7,$E$2,D7,$F$2,E7,$H$2,E7,$J$2,I7,$L$2,CHAR(10))</f>
        <v xml:space="preserve">when (16#01#) =&gt;
-- DEB Critical Configuration Area Register "DTC_AEB_ONOFF" : "AEB_IDX2" Field
v_ram_address                 := "00000";
v_ram_byteenable              := "0001";
v_ram_wrbitmask               := (others =&gt; '0');
v_ram_writedata               := (others =&gt; '0');
v_ram_wrbitmask(2) := (others =&gt; '1');
v_ram_writedata(2) := avalon_mm_rmap_i.writedata(0);
p_rmap_ram_wr(v_ram_address, v_ram_byteenable, v_ram_wrbitmask, v_ram_writedata, avalon_mm_rmap_o.waitrequest);
</v>
      </c>
      <c r="U7" s="3"/>
    </row>
    <row r="8" spans="1:21" x14ac:dyDescent="0.25">
      <c r="B8" s="18">
        <f>INDEX(database!$B$3:$B$135,MATCH(K8,database!$D$3:$D$135,0))</f>
        <v>3</v>
      </c>
      <c r="C8" s="5" t="str">
        <f>INDEX(database!$J$3:$J$135,MATCH(B8,database!$B$3:$B$135,0))</f>
        <v>00000</v>
      </c>
      <c r="D8" s="8" t="str">
        <f>INDEX(database!$N$3:$N$135,MATCH(K8,database!$D$3:$D$135,0))</f>
        <v>0001</v>
      </c>
      <c r="E8" s="5">
        <f>INDEX(database!$O$3:$O$135,MATCH(K8,database!$D$3:$D$135,0))</f>
        <v>1</v>
      </c>
      <c r="F8" s="5">
        <f>INDEX(database!$E$3:$E$135,MATCH(K8,database!$D$3:$D$135,0))</f>
        <v>1</v>
      </c>
      <c r="G8" s="5">
        <f>INDEX(database!$F$3:$F$135,MATCH(K8,database!$D$3:$D$135,0))</f>
        <v>1</v>
      </c>
      <c r="H8" s="5">
        <f>INDEX(database!$G$3:$G$135,MATCH(K8,database!$D$3:$D$135,0))</f>
        <v>1</v>
      </c>
      <c r="I8" s="5">
        <f>INDEX(database!$P$3:$P$135,MATCH(K8,database!$D$3:$D$135,0))</f>
        <v>0</v>
      </c>
      <c r="J8" s="8" t="str">
        <f>INDEX(database!$H$3:$H$135,MATCH(K8,database!$D$3:$D$135,0))</f>
        <v>02</v>
      </c>
      <c r="K8" s="4" t="s">
        <v>269</v>
      </c>
      <c r="M8" s="3" t="str">
        <f t="shared" si="0"/>
        <v xml:space="preserve">when (16#02#) =&gt;
-- DEB Critical Configuration Area Register "DTC_AEB_ONOFF" : "AEB_IDX1" Field
v_ram_address                 := "00000";
v_ram_byteenable              := "0001";
v_ram_wrbitmask               := (others =&gt; '0');
v_ram_writedata               := (others =&gt; '0');
v_ram_wrbitmask(1) := (others =&gt; '1');
v_ram_writedata(1) := avalon_mm_rmap_i.writedata(0);
p_rmap_ram_wr(v_ram_address, v_ram_byteenable, v_ram_wrbitmask, v_ram_writedata, avalon_mm_rmap_o.waitrequest);
</v>
      </c>
      <c r="U8" s="3"/>
    </row>
    <row r="9" spans="1:21" x14ac:dyDescent="0.25">
      <c r="B9" s="18">
        <f>INDEX(database!$B$3:$B$135,MATCH(K9,database!$D$3:$D$135,0))</f>
        <v>3</v>
      </c>
      <c r="C9" s="5" t="str">
        <f>INDEX(database!$J$3:$J$135,MATCH(B9,database!$B$3:$B$135,0))</f>
        <v>00000</v>
      </c>
      <c r="D9" s="8" t="str">
        <f>INDEX(database!$N$3:$N$135,MATCH(K9,database!$D$3:$D$135,0))</f>
        <v>0001</v>
      </c>
      <c r="E9" s="5">
        <f>INDEX(database!$O$3:$O$135,MATCH(K9,database!$D$3:$D$135,0))</f>
        <v>0</v>
      </c>
      <c r="F9" s="5">
        <f>INDEX(database!$E$3:$E$135,MATCH(K9,database!$D$3:$D$135,0))</f>
        <v>0</v>
      </c>
      <c r="G9" s="5">
        <f>INDEX(database!$F$3:$F$135,MATCH(K9,database!$D$3:$D$135,0))</f>
        <v>0</v>
      </c>
      <c r="H9" s="5">
        <f>INDEX(database!$G$3:$G$135,MATCH(K9,database!$D$3:$D$135,0))</f>
        <v>1</v>
      </c>
      <c r="I9" s="5">
        <f>INDEX(database!$P$3:$P$135,MATCH(K9,database!$D$3:$D$135,0))</f>
        <v>0</v>
      </c>
      <c r="J9" s="8" t="str">
        <f>INDEX(database!$H$3:$H$135,MATCH(K9,database!$D$3:$D$135,0))</f>
        <v>03</v>
      </c>
      <c r="K9" s="4" t="s">
        <v>270</v>
      </c>
      <c r="M9" s="3" t="str">
        <f t="shared" si="0"/>
        <v xml:space="preserve">when (16#03#) =&gt;
-- DEB Critical Configuration Area Register "DTC_AEB_ONOFF" : "AEB_IDX0" Field
v_ram_address                 := "00000";
v_ram_byteenable              := "0001";
v_ram_wrbitmask               := (others =&gt; '0');
v_ram_writedata               := (others =&gt; '0');
v_ram_wrbitmask(0) := (others =&gt; '1');
v_ram_writedata(0) := avalon_mm_rmap_i.writedata(0);
p_rmap_ram_wr(v_ram_address, v_ram_byteenable, v_ram_wrbitmask, v_ram_writedata, avalon_mm_rmap_o.waitrequest);
</v>
      </c>
      <c r="U9" s="3"/>
    </row>
    <row r="10" spans="1:21" x14ac:dyDescent="0.25">
      <c r="B10" s="18">
        <f>INDEX(database!$B$3:$B$135,MATCH(K10,database!$D$3:$D$135,0))</f>
        <v>4</v>
      </c>
      <c r="C10" s="5" t="str">
        <f>INDEX(database!$J$3:$J$135,MATCH(B10,database!$B$3:$B$135,0))</f>
        <v>00001</v>
      </c>
      <c r="D10" s="8" t="str">
        <f>INDEX(database!$N$3:$N$135,MATCH(K10,database!$D$3:$D$135,0))</f>
        <v>1000</v>
      </c>
      <c r="E10" s="5">
        <f>INDEX(database!$O$3:$O$135,MATCH(K10,database!$D$3:$D$135,0))</f>
        <v>28</v>
      </c>
      <c r="F10" s="5">
        <f>INDEX(database!$E$3:$E$135,MATCH(K10,database!$D$3:$D$135,0))</f>
        <v>28</v>
      </c>
      <c r="G10" s="5">
        <f>INDEX(database!$F$3:$F$135,MATCH(K10,database!$D$3:$D$135,0))</f>
        <v>28</v>
      </c>
      <c r="H10" s="5">
        <f>INDEX(database!$G$3:$G$135,MATCH(K10,database!$D$3:$D$135,0))</f>
        <v>1</v>
      </c>
      <c r="I10" s="5">
        <f>INDEX(database!$P$3:$P$135,MATCH(K10,database!$D$3:$D$135,0))</f>
        <v>0</v>
      </c>
      <c r="J10" s="8" t="str">
        <f>INDEX(database!$H$3:$H$135,MATCH(K10,database!$D$3:$D$135,0))</f>
        <v>04</v>
      </c>
      <c r="K10" s="4" t="s">
        <v>191</v>
      </c>
      <c r="M10" s="3" t="str">
        <f t="shared" si="0"/>
        <v xml:space="preserve">when (16#04#) =&gt;
-- DEB Critical Configuration Area Register "DTC_PLL_REG_0" : "PFDFC" Field
v_ram_address                 := "00001";
v_ram_byteenable              := "1000";
v_ram_wrbitmask               := (others =&gt; '0');
v_ram_writedata               := (others =&gt; '0');
v_ram_wrbitmask(28) := (others =&gt; '1');
v_ram_writedata(28) := avalon_mm_rmap_i.writedata(0);
p_rmap_ram_wr(v_ram_address, v_ram_byteenable, v_ram_wrbitmask, v_ram_writedata, avalon_mm_rmap_o.waitrequest);
</v>
      </c>
      <c r="U10" s="3"/>
    </row>
    <row r="11" spans="1:21" x14ac:dyDescent="0.25">
      <c r="B11" s="18">
        <f>INDEX(database!$B$3:$B$135,MATCH(K11,database!$D$3:$D$135,0))</f>
        <v>5</v>
      </c>
      <c r="C11" s="5" t="str">
        <f>INDEX(database!$J$3:$J$135,MATCH(B11,database!$B$3:$B$135,0))</f>
        <v>00001</v>
      </c>
      <c r="D11" s="8" t="str">
        <f>INDEX(database!$N$3:$N$135,MATCH(K11,database!$D$3:$D$135,0))</f>
        <v>0100</v>
      </c>
      <c r="E11" s="5">
        <f>INDEX(database!$O$3:$O$135,MATCH(K11,database!$D$3:$D$135,0))</f>
        <v>16</v>
      </c>
      <c r="F11" s="5">
        <f>INDEX(database!$E$3:$E$135,MATCH(K11,database!$D$3:$D$135,0))</f>
        <v>16</v>
      </c>
      <c r="G11" s="5">
        <f>INDEX(database!$F$3:$F$135,MATCH(K11,database!$D$3:$D$135,0))</f>
        <v>16</v>
      </c>
      <c r="H11" s="5">
        <f>INDEX(database!$G$3:$G$135,MATCH(K11,database!$D$3:$D$135,0))</f>
        <v>1</v>
      </c>
      <c r="I11" s="5">
        <f>INDEX(database!$P$3:$P$135,MATCH(K11,database!$D$3:$D$135,0))</f>
        <v>0</v>
      </c>
      <c r="J11" s="8" t="str">
        <f>INDEX(database!$H$3:$H$135,MATCH(K11,database!$D$3:$D$135,0))</f>
        <v>05</v>
      </c>
      <c r="K11" s="4" t="s">
        <v>192</v>
      </c>
      <c r="M11" s="3" t="str">
        <f t="shared" si="0"/>
        <v xml:space="preserve">when (16#05#) =&gt;
-- DEB Critical Configuration Area Register "DTC_PLL_REG_0" : "GTME" Field
v_ram_address                 := "00001";
v_ram_byteenable              := "0100";
v_ram_wrbitmask               := (others =&gt; '0');
v_ram_writedata               := (others =&gt; '0');
v_ram_wrbitmask(16) := (others =&gt; '1');
v_ram_writedata(16) := avalon_mm_rmap_i.writedata(0);
p_rmap_ram_wr(v_ram_address, v_ram_byteenable, v_ram_wrbitmask, v_ram_writedata, avalon_mm_rmap_o.waitrequest);
</v>
      </c>
      <c r="U11" s="3"/>
    </row>
    <row r="12" spans="1:21" x14ac:dyDescent="0.25">
      <c r="B12" s="18">
        <f>INDEX(database!$B$3:$B$135,MATCH(K12,database!$D$3:$D$135,0))</f>
        <v>6</v>
      </c>
      <c r="C12" s="5" t="str">
        <f>INDEX(database!$J$3:$J$135,MATCH(B12,database!$B$3:$B$135,0))</f>
        <v>00001</v>
      </c>
      <c r="D12" s="8" t="str">
        <f>INDEX(database!$N$3:$N$135,MATCH(K12,database!$D$3:$D$135,0))</f>
        <v>0010</v>
      </c>
      <c r="E12" s="5">
        <f>INDEX(database!$O$3:$O$135,MATCH(K12,database!$D$3:$D$135,0))</f>
        <v>11</v>
      </c>
      <c r="F12" s="5">
        <f>INDEX(database!$E$3:$E$135,MATCH(K12,database!$D$3:$D$135,0))</f>
        <v>11</v>
      </c>
      <c r="G12" s="5">
        <f>INDEX(database!$F$3:$F$135,MATCH(K12,database!$D$3:$D$135,0))</f>
        <v>11</v>
      </c>
      <c r="H12" s="5">
        <f>INDEX(database!$G$3:$G$135,MATCH(K12,database!$D$3:$D$135,0))</f>
        <v>1</v>
      </c>
      <c r="I12" s="5">
        <f>INDEX(database!$P$3:$P$135,MATCH(K12,database!$D$3:$D$135,0))</f>
        <v>0</v>
      </c>
      <c r="J12" s="8" t="str">
        <f>INDEX(database!$H$3:$H$135,MATCH(K12,database!$D$3:$D$135,0))</f>
        <v>06</v>
      </c>
      <c r="K12" s="4" t="s">
        <v>271</v>
      </c>
      <c r="M12" s="3" t="str">
        <f t="shared" si="0"/>
        <v xml:space="preserve">when (16#06#) =&gt;
-- DEB Critical Configuration Area Register "DTC_PLL_REG_0" : "HOLDTR" Field
v_ram_address                 := "00001";
v_ram_byteenable              := "0010";
v_ram_wrbitmask               := (others =&gt; '0');
v_ram_writedata               := (others =&gt; '0');
v_ram_wrbitmask(11) := (others =&gt; '1');
v_ram_writedata(11) := avalon_mm_rmap_i.writedata(0);
p_rmap_ram_wr(v_ram_address, v_ram_byteenable, v_ram_wrbitmask, v_ram_writedata, avalon_mm_rmap_o.waitrequest);
</v>
      </c>
      <c r="U12" s="3"/>
    </row>
    <row r="13" spans="1:21" x14ac:dyDescent="0.25">
      <c r="B13" s="18">
        <f>INDEX(database!$B$3:$B$135,MATCH(K13,database!$D$3:$D$135,0))</f>
        <v>6</v>
      </c>
      <c r="C13" s="5" t="str">
        <f>INDEX(database!$J$3:$J$135,MATCH(B13,database!$B$3:$B$135,0))</f>
        <v>00001</v>
      </c>
      <c r="D13" s="8" t="str">
        <f>INDEX(database!$N$3:$N$135,MATCH(K13,database!$D$3:$D$135,0))</f>
        <v>0010</v>
      </c>
      <c r="E13" s="5">
        <f>INDEX(database!$O$3:$O$135,MATCH(K13,database!$D$3:$D$135,0))</f>
        <v>9</v>
      </c>
      <c r="F13" s="5">
        <f>INDEX(database!$E$3:$E$135,MATCH(K13,database!$D$3:$D$135,0))</f>
        <v>9</v>
      </c>
      <c r="G13" s="5">
        <f>INDEX(database!$F$3:$F$135,MATCH(K13,database!$D$3:$D$135,0))</f>
        <v>9</v>
      </c>
      <c r="H13" s="5">
        <f>INDEX(database!$G$3:$G$135,MATCH(K13,database!$D$3:$D$135,0))</f>
        <v>1</v>
      </c>
      <c r="I13" s="5">
        <f>INDEX(database!$P$3:$P$135,MATCH(K13,database!$D$3:$D$135,0))</f>
        <v>0</v>
      </c>
      <c r="J13" s="8" t="str">
        <f>INDEX(database!$H$3:$H$135,MATCH(K13,database!$D$3:$D$135,0))</f>
        <v>07</v>
      </c>
      <c r="K13" s="4" t="s">
        <v>272</v>
      </c>
      <c r="M13" s="3" t="str">
        <f t="shared" si="0"/>
        <v xml:space="preserve">when (16#07#) =&gt;
-- DEB Critical Configuration Area Register "DTC_PLL_REG_0" : "HOLDF" Field
v_ram_address                 := "00001";
v_ram_byteenable              := "0010";
v_ram_wrbitmask               := (others =&gt; '0');
v_ram_writedata               := (others =&gt; '0');
v_ram_wrbitmask(9) := (others =&gt; '1');
v_ram_writedata(9) := avalon_mm_rmap_i.writedata(0);
p_rmap_ram_wr(v_ram_address, v_ram_byteenable, v_ram_wrbitmask, v_ram_writedata, avalon_mm_rmap_o.waitrequest);
</v>
      </c>
      <c r="U13" s="3"/>
    </row>
    <row r="14" spans="1:21" x14ac:dyDescent="0.25">
      <c r="B14" s="18">
        <f>INDEX(database!$B$3:$B$135,MATCH(K14,database!$D$3:$D$135,0))</f>
        <v>7</v>
      </c>
      <c r="C14" s="5" t="str">
        <f>INDEX(database!$J$3:$J$135,MATCH(B14,database!$B$3:$B$135,0))</f>
        <v>00001</v>
      </c>
      <c r="D14" s="8" t="str">
        <f>INDEX(database!$N$3:$N$135,MATCH(K14,database!$D$3:$D$135,0))</f>
        <v>0001</v>
      </c>
      <c r="E14" s="5" t="str">
        <f>INDEX(database!$O$3:$O$135,MATCH(K14,database!$D$3:$D$135,0))</f>
        <v>6 downto 0</v>
      </c>
      <c r="F14" s="5">
        <f>INDEX(database!$E$3:$E$135,MATCH(K14,database!$D$3:$D$135,0))</f>
        <v>6</v>
      </c>
      <c r="G14" s="5">
        <f>INDEX(database!$F$3:$F$135,MATCH(K14,database!$D$3:$D$135,0))</f>
        <v>0</v>
      </c>
      <c r="H14" s="5">
        <f>INDEX(database!$G$3:$G$135,MATCH(K14,database!$D$3:$D$135,0))</f>
        <v>7</v>
      </c>
      <c r="I14" s="5" t="str">
        <f>INDEX(database!$P$3:$P$135,MATCH(K14,database!$D$3:$D$135,0))</f>
        <v>6 downto 0</v>
      </c>
      <c r="J14" s="8" t="str">
        <f>INDEX(database!$H$3:$H$135,MATCH(K14,database!$D$3:$D$135,0))</f>
        <v>08</v>
      </c>
      <c r="K14" s="4" t="s">
        <v>194</v>
      </c>
      <c r="M14" s="3" t="str">
        <f t="shared" si="0"/>
        <v xml:space="preserve">when (16#08#) =&gt;
-- DEB Critical Configuration Area Register "DTC_PLL_REG_0" : FOFF, "LOCK1", "LOCK0", "LOCKW1", "LOCKW0", "C1", "C0" Fields
v_ram_address                 := "00001";
v_ram_byteenable              := "0001";
v_ram_wrbitmask               := (others =&gt; '0');
v_ram_writedata               := (others =&gt; '0');
v_ram_wrbitmask(6 downto 0) := (others =&gt; '1');
v_ram_writedata(6 downto 0) := avalon_mm_rmap_i.writedata(6 downto 0);
p_rmap_ram_wr(v_ram_address, v_ram_byteenable, v_ram_wrbitmask, v_ram_writedata, avalon_mm_rmap_o.waitrequest);
</v>
      </c>
      <c r="U14" s="3"/>
    </row>
    <row r="15" spans="1:21" x14ac:dyDescent="0.25">
      <c r="B15" s="18">
        <f>INDEX(database!$B$3:$B$135,MATCH(K15,database!$D$3:$D$135,0))</f>
        <v>8</v>
      </c>
      <c r="C15" s="5" t="str">
        <f>INDEX(database!$J$3:$J$135,MATCH(B15,database!$B$3:$B$135,0))</f>
        <v>00010</v>
      </c>
      <c r="D15" s="8" t="str">
        <f>INDEX(database!$N$3:$N$135,MATCH(K15,database!$D$3:$D$135,0))</f>
        <v>1111</v>
      </c>
      <c r="E15" s="5" t="str">
        <f>INDEX(database!$O$3:$O$135,MATCH(K15,database!$D$3:$D$135,0))</f>
        <v>31 downto 0</v>
      </c>
      <c r="F15" s="5">
        <f>INDEX(database!$E$3:$E$135,MATCH(K15,database!$D$3:$D$135,0))</f>
        <v>31</v>
      </c>
      <c r="G15" s="5">
        <f>INDEX(database!$F$3:$F$135,MATCH(K15,database!$D$3:$D$135,0))</f>
        <v>0</v>
      </c>
      <c r="H15" s="5">
        <f>INDEX(database!$G$3:$G$135,MATCH(K15,database!$D$3:$D$135,0))</f>
        <v>32</v>
      </c>
      <c r="I15" s="5" t="str">
        <f>INDEX(database!$P$3:$P$135,MATCH(K15,database!$D$3:$D$135,0))</f>
        <v>31 downto 0</v>
      </c>
      <c r="J15" s="8" t="str">
        <f>INDEX(database!$H$3:$H$135,MATCH(K15,database!$D$3:$D$135,0))</f>
        <v>09</v>
      </c>
      <c r="K15" s="4" t="s">
        <v>195</v>
      </c>
      <c r="M15" s="3" t="str">
        <f t="shared" si="0"/>
        <v xml:space="preserve">when (16#09#) =&gt;
-- DEB Critical Configuration Area Register "DTC_PLL_REG_1" : "HOLD", "RESET", "RESHOL", "PD", "Y4MUX", "Y3MUX", "Y2MUX", "Y1MUX", "Y0MUX", "FB_MUX", "PFD", "CP_current", "PRECP", "CP_DIR", "C1", "C0" Fields
v_ram_address                 := "00010";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5" s="3"/>
    </row>
    <row r="16" spans="1:21" x14ac:dyDescent="0.25">
      <c r="B16" s="18">
        <v>12</v>
      </c>
      <c r="C16" s="5" t="str">
        <f>INDEX(database!$J$3:$J$135,MATCH(B16,database!$B$3:$B$135,0))</f>
        <v>00011</v>
      </c>
      <c r="D16" s="8" t="s">
        <v>345</v>
      </c>
      <c r="E16" s="5" t="s">
        <v>344</v>
      </c>
      <c r="F16" s="5">
        <v>31</v>
      </c>
      <c r="G16" s="5">
        <v>0</v>
      </c>
      <c r="H16" s="5">
        <v>32</v>
      </c>
      <c r="I16" s="5" t="s">
        <v>344</v>
      </c>
      <c r="J16" s="8" t="s">
        <v>38</v>
      </c>
      <c r="K16" s="4" t="s">
        <v>273</v>
      </c>
      <c r="M16" s="3" t="str">
        <f t="shared" si="0"/>
        <v xml:space="preserve">when (16#0A#) =&gt;
-- DEB Critical Configuration Area Register "DTC_PLL_REG_2" : "90DIV8, "90DIV4", "ADLOCK", "SXOIREF", "SREF", "Output_Y4_Mode", "Output_Y3_Mode", "Output_Y2_Mode", "Output_Y1_Mode", "Output_Y0_Mode", "OUTSEL4", "OUTSEL3", "OUTSEL2", "OUTSEL1", "OUTSEL0", "C1", "C0" Fields
v_ram_address                 := "00011";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6" s="3"/>
    </row>
    <row r="17" spans="2:21" x14ac:dyDescent="0.25">
      <c r="B17" s="18">
        <f>INDEX(database!$B$3:$B$135,MATCH(K17,database!$D$3:$D$135,0))</f>
        <v>16</v>
      </c>
      <c r="C17" s="5" t="str">
        <f>INDEX(database!$J$3:$J$135,MATCH(B17,database!$B$3:$B$135,0))</f>
        <v>00100</v>
      </c>
      <c r="D17" s="8" t="str">
        <f>INDEX(database!$N$3:$N$135,MATCH(K17,database!$D$3:$D$135,0))</f>
        <v>1111</v>
      </c>
      <c r="E17" s="5" t="str">
        <f>INDEX(database!$O$3:$O$135,MATCH(K17,database!$D$3:$D$135,0))</f>
        <v>31 downto 0</v>
      </c>
      <c r="F17" s="5">
        <f>INDEX(database!$E$3:$E$135,MATCH(K17,database!$D$3:$D$135,0))</f>
        <v>31</v>
      </c>
      <c r="G17" s="5">
        <f>INDEX(database!$F$3:$F$135,MATCH(K17,database!$D$3:$D$135,0))</f>
        <v>0</v>
      </c>
      <c r="H17" s="5">
        <f>INDEX(database!$G$3:$G$135,MATCH(K17,database!$D$3:$D$135,0))</f>
        <v>32</v>
      </c>
      <c r="I17" s="5" t="str">
        <f>INDEX(database!$P$3:$P$135,MATCH(K17,database!$D$3:$D$135,0))</f>
        <v>31 downto 0</v>
      </c>
      <c r="J17" s="8" t="str">
        <f>INDEX(database!$H$3:$H$135,MATCH(K17,database!$D$3:$D$135,0))</f>
        <v>0B</v>
      </c>
      <c r="K17" s="4" t="s">
        <v>197</v>
      </c>
      <c r="M17" s="3" t="str">
        <f t="shared" si="0"/>
        <v xml:space="preserve">when (16#0B#) =&gt;
-- DEB Critical Configuration Area Register "DTC_PLL_REG_3" : REFDEC, "MANAUT", "DLYN", "DLYM", "N", "M", "C1", "C0" Fields
v_ram_address                 := "00100";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7" s="3"/>
    </row>
    <row r="18" spans="2:21" x14ac:dyDescent="0.25">
      <c r="B18" s="18">
        <f>INDEX(database!$B$3:$B$135,MATCH(K18,database!$D$3:$D$135,0))</f>
        <v>23</v>
      </c>
      <c r="C18" s="5" t="str">
        <f>INDEX(database!$J$3:$J$135,MATCH(B18,database!$B$3:$B$135,0))</f>
        <v>00101</v>
      </c>
      <c r="D18" s="8" t="str">
        <f>INDEX(database!$N$3:$N$135,MATCH(K18,database!$D$3:$D$135,0))</f>
        <v>0001</v>
      </c>
      <c r="E18" s="5" t="str">
        <f>INDEX(database!$O$3:$O$135,MATCH(K18,database!$D$3:$D$135,0))</f>
        <v>2 downto 0</v>
      </c>
      <c r="F18" s="5">
        <f>INDEX(database!$E$3:$E$135,MATCH(K18,database!$D$3:$D$135,0))</f>
        <v>2</v>
      </c>
      <c r="G18" s="5">
        <f>INDEX(database!$F$3:$F$135,MATCH(K18,database!$D$3:$D$135,0))</f>
        <v>0</v>
      </c>
      <c r="H18" s="5">
        <f>INDEX(database!$G$3:$G$135,MATCH(K18,database!$D$3:$D$135,0))</f>
        <v>3</v>
      </c>
      <c r="I18" s="5" t="str">
        <f>INDEX(database!$P$3:$P$135,MATCH(K18,database!$D$3:$D$135,0))</f>
        <v>2 downto 0</v>
      </c>
      <c r="J18" s="8" t="str">
        <f>INDEX(database!$H$3:$H$135,MATCH(K18,database!$D$3:$D$135,0))</f>
        <v>0C</v>
      </c>
      <c r="K18" s="4" t="s">
        <v>198</v>
      </c>
      <c r="M18" s="3" t="str">
        <f t="shared" si="0"/>
        <v xml:space="preserve">when (16#0C#) =&gt;
-- DEB Critical Configuration Area Register "DTC_FEE_MOD" : "OPER_MOD" Field
v_ram_address                 := "00101";
v_ram_byteenable              := "0001";
v_ram_wrbitmask               := (others =&gt; '0');
v_ram_writedata               := (others =&gt; '0');
v_ram_wrbitmask(2 downto 0) := (others =&gt; '1');
v_ram_writedata(2 downto 0) := avalon_mm_rmap_i.writedata(2 downto 0);
p_rmap_ram_wr(v_ram_address, v_ram_byteenable, v_ram_wrbitmask, v_ram_writedata, avalon_mm_rmap_o.waitrequest);
</v>
      </c>
      <c r="U18" s="3"/>
    </row>
    <row r="19" spans="2:21" x14ac:dyDescent="0.25">
      <c r="B19" s="18">
        <f>INDEX(database!$B$3:$B$135,MATCH(K19,database!$D$3:$D$135,0))</f>
        <v>27</v>
      </c>
      <c r="C19" s="5" t="str">
        <f>INDEX(database!$J$3:$J$135,MATCH(B19,database!$B$3:$B$135,0))</f>
        <v>00110</v>
      </c>
      <c r="D19" s="8" t="str">
        <f>INDEX(database!$N$3:$N$135,MATCH(K19,database!$D$3:$D$135,0))</f>
        <v>0001</v>
      </c>
      <c r="E19" s="5">
        <f>INDEX(database!$O$3:$O$135,MATCH(K19,database!$D$3:$D$135,0))</f>
        <v>0</v>
      </c>
      <c r="F19" s="5">
        <f>INDEX(database!$E$3:$E$135,MATCH(K19,database!$D$3:$D$135,0))</f>
        <v>0</v>
      </c>
      <c r="G19" s="5">
        <f>INDEX(database!$F$3:$F$135,MATCH(K19,database!$D$3:$D$135,0))</f>
        <v>0</v>
      </c>
      <c r="H19" s="5">
        <f>INDEX(database!$G$3:$G$135,MATCH(K19,database!$D$3:$D$135,0))</f>
        <v>1</v>
      </c>
      <c r="I19" s="5">
        <f>INDEX(database!$P$3:$P$135,MATCH(K19,database!$D$3:$D$135,0))</f>
        <v>0</v>
      </c>
      <c r="J19" s="8" t="str">
        <f>INDEX(database!$H$3:$H$135,MATCH(K19,database!$D$3:$D$135,0))</f>
        <v>0D</v>
      </c>
      <c r="K19" s="4" t="s">
        <v>199</v>
      </c>
      <c r="M19" s="3" t="str">
        <f t="shared" si="0"/>
        <v xml:space="preserve">when (16#0D#) =&gt;
-- DEB Critical Configuration Area Register "DTC_IMM_ONMOD" : "IMM_ON" Field
v_ram_address                 := "00110";
v_ram_byteenable              := "0001";
v_ram_wrbitmask               := (others =&gt; '0');
v_ram_writedata               := (others =&gt; '0');
v_ram_wrbitmask(0) := (others =&gt; '1');
v_ram_writedata(0) := avalon_mm_rmap_i.writedata(0);
p_rmap_ram_wr(v_ram_address, v_ram_byteenable, v_ram_wrbitmask, v_ram_writedata, avalon_mm_rmap_o.waitrequest);
</v>
      </c>
      <c r="U19" s="3"/>
    </row>
    <row r="20" spans="2:21" x14ac:dyDescent="0.25">
      <c r="B20" s="18">
        <f>INDEX(database!$B$3:$B$135,MATCH(K20,database!$D$3:$D$135,0))</f>
        <v>260</v>
      </c>
      <c r="C20" s="5" t="str">
        <f>INDEX(database!$J$3:$J$135,MATCH(B20,database!$B$3:$B$135,0))</f>
        <v>01000</v>
      </c>
      <c r="D20" s="8" t="str">
        <f>INDEX(database!$N$3:$N$135,MATCH(K20,database!$D$3:$D$135,0))</f>
        <v>1000</v>
      </c>
      <c r="E20" s="5" t="str">
        <f>INDEX(database!$O$3:$O$135,MATCH(K20,database!$D$3:$D$135,0))</f>
        <v>26 downto 24</v>
      </c>
      <c r="F20" s="5">
        <f>INDEX(database!$E$3:$E$135,MATCH(K20,database!$D$3:$D$135,0))</f>
        <v>26</v>
      </c>
      <c r="G20" s="5">
        <f>INDEX(database!$F$3:$F$135,MATCH(K20,database!$D$3:$D$135,0))</f>
        <v>24</v>
      </c>
      <c r="H20" s="5">
        <f>INDEX(database!$G$3:$G$135,MATCH(K20,database!$D$3:$D$135,0))</f>
        <v>3</v>
      </c>
      <c r="I20" s="5" t="str">
        <f>INDEX(database!$P$3:$P$135,MATCH(K20,database!$D$3:$D$135,0))</f>
        <v>2 downto 0</v>
      </c>
      <c r="J20" s="8" t="str">
        <f>INDEX(database!$H$3:$H$135,MATCH(K20,database!$D$3:$D$135,0))</f>
        <v>0E</v>
      </c>
      <c r="K20" s="4" t="s">
        <v>200</v>
      </c>
      <c r="M20" s="3" t="str">
        <f t="shared" si="0"/>
        <v xml:space="preserve">when (16#0E#) =&gt;
-- DEB General Configuration Area Register "DTC_IN_MOD" : "T7_IN_MOD" Field
v_ram_address                 := "01000";
v_ram_byteenable              := "1000";
v_ram_wrbitmask               := (others =&gt; '0');
v_ram_writedata               := (others =&gt; '0');
v_ram_wrbitmask(26 downto 24) := (others =&gt; '1');
v_ram_writedata(26 downto 24) := avalon_mm_rmap_i.writedata(2 downto 0);
p_rmap_ram_wr(v_ram_address, v_ram_byteenable, v_ram_wrbitmask, v_ram_writedata, avalon_mm_rmap_o.waitrequest);
</v>
      </c>
      <c r="U20" s="3"/>
    </row>
    <row r="21" spans="2:21" x14ac:dyDescent="0.25">
      <c r="B21" s="18">
        <f>INDEX(database!$B$3:$B$135,MATCH(K21,database!$D$3:$D$135,0))</f>
        <v>261</v>
      </c>
      <c r="C21" s="5" t="str">
        <f>INDEX(database!$J$3:$J$135,MATCH(B21,database!$B$3:$B$135,0))</f>
        <v>01000</v>
      </c>
      <c r="D21" s="8" t="str">
        <f>INDEX(database!$N$3:$N$135,MATCH(K21,database!$D$3:$D$135,0))</f>
        <v>0100</v>
      </c>
      <c r="E21" s="5" t="str">
        <f>INDEX(database!$O$3:$O$135,MATCH(K21,database!$D$3:$D$135,0))</f>
        <v>18 downto 16</v>
      </c>
      <c r="F21" s="5">
        <f>INDEX(database!$E$3:$E$135,MATCH(K21,database!$D$3:$D$135,0))</f>
        <v>18</v>
      </c>
      <c r="G21" s="5">
        <f>INDEX(database!$F$3:$F$135,MATCH(K21,database!$D$3:$D$135,0))</f>
        <v>16</v>
      </c>
      <c r="H21" s="5">
        <f>INDEX(database!$G$3:$G$135,MATCH(K21,database!$D$3:$D$135,0))</f>
        <v>3</v>
      </c>
      <c r="I21" s="5" t="str">
        <f>INDEX(database!$P$3:$P$135,MATCH(K21,database!$D$3:$D$135,0))</f>
        <v>2 downto 0</v>
      </c>
      <c r="J21" s="8" t="str">
        <f>INDEX(database!$H$3:$H$135,MATCH(K21,database!$D$3:$D$135,0))</f>
        <v>0F</v>
      </c>
      <c r="K21" s="4" t="s">
        <v>201</v>
      </c>
      <c r="M21" s="3" t="str">
        <f t="shared" si="0"/>
        <v xml:space="preserve">when (16#0F#) =&gt;
-- DEB General Configuration Area Register "DTC_IN_MOD" : "T6_IN_MOD" Field
v_ram_address                 := "01000";
v_ram_byteenable              := "0100";
v_ram_wrbitmask               := (others =&gt; '0');
v_ram_writedata               := (others =&gt; '0');
v_ram_wrbitmask(18 downto 16) := (others =&gt; '1');
v_ram_writedata(18 downto 16) := avalon_mm_rmap_i.writedata(2 downto 0);
p_rmap_ram_wr(v_ram_address, v_ram_byteenable, v_ram_wrbitmask, v_ram_writedata, avalon_mm_rmap_o.waitrequest);
</v>
      </c>
      <c r="U21" s="3"/>
    </row>
    <row r="22" spans="2:21" x14ac:dyDescent="0.25">
      <c r="B22" s="18">
        <f>INDEX(database!$B$3:$B$135,MATCH(K22,database!$D$3:$D$135,0))</f>
        <v>262</v>
      </c>
      <c r="C22" s="5" t="str">
        <f>INDEX(database!$J$3:$J$135,MATCH(B22,database!$B$3:$B$135,0))</f>
        <v>01000</v>
      </c>
      <c r="D22" s="8" t="str">
        <f>INDEX(database!$N$3:$N$135,MATCH(K22,database!$D$3:$D$135,0))</f>
        <v>0010</v>
      </c>
      <c r="E22" s="5" t="str">
        <f>INDEX(database!$O$3:$O$135,MATCH(K22,database!$D$3:$D$135,0))</f>
        <v>10 downto 8</v>
      </c>
      <c r="F22" s="5">
        <f>INDEX(database!$E$3:$E$135,MATCH(K22,database!$D$3:$D$135,0))</f>
        <v>10</v>
      </c>
      <c r="G22" s="5">
        <f>INDEX(database!$F$3:$F$135,MATCH(K22,database!$D$3:$D$135,0))</f>
        <v>8</v>
      </c>
      <c r="H22" s="5">
        <f>INDEX(database!$G$3:$G$135,MATCH(K22,database!$D$3:$D$135,0))</f>
        <v>3</v>
      </c>
      <c r="I22" s="5" t="str">
        <f>INDEX(database!$P$3:$P$135,MATCH(K22,database!$D$3:$D$135,0))</f>
        <v>2 downto 0</v>
      </c>
      <c r="J22" s="8" t="str">
        <f>INDEX(database!$H$3:$H$135,MATCH(K22,database!$D$3:$D$135,0))</f>
        <v>10</v>
      </c>
      <c r="K22" s="4" t="s">
        <v>202</v>
      </c>
      <c r="M22" s="3" t="str">
        <f t="shared" si="0"/>
        <v xml:space="preserve">when (16#10#) =&gt;
-- DEB General Configuration Area Register "DTC_IN_MOD" : "T5_IN_MOD" Field
v_ram_address                 := "01000";
v_ram_byteenable              := "0010";
v_ram_wrbitmask               := (others =&gt; '0');
v_ram_writedata               := (others =&gt; '0');
v_ram_wrbitmask(10 downto 8) := (others =&gt; '1');
v_ram_writedata(10 downto 8) := avalon_mm_rmap_i.writedata(2 downto 0);
p_rmap_ram_wr(v_ram_address, v_ram_byteenable, v_ram_wrbitmask, v_ram_writedata, avalon_mm_rmap_o.waitrequest);
</v>
      </c>
      <c r="U22" s="3"/>
    </row>
    <row r="23" spans="2:21" x14ac:dyDescent="0.25">
      <c r="B23" s="18">
        <f>INDEX(database!$B$3:$B$135,MATCH(K23,database!$D$3:$D$135,0))</f>
        <v>263</v>
      </c>
      <c r="C23" s="5" t="str">
        <f>INDEX(database!$J$3:$J$135,MATCH(B23,database!$B$3:$B$135,0))</f>
        <v>01000</v>
      </c>
      <c r="D23" s="8" t="str">
        <f>INDEX(database!$N$3:$N$135,MATCH(K23,database!$D$3:$D$135,0))</f>
        <v>0001</v>
      </c>
      <c r="E23" s="5" t="str">
        <f>INDEX(database!$O$3:$O$135,MATCH(K23,database!$D$3:$D$135,0))</f>
        <v>2 downto 0</v>
      </c>
      <c r="F23" s="5">
        <f>INDEX(database!$E$3:$E$135,MATCH(K23,database!$D$3:$D$135,0))</f>
        <v>2</v>
      </c>
      <c r="G23" s="5">
        <f>INDEX(database!$F$3:$F$135,MATCH(K23,database!$D$3:$D$135,0))</f>
        <v>0</v>
      </c>
      <c r="H23" s="5">
        <f>INDEX(database!$G$3:$G$135,MATCH(K23,database!$D$3:$D$135,0))</f>
        <v>3</v>
      </c>
      <c r="I23" s="5" t="str">
        <f>INDEX(database!$P$3:$P$135,MATCH(K23,database!$D$3:$D$135,0))</f>
        <v>2 downto 0</v>
      </c>
      <c r="J23" s="8" t="str">
        <f>INDEX(database!$H$3:$H$135,MATCH(K23,database!$D$3:$D$135,0))</f>
        <v>11</v>
      </c>
      <c r="K23" s="4" t="s">
        <v>203</v>
      </c>
      <c r="M23" s="3" t="str">
        <f t="shared" si="0"/>
        <v xml:space="preserve">when (16#11#) =&gt;
-- DEB General Configuration Area Register "DTC_IN_MOD" : "T4_IN_MOD" Field
v_ram_address                 := "01000";
v_ram_byteenable              := "0001";
v_ram_wrbitmask               := (others =&gt; '0');
v_ram_writedata               := (others =&gt; '0');
v_ram_wrbitmask(2 downto 0) := (others =&gt; '1');
v_ram_writedata(2 downto 0) := avalon_mm_rmap_i.writedata(2 downto 0);
p_rmap_ram_wr(v_ram_address, v_ram_byteenable, v_ram_wrbitmask, v_ram_writedata, avalon_mm_rmap_o.waitrequest);
</v>
      </c>
      <c r="U23" s="3"/>
    </row>
    <row r="24" spans="2:21" x14ac:dyDescent="0.25">
      <c r="B24" s="18">
        <f>INDEX(database!$B$3:$B$135,MATCH(K24,database!$D$3:$D$135,0))</f>
        <v>264</v>
      </c>
      <c r="C24" s="5" t="str">
        <f>INDEX(database!$J$3:$J$135,MATCH(B24,database!$B$3:$B$135,0))</f>
        <v>01001</v>
      </c>
      <c r="D24" s="8" t="str">
        <f>INDEX(database!$N$3:$N$135,MATCH(K24,database!$D$3:$D$135,0))</f>
        <v>1000</v>
      </c>
      <c r="E24" s="5" t="str">
        <f>INDEX(database!$O$3:$O$135,MATCH(K24,database!$D$3:$D$135,0))</f>
        <v>26 downto 24</v>
      </c>
      <c r="F24" s="5">
        <f>INDEX(database!$E$3:$E$135,MATCH(K24,database!$D$3:$D$135,0))</f>
        <v>26</v>
      </c>
      <c r="G24" s="5">
        <f>INDEX(database!$F$3:$F$135,MATCH(K24,database!$D$3:$D$135,0))</f>
        <v>24</v>
      </c>
      <c r="H24" s="5">
        <f>INDEX(database!$G$3:$G$135,MATCH(K24,database!$D$3:$D$135,0))</f>
        <v>3</v>
      </c>
      <c r="I24" s="5" t="str">
        <f>INDEX(database!$P$3:$P$135,MATCH(K24,database!$D$3:$D$135,0))</f>
        <v>2 downto 0</v>
      </c>
      <c r="J24" s="8" t="str">
        <f>INDEX(database!$H$3:$H$135,MATCH(K24,database!$D$3:$D$135,0))</f>
        <v>12</v>
      </c>
      <c r="K24" s="4" t="s">
        <v>204</v>
      </c>
      <c r="M24" s="3" t="str">
        <f t="shared" si="0"/>
        <v xml:space="preserve">when (16#12#) =&gt;
-- DEB General Configuration Area Register "DTC_IN_MOD" : "T3_IN_MOD" Field
v_ram_address                 := "01001";
v_ram_byteenable              := "1000";
v_ram_wrbitmask               := (others =&gt; '0');
v_ram_writedata               := (others =&gt; '0');
v_ram_wrbitmask(26 downto 24) := (others =&gt; '1');
v_ram_writedata(26 downto 24) := avalon_mm_rmap_i.writedata(2 downto 0);
p_rmap_ram_wr(v_ram_address, v_ram_byteenable, v_ram_wrbitmask, v_ram_writedata, avalon_mm_rmap_o.waitrequest);
</v>
      </c>
      <c r="U24" s="3"/>
    </row>
    <row r="25" spans="2:21" x14ac:dyDescent="0.25">
      <c r="B25" s="18">
        <f>INDEX(database!$B$3:$B$135,MATCH(K25,database!$D$3:$D$135,0))</f>
        <v>265</v>
      </c>
      <c r="C25" s="5" t="str">
        <f>INDEX(database!$J$3:$J$135,MATCH(B25,database!$B$3:$B$135,0))</f>
        <v>01001</v>
      </c>
      <c r="D25" s="8" t="str">
        <f>INDEX(database!$N$3:$N$135,MATCH(K25,database!$D$3:$D$135,0))</f>
        <v>0100</v>
      </c>
      <c r="E25" s="5" t="str">
        <f>INDEX(database!$O$3:$O$135,MATCH(K25,database!$D$3:$D$135,0))</f>
        <v>18 downto 16</v>
      </c>
      <c r="F25" s="5">
        <f>INDEX(database!$E$3:$E$135,MATCH(K25,database!$D$3:$D$135,0))</f>
        <v>18</v>
      </c>
      <c r="G25" s="5">
        <f>INDEX(database!$F$3:$F$135,MATCH(K25,database!$D$3:$D$135,0))</f>
        <v>16</v>
      </c>
      <c r="H25" s="5">
        <f>INDEX(database!$G$3:$G$135,MATCH(K25,database!$D$3:$D$135,0))</f>
        <v>3</v>
      </c>
      <c r="I25" s="5" t="str">
        <f>INDEX(database!$P$3:$P$135,MATCH(K25,database!$D$3:$D$135,0))</f>
        <v>2 downto 0</v>
      </c>
      <c r="J25" s="8" t="str">
        <f>INDEX(database!$H$3:$H$135,MATCH(K25,database!$D$3:$D$135,0))</f>
        <v>13</v>
      </c>
      <c r="K25" s="4" t="s">
        <v>205</v>
      </c>
      <c r="M25" s="3" t="str">
        <f t="shared" si="0"/>
        <v xml:space="preserve">when (16#13#) =&gt;
-- DEB General Configuration Area Register "DTC_IN_MOD" : "T2_IN_MOD" Field
v_ram_address                 := "01001";
v_ram_byteenable              := "0100";
v_ram_wrbitmask               := (others =&gt; '0');
v_ram_writedata               := (others =&gt; '0');
v_ram_wrbitmask(18 downto 16) := (others =&gt; '1');
v_ram_writedata(18 downto 16) := avalon_mm_rmap_i.writedata(2 downto 0);
p_rmap_ram_wr(v_ram_address, v_ram_byteenable, v_ram_wrbitmask, v_ram_writedata, avalon_mm_rmap_o.waitrequest);
</v>
      </c>
      <c r="U25" s="3"/>
    </row>
    <row r="26" spans="2:21" x14ac:dyDescent="0.25">
      <c r="B26" s="18">
        <f>INDEX(database!$B$3:$B$135,MATCH(K26,database!$D$3:$D$135,0))</f>
        <v>266</v>
      </c>
      <c r="C26" s="5" t="str">
        <f>INDEX(database!$J$3:$J$135,MATCH(B26,database!$B$3:$B$135,0))</f>
        <v>01001</v>
      </c>
      <c r="D26" s="8" t="str">
        <f>INDEX(database!$N$3:$N$135,MATCH(K26,database!$D$3:$D$135,0))</f>
        <v>0010</v>
      </c>
      <c r="E26" s="5" t="str">
        <f>INDEX(database!$O$3:$O$135,MATCH(K26,database!$D$3:$D$135,0))</f>
        <v>10 downto 8</v>
      </c>
      <c r="F26" s="5">
        <f>INDEX(database!$E$3:$E$135,MATCH(K26,database!$D$3:$D$135,0))</f>
        <v>10</v>
      </c>
      <c r="G26" s="5">
        <f>INDEX(database!$F$3:$F$135,MATCH(K26,database!$D$3:$D$135,0))</f>
        <v>8</v>
      </c>
      <c r="H26" s="5">
        <f>INDEX(database!$G$3:$G$135,MATCH(K26,database!$D$3:$D$135,0))</f>
        <v>3</v>
      </c>
      <c r="I26" s="5" t="str">
        <f>INDEX(database!$P$3:$P$135,MATCH(K26,database!$D$3:$D$135,0))</f>
        <v>2 downto 0</v>
      </c>
      <c r="J26" s="8" t="str">
        <f>INDEX(database!$H$3:$H$135,MATCH(K26,database!$D$3:$D$135,0))</f>
        <v>14</v>
      </c>
      <c r="K26" s="4" t="s">
        <v>206</v>
      </c>
      <c r="M26" s="3" t="str">
        <f t="shared" si="0"/>
        <v xml:space="preserve">when (16#14#) =&gt;
-- DEB General Configuration Area Register "DTC_IN_MOD" : "T1_IN_MOD" Field
v_ram_address                 := "01001";
v_ram_byteenable              := "0010";
v_ram_wrbitmask               := (others =&gt; '0');
v_ram_writedata               := (others =&gt; '0');
v_ram_wrbitmask(10 downto 8) := (others =&gt; '1');
v_ram_writedata(10 downto 8) := avalon_mm_rmap_i.writedata(2 downto 0);
p_rmap_ram_wr(v_ram_address, v_ram_byteenable, v_ram_wrbitmask, v_ram_writedata, avalon_mm_rmap_o.waitrequest);
</v>
      </c>
      <c r="U26" s="3"/>
    </row>
    <row r="27" spans="2:21" x14ac:dyDescent="0.25">
      <c r="B27" s="18">
        <f>INDEX(database!$B$3:$B$135,MATCH(K27,database!$D$3:$D$135,0))</f>
        <v>267</v>
      </c>
      <c r="C27" s="5" t="str">
        <f>INDEX(database!$J$3:$J$135,MATCH(B27,database!$B$3:$B$135,0))</f>
        <v>01001</v>
      </c>
      <c r="D27" s="8" t="str">
        <f>INDEX(database!$N$3:$N$135,MATCH(K27,database!$D$3:$D$135,0))</f>
        <v>0001</v>
      </c>
      <c r="E27" s="5" t="str">
        <f>INDEX(database!$O$3:$O$135,MATCH(K27,database!$D$3:$D$135,0))</f>
        <v>2 downto 0</v>
      </c>
      <c r="F27" s="5">
        <f>INDEX(database!$E$3:$E$135,MATCH(K27,database!$D$3:$D$135,0))</f>
        <v>2</v>
      </c>
      <c r="G27" s="5">
        <f>INDEX(database!$F$3:$F$135,MATCH(K27,database!$D$3:$D$135,0))</f>
        <v>0</v>
      </c>
      <c r="H27" s="5">
        <f>INDEX(database!$G$3:$G$135,MATCH(K27,database!$D$3:$D$135,0))</f>
        <v>3</v>
      </c>
      <c r="I27" s="5" t="str">
        <f>INDEX(database!$P$3:$P$135,MATCH(K27,database!$D$3:$D$135,0))</f>
        <v>2 downto 0</v>
      </c>
      <c r="J27" s="8" t="str">
        <f>INDEX(database!$H$3:$H$135,MATCH(K27,database!$D$3:$D$135,0))</f>
        <v>15</v>
      </c>
      <c r="K27" s="4" t="s">
        <v>207</v>
      </c>
      <c r="M27" s="3" t="str">
        <f t="shared" si="0"/>
        <v xml:space="preserve">when (16#15#) =&gt;
-- DEB General Configuration Area Register "DTC_IN_MOD" : "T0_IN_MOD" Field
v_ram_address                 := "01001";
v_ram_byteenable              := "0001";
v_ram_wrbitmask               := (others =&gt; '0');
v_ram_writedata               := (others =&gt; '0');
v_ram_wrbitmask(2 downto 0) := (others =&gt; '1');
v_ram_writedata(2 downto 0) := avalon_mm_rmap_i.writedata(2 downto 0);
p_rmap_ram_wr(v_ram_address, v_ram_byteenable, v_ram_wrbitmask, v_ram_writedata, avalon_mm_rmap_o.waitrequest);
</v>
      </c>
      <c r="U27" s="3"/>
    </row>
    <row r="28" spans="2:21" x14ac:dyDescent="0.25">
      <c r="B28" s="18">
        <f>INDEX(database!$B$3:$B$135,MATCH(K28,database!$D$3:$D$135,0))</f>
        <v>270</v>
      </c>
      <c r="C28" s="5" t="str">
        <f>INDEX(database!$J$3:$J$135,MATCH(B28,database!$B$3:$B$135,0))</f>
        <v>01010</v>
      </c>
      <c r="D28" s="8" t="str">
        <f>INDEX(database!$N$3:$N$135,MATCH(K28,database!$D$3:$D$135,0))</f>
        <v>0010</v>
      </c>
      <c r="E28" s="5" t="str">
        <f>INDEX(database!$O$3:$O$135,MATCH(K28,database!$D$3:$D$135,0))</f>
        <v>13 downto 8</v>
      </c>
      <c r="F28" s="5">
        <f>INDEX(database!$E$3:$E$135,MATCH(K28,database!$D$3:$D$135,0))</f>
        <v>13</v>
      </c>
      <c r="G28" s="5">
        <f>INDEX(database!$F$3:$F$135,MATCH(K28,database!$D$3:$D$135,0))</f>
        <v>8</v>
      </c>
      <c r="H28" s="5">
        <f>INDEX(database!$G$3:$G$135,MATCH(K28,database!$D$3:$D$135,0))</f>
        <v>6</v>
      </c>
      <c r="I28" s="5" t="str">
        <f>INDEX(database!$P$3:$P$135,MATCH(K28,database!$D$3:$D$135,0))</f>
        <v>5 downto 0</v>
      </c>
      <c r="J28" s="8" t="str">
        <f>INDEX(database!$H$3:$H$135,MATCH(K28,database!$D$3:$D$135,0))</f>
        <v>16</v>
      </c>
      <c r="K28" s="4" t="s">
        <v>208</v>
      </c>
      <c r="M28" s="3" t="str">
        <f t="shared" si="0"/>
        <v xml:space="preserve">when (16#16#) =&gt;
-- DEB General Configuration Area Register "DTC_WDW_SIZ" : "W_SIZ_X" Field
v_ram_address                 := "01010";
v_ram_byteenable              := "0010";
v_ram_wrbitmask               := (others =&gt; '0');
v_ram_writedata               := (others =&gt; '0');
v_ram_wrbitmask(13 downto 8) := (others =&gt; '1');
v_ram_writedata(13 downto 8) := avalon_mm_rmap_i.writedata(5 downto 0);
p_rmap_ram_wr(v_ram_address, v_ram_byteenable, v_ram_wrbitmask, v_ram_writedata, avalon_mm_rmap_o.waitrequest);
</v>
      </c>
      <c r="U28" s="3"/>
    </row>
    <row r="29" spans="2:21" x14ac:dyDescent="0.25">
      <c r="B29" s="18">
        <f>INDEX(database!$B$3:$B$135,MATCH(K29,database!$D$3:$D$135,0))</f>
        <v>271</v>
      </c>
      <c r="C29" s="5" t="str">
        <f>INDEX(database!$J$3:$J$135,MATCH(B29,database!$B$3:$B$135,0))</f>
        <v>01010</v>
      </c>
      <c r="D29" s="8" t="str">
        <f>INDEX(database!$N$3:$N$135,MATCH(K29,database!$D$3:$D$135,0))</f>
        <v>0001</v>
      </c>
      <c r="E29" s="5" t="str">
        <f>INDEX(database!$O$3:$O$135,MATCH(K29,database!$D$3:$D$135,0))</f>
        <v>5 downto 0</v>
      </c>
      <c r="F29" s="5">
        <f>INDEX(database!$E$3:$E$135,MATCH(K29,database!$D$3:$D$135,0))</f>
        <v>5</v>
      </c>
      <c r="G29" s="5">
        <f>INDEX(database!$F$3:$F$135,MATCH(K29,database!$D$3:$D$135,0))</f>
        <v>0</v>
      </c>
      <c r="H29" s="5">
        <f>INDEX(database!$G$3:$G$135,MATCH(K29,database!$D$3:$D$135,0))</f>
        <v>6</v>
      </c>
      <c r="I29" s="5" t="str">
        <f>INDEX(database!$P$3:$P$135,MATCH(K29,database!$D$3:$D$135,0))</f>
        <v>5 downto 0</v>
      </c>
      <c r="J29" s="8" t="str">
        <f>INDEX(database!$H$3:$H$135,MATCH(K29,database!$D$3:$D$135,0))</f>
        <v>17</v>
      </c>
      <c r="K29" s="4" t="s">
        <v>209</v>
      </c>
      <c r="M29" s="3" t="str">
        <f t="shared" si="0"/>
        <v xml:space="preserve">when (16#17#) =&gt;
-- DEB General Configuration Area Register "DTC_WDW_SIZ" : "W_SIZ_Y" Field
v_ram_address                 := "01010";
v_ram_byteenable              := "0001";
v_ram_wrbitmask               := (others =&gt; '0');
v_ram_writedata               := (others =&gt; '0');
v_ram_wrbitmask(5 downto 0) := (others =&gt; '1');
v_ram_writedata(5 downto 0) := avalon_mm_rmap_i.writedata(5 downto 0);
p_rmap_ram_wr(v_ram_address, v_ram_byteenable, v_ram_wrbitmask, v_ram_writedata, avalon_mm_rmap_o.waitrequest);
</v>
      </c>
      <c r="U29" s="3"/>
    </row>
    <row r="30" spans="2:21" x14ac:dyDescent="0.25">
      <c r="B30" s="18">
        <f>INDEX(database!$B$3:$B$135,MATCH(K30,database!$D$3:$D$135,0))</f>
        <v>272</v>
      </c>
      <c r="C30" s="5" t="str">
        <f>INDEX(database!$J$3:$J$135,MATCH(B30,database!$B$3:$B$135,0))</f>
        <v>01011</v>
      </c>
      <c r="D30" s="8" t="str">
        <f>INDEX(database!$N$3:$N$135,MATCH(K30,database!$D$3:$D$135,0))</f>
        <v>1100</v>
      </c>
      <c r="E30" s="5" t="str">
        <f>INDEX(database!$O$3:$O$135,MATCH(K30,database!$D$3:$D$135,0))</f>
        <v>25 downto 16</v>
      </c>
      <c r="F30" s="5">
        <f>INDEX(database!$E$3:$E$135,MATCH(K30,database!$D$3:$D$135,0))</f>
        <v>25</v>
      </c>
      <c r="G30" s="5">
        <f>INDEX(database!$F$3:$F$135,MATCH(K30,database!$D$3:$D$135,0))</f>
        <v>16</v>
      </c>
      <c r="H30" s="5">
        <f>INDEX(database!$G$3:$G$135,MATCH(K30,database!$D$3:$D$135,0))</f>
        <v>10</v>
      </c>
      <c r="I30" s="5" t="str">
        <f>INDEX(database!$P$3:$P$135,MATCH(K30,database!$D$3:$D$135,0))</f>
        <v>9 downto 0</v>
      </c>
      <c r="J30" s="8" t="str">
        <f>INDEX(database!$H$3:$H$135,MATCH(K30,database!$D$3:$D$135,0))</f>
        <v>18</v>
      </c>
      <c r="K30" s="4" t="s">
        <v>210</v>
      </c>
      <c r="M30" s="3" t="str">
        <f t="shared" si="0"/>
        <v xml:space="preserve">when (16#18#) =&gt;
-- DEB General Configuration Area Register "DTC_WDW_IDX" : "WDW_IDX_4" Field
v_ram_address                 := "01011";
v_ram_byteenable              := "1100";
v_ram_wrbitmask               := (others =&gt; '0');
v_ram_writedata               := (others =&gt; '0');
v_ram_wrbitmask(25 downto 16) := (others =&gt; '1');
v_ram_writedata(25 downto 16) := avalon_mm_rmap_i.writedata(9 downto 0);
p_rmap_ram_wr(v_ram_address, v_ram_byteenable, v_ram_wrbitmask, v_ram_writedata, avalon_mm_rmap_o.waitrequest);
</v>
      </c>
      <c r="U30" s="3"/>
    </row>
    <row r="31" spans="2:21" x14ac:dyDescent="0.25">
      <c r="B31" s="18">
        <f>INDEX(database!$B$3:$B$135,MATCH(K31,database!$D$3:$D$135,0))</f>
        <v>274</v>
      </c>
      <c r="C31" s="5" t="str">
        <f>INDEX(database!$J$3:$J$135,MATCH(B31,database!$B$3:$B$135,0))</f>
        <v>01011</v>
      </c>
      <c r="D31" s="8" t="str">
        <f>INDEX(database!$N$3:$N$135,MATCH(K31,database!$D$3:$D$135,0))</f>
        <v>0011</v>
      </c>
      <c r="E31" s="5" t="str">
        <f>INDEX(database!$O$3:$O$135,MATCH(K31,database!$D$3:$D$135,0))</f>
        <v>9 downto 0</v>
      </c>
      <c r="F31" s="5">
        <f>INDEX(database!$E$3:$E$135,MATCH(K31,database!$D$3:$D$135,0))</f>
        <v>9</v>
      </c>
      <c r="G31" s="5">
        <f>INDEX(database!$F$3:$F$135,MATCH(K31,database!$D$3:$D$135,0))</f>
        <v>0</v>
      </c>
      <c r="H31" s="5">
        <f>INDEX(database!$G$3:$G$135,MATCH(K31,database!$D$3:$D$135,0))</f>
        <v>10</v>
      </c>
      <c r="I31" s="5" t="str">
        <f>INDEX(database!$P$3:$P$135,MATCH(K31,database!$D$3:$D$135,0))</f>
        <v>9 downto 0</v>
      </c>
      <c r="J31" s="8" t="str">
        <f>INDEX(database!$H$3:$H$135,MATCH(K31,database!$D$3:$D$135,0))</f>
        <v>19</v>
      </c>
      <c r="K31" s="4" t="s">
        <v>211</v>
      </c>
      <c r="M31" s="3" t="str">
        <f t="shared" si="0"/>
        <v xml:space="preserve">when (16#19#) =&gt;
-- DEB General Configuration Area Register "DTC_WDW_IDX" : "WDW_LEN_4" Field
v_ram_address                 := "01011";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U31" s="3"/>
    </row>
    <row r="32" spans="2:21" x14ac:dyDescent="0.25">
      <c r="B32" s="18">
        <f>INDEX(database!$B$3:$B$135,MATCH(K32,database!$D$3:$D$135,0))</f>
        <v>276</v>
      </c>
      <c r="C32" s="5" t="str">
        <f>INDEX(database!$J$3:$J$135,MATCH(B32,database!$B$3:$B$135,0))</f>
        <v>01100</v>
      </c>
      <c r="D32" s="8" t="str">
        <f>INDEX(database!$N$3:$N$135,MATCH(K32,database!$D$3:$D$135,0))</f>
        <v>1100</v>
      </c>
      <c r="E32" s="5" t="str">
        <f>INDEX(database!$O$3:$O$135,MATCH(K32,database!$D$3:$D$135,0))</f>
        <v>25 downto 16</v>
      </c>
      <c r="F32" s="5">
        <f>INDEX(database!$E$3:$E$135,MATCH(K32,database!$D$3:$D$135,0))</f>
        <v>25</v>
      </c>
      <c r="G32" s="5">
        <f>INDEX(database!$F$3:$F$135,MATCH(K32,database!$D$3:$D$135,0))</f>
        <v>16</v>
      </c>
      <c r="H32" s="5">
        <f>INDEX(database!$G$3:$G$135,MATCH(K32,database!$D$3:$D$135,0))</f>
        <v>10</v>
      </c>
      <c r="I32" s="5" t="str">
        <f>INDEX(database!$P$3:$P$135,MATCH(K32,database!$D$3:$D$135,0))</f>
        <v>9 downto 0</v>
      </c>
      <c r="J32" s="8" t="str">
        <f>INDEX(database!$H$3:$H$135,MATCH(K32,database!$D$3:$D$135,0))</f>
        <v>1A</v>
      </c>
      <c r="K32" s="4" t="s">
        <v>212</v>
      </c>
      <c r="M32" s="3" t="str">
        <f t="shared" si="0"/>
        <v xml:space="preserve">when (16#1A#) =&gt;
-- DEB General Configuration Area Register "DTC_WDW_IDX" : "WDW_IDX_3" Field
v_ram_address                 := "01100";
v_ram_byteenable              := "1100";
v_ram_wrbitmask               := (others =&gt; '0');
v_ram_writedata               := (others =&gt; '0');
v_ram_wrbitmask(25 downto 16) := (others =&gt; '1');
v_ram_writedata(25 downto 16) := avalon_mm_rmap_i.writedata(9 downto 0);
p_rmap_ram_wr(v_ram_address, v_ram_byteenable, v_ram_wrbitmask, v_ram_writedata, avalon_mm_rmap_o.waitrequest);
</v>
      </c>
      <c r="U32" s="3"/>
    </row>
    <row r="33" spans="2:21" x14ac:dyDescent="0.25">
      <c r="B33" s="18">
        <f>INDEX(database!$B$3:$B$135,MATCH(K33,database!$D$3:$D$135,0))</f>
        <v>278</v>
      </c>
      <c r="C33" s="5" t="str">
        <f>INDEX(database!$J$3:$J$135,MATCH(B33,database!$B$3:$B$135,0))</f>
        <v>01100</v>
      </c>
      <c r="D33" s="8" t="str">
        <f>INDEX(database!$N$3:$N$135,MATCH(K33,database!$D$3:$D$135,0))</f>
        <v>0011</v>
      </c>
      <c r="E33" s="5" t="str">
        <f>INDEX(database!$O$3:$O$135,MATCH(K33,database!$D$3:$D$135,0))</f>
        <v>9 downto 0</v>
      </c>
      <c r="F33" s="5">
        <f>INDEX(database!$E$3:$E$135,MATCH(K33,database!$D$3:$D$135,0))</f>
        <v>9</v>
      </c>
      <c r="G33" s="5">
        <f>INDEX(database!$F$3:$F$135,MATCH(K33,database!$D$3:$D$135,0))</f>
        <v>0</v>
      </c>
      <c r="H33" s="5">
        <f>INDEX(database!$G$3:$G$135,MATCH(K33,database!$D$3:$D$135,0))</f>
        <v>10</v>
      </c>
      <c r="I33" s="5" t="str">
        <f>INDEX(database!$P$3:$P$135,MATCH(K33,database!$D$3:$D$135,0))</f>
        <v>9 downto 0</v>
      </c>
      <c r="J33" s="8" t="str">
        <f>INDEX(database!$H$3:$H$135,MATCH(K33,database!$D$3:$D$135,0))</f>
        <v>1B</v>
      </c>
      <c r="K33" s="4" t="s">
        <v>213</v>
      </c>
      <c r="M33" s="3" t="str">
        <f t="shared" si="0"/>
        <v xml:space="preserve">when (16#1B#) =&gt;
-- DEB General Configuration Area Register "DTC_WDW_IDX" : "WDW_LEN_3" Field
v_ram_address                 := "01100";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U33" s="3"/>
    </row>
    <row r="34" spans="2:21" x14ac:dyDescent="0.25">
      <c r="B34" s="18">
        <f>INDEX(database!$B$3:$B$135,MATCH(K34,database!$D$3:$D$135,0))</f>
        <v>280</v>
      </c>
      <c r="C34" s="5" t="str">
        <f>INDEX(database!$J$3:$J$135,MATCH(B34,database!$B$3:$B$135,0))</f>
        <v>01101</v>
      </c>
      <c r="D34" s="8" t="str">
        <f>INDEX(database!$N$3:$N$135,MATCH(K34,database!$D$3:$D$135,0))</f>
        <v>1100</v>
      </c>
      <c r="E34" s="5" t="str">
        <f>INDEX(database!$O$3:$O$135,MATCH(K34,database!$D$3:$D$135,0))</f>
        <v>25 downto 16</v>
      </c>
      <c r="F34" s="5">
        <f>INDEX(database!$E$3:$E$135,MATCH(K34,database!$D$3:$D$135,0))</f>
        <v>25</v>
      </c>
      <c r="G34" s="5">
        <f>INDEX(database!$F$3:$F$135,MATCH(K34,database!$D$3:$D$135,0))</f>
        <v>16</v>
      </c>
      <c r="H34" s="5">
        <f>INDEX(database!$G$3:$G$135,MATCH(K34,database!$D$3:$D$135,0))</f>
        <v>10</v>
      </c>
      <c r="I34" s="5" t="str">
        <f>INDEX(database!$P$3:$P$135,MATCH(K34,database!$D$3:$D$135,0))</f>
        <v>9 downto 0</v>
      </c>
      <c r="J34" s="8" t="str">
        <f>INDEX(database!$H$3:$H$135,MATCH(K34,database!$D$3:$D$135,0))</f>
        <v>1C</v>
      </c>
      <c r="K34" s="4" t="s">
        <v>214</v>
      </c>
      <c r="M34" s="3" t="str">
        <f t="shared" si="0"/>
        <v xml:space="preserve">when (16#1C#) =&gt;
-- DEB General Configuration Area Register "DTC_WDW_IDX" : "WDW_IDX_2" Field
v_ram_address                 := "01101";
v_ram_byteenable              := "1100";
v_ram_wrbitmask               := (others =&gt; '0');
v_ram_writedata               := (others =&gt; '0');
v_ram_wrbitmask(25 downto 16) := (others =&gt; '1');
v_ram_writedata(25 downto 16) := avalon_mm_rmap_i.writedata(9 downto 0);
p_rmap_ram_wr(v_ram_address, v_ram_byteenable, v_ram_wrbitmask, v_ram_writedata, avalon_mm_rmap_o.waitrequest);
</v>
      </c>
      <c r="U34" s="3"/>
    </row>
    <row r="35" spans="2:21" x14ac:dyDescent="0.25">
      <c r="B35" s="18">
        <f>INDEX(database!$B$3:$B$135,MATCH(K35,database!$D$3:$D$135,0))</f>
        <v>282</v>
      </c>
      <c r="C35" s="5" t="str">
        <f>INDEX(database!$J$3:$J$135,MATCH(B35,database!$B$3:$B$135,0))</f>
        <v>01101</v>
      </c>
      <c r="D35" s="8" t="str">
        <f>INDEX(database!$N$3:$N$135,MATCH(K35,database!$D$3:$D$135,0))</f>
        <v>0011</v>
      </c>
      <c r="E35" s="5" t="str">
        <f>INDEX(database!$O$3:$O$135,MATCH(K35,database!$D$3:$D$135,0))</f>
        <v>9 downto 0</v>
      </c>
      <c r="F35" s="5">
        <f>INDEX(database!$E$3:$E$135,MATCH(K35,database!$D$3:$D$135,0))</f>
        <v>9</v>
      </c>
      <c r="G35" s="5">
        <f>INDEX(database!$F$3:$F$135,MATCH(K35,database!$D$3:$D$135,0))</f>
        <v>0</v>
      </c>
      <c r="H35" s="5">
        <f>INDEX(database!$G$3:$G$135,MATCH(K35,database!$D$3:$D$135,0))</f>
        <v>10</v>
      </c>
      <c r="I35" s="5" t="str">
        <f>INDEX(database!$P$3:$P$135,MATCH(K35,database!$D$3:$D$135,0))</f>
        <v>9 downto 0</v>
      </c>
      <c r="J35" s="8" t="str">
        <f>INDEX(database!$H$3:$H$135,MATCH(K35,database!$D$3:$D$135,0))</f>
        <v>1D</v>
      </c>
      <c r="K35" s="4" t="s">
        <v>215</v>
      </c>
      <c r="M35" s="3" t="str">
        <f t="shared" si="0"/>
        <v xml:space="preserve">when (16#1D#) =&gt;
-- DEB General Configuration Area Register "DTC_WDW_IDX" : "WDW_LEN_2" Field
v_ram_address                 := "01101";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U35" s="3"/>
    </row>
    <row r="36" spans="2:21" x14ac:dyDescent="0.25">
      <c r="B36" s="18">
        <f>INDEX(database!$B$3:$B$135,MATCH(K36,database!$D$3:$D$135,0))</f>
        <v>284</v>
      </c>
      <c r="C36" s="5" t="str">
        <f>INDEX(database!$J$3:$J$135,MATCH(B36,database!$B$3:$B$135,0))</f>
        <v>01110</v>
      </c>
      <c r="D36" s="8" t="str">
        <f>INDEX(database!$N$3:$N$135,MATCH(K36,database!$D$3:$D$135,0))</f>
        <v>1100</v>
      </c>
      <c r="E36" s="5" t="str">
        <f>INDEX(database!$O$3:$O$135,MATCH(K36,database!$D$3:$D$135,0))</f>
        <v>25 downto 16</v>
      </c>
      <c r="F36" s="5">
        <f>INDEX(database!$E$3:$E$135,MATCH(K36,database!$D$3:$D$135,0))</f>
        <v>25</v>
      </c>
      <c r="G36" s="5">
        <f>INDEX(database!$F$3:$F$135,MATCH(K36,database!$D$3:$D$135,0))</f>
        <v>16</v>
      </c>
      <c r="H36" s="5">
        <f>INDEX(database!$G$3:$G$135,MATCH(K36,database!$D$3:$D$135,0))</f>
        <v>10</v>
      </c>
      <c r="I36" s="5" t="str">
        <f>INDEX(database!$P$3:$P$135,MATCH(K36,database!$D$3:$D$135,0))</f>
        <v>9 downto 0</v>
      </c>
      <c r="J36" s="8" t="str">
        <f>INDEX(database!$H$3:$H$135,MATCH(K36,database!$D$3:$D$135,0))</f>
        <v>1E</v>
      </c>
      <c r="K36" s="4" t="s">
        <v>216</v>
      </c>
      <c r="M36" s="3" t="str">
        <f t="shared" si="0"/>
        <v xml:space="preserve">when (16#1E#) =&gt;
-- DEB General Configuration Area Register "DTC_WDW_IDX" : "WDW_IDX_1" Field
v_ram_address                 := "01110";
v_ram_byteenable              := "1100";
v_ram_wrbitmask               := (others =&gt; '0');
v_ram_writedata               := (others =&gt; '0');
v_ram_wrbitmask(25 downto 16) := (others =&gt; '1');
v_ram_writedata(25 downto 16) := avalon_mm_rmap_i.writedata(9 downto 0);
p_rmap_ram_wr(v_ram_address, v_ram_byteenable, v_ram_wrbitmask, v_ram_writedata, avalon_mm_rmap_o.waitrequest);
</v>
      </c>
      <c r="U36" s="3"/>
    </row>
    <row r="37" spans="2:21" x14ac:dyDescent="0.25">
      <c r="B37" s="18">
        <f>INDEX(database!$B$3:$B$135,MATCH(K37,database!$D$3:$D$135,0))</f>
        <v>286</v>
      </c>
      <c r="C37" s="5" t="str">
        <f>INDEX(database!$J$3:$J$135,MATCH(B37,database!$B$3:$B$135,0))</f>
        <v>01110</v>
      </c>
      <c r="D37" s="8" t="str">
        <f>INDEX(database!$N$3:$N$135,MATCH(K37,database!$D$3:$D$135,0))</f>
        <v>0011</v>
      </c>
      <c r="E37" s="5" t="str">
        <f>INDEX(database!$O$3:$O$135,MATCH(K37,database!$D$3:$D$135,0))</f>
        <v>9 downto 0</v>
      </c>
      <c r="F37" s="5">
        <f>INDEX(database!$E$3:$E$135,MATCH(K37,database!$D$3:$D$135,0))</f>
        <v>9</v>
      </c>
      <c r="G37" s="5">
        <f>INDEX(database!$F$3:$F$135,MATCH(K37,database!$D$3:$D$135,0))</f>
        <v>0</v>
      </c>
      <c r="H37" s="5">
        <f>INDEX(database!$G$3:$G$135,MATCH(K37,database!$D$3:$D$135,0))</f>
        <v>10</v>
      </c>
      <c r="I37" s="5" t="str">
        <f>INDEX(database!$P$3:$P$135,MATCH(K37,database!$D$3:$D$135,0))</f>
        <v>9 downto 0</v>
      </c>
      <c r="J37" s="8" t="str">
        <f>INDEX(database!$H$3:$H$135,MATCH(K37,database!$D$3:$D$135,0))</f>
        <v>1F</v>
      </c>
      <c r="K37" s="4" t="s">
        <v>217</v>
      </c>
      <c r="M37" s="3" t="str">
        <f t="shared" si="0"/>
        <v xml:space="preserve">when (16#1F#) =&gt;
-- DEB General Configuration Area Register "DTC_WDW_IDX" : "WDW_LEN_1" Field
v_ram_address                 := "01110";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U37" s="3"/>
    </row>
    <row r="38" spans="2:21" x14ac:dyDescent="0.25">
      <c r="B38" s="18">
        <f>INDEX(database!$B$3:$B$135,MATCH(K38,database!$D$3:$D$135,0))</f>
        <v>291</v>
      </c>
      <c r="C38" s="5" t="str">
        <f>INDEX(database!$J$3:$J$135,MATCH(B38,database!$B$3:$B$135,0))</f>
        <v>01111</v>
      </c>
      <c r="D38" s="8" t="str">
        <f>INDEX(database!$N$3:$N$135,MATCH(K38,database!$D$3:$D$135,0))</f>
        <v>0001</v>
      </c>
      <c r="E38" s="5" t="str">
        <f>INDEX(database!$O$3:$O$135,MATCH(K38,database!$D$3:$D$135,0))</f>
        <v>3 downto 0</v>
      </c>
      <c r="F38" s="5">
        <f>INDEX(database!$E$3:$E$135,MATCH(K38,database!$D$3:$D$135,0))</f>
        <v>3</v>
      </c>
      <c r="G38" s="5">
        <f>INDEX(database!$F$3:$F$135,MATCH(K38,database!$D$3:$D$135,0))</f>
        <v>0</v>
      </c>
      <c r="H38" s="5">
        <f>INDEX(database!$G$3:$G$135,MATCH(K38,database!$D$3:$D$135,0))</f>
        <v>4</v>
      </c>
      <c r="I38" s="5" t="str">
        <f>INDEX(database!$P$3:$P$135,MATCH(K38,database!$D$3:$D$135,0))</f>
        <v>3 downto 0</v>
      </c>
      <c r="J38" s="8" t="str">
        <f>INDEX(database!$H$3:$H$135,MATCH(K38,database!$D$3:$D$135,0))</f>
        <v>20</v>
      </c>
      <c r="K38" s="4" t="s">
        <v>218</v>
      </c>
      <c r="M38" s="3" t="str">
        <f t="shared" si="0"/>
        <v xml:space="preserve">when (16#20#) =&gt;
-- DEB General Configuration Area Register "DTC_OVS_PAT" : "OVS_LIN_PAT" Field
v_ram_address                 := "01111";
v_ram_byteenable              := "0001";
v_ram_wrbitmask               := (others =&gt; '0');
v_ram_writedata               := (others =&gt; '0');
v_ram_wrbitmask(3 downto 0) := (others =&gt; '1');
v_ram_writedata(3 downto 0) := avalon_mm_rmap_i.writedata(3 downto 0);
p_rmap_ram_wr(v_ram_address, v_ram_byteenable, v_ram_wrbitmask, v_ram_writedata, avalon_mm_rmap_o.waitrequest);
</v>
      </c>
      <c r="U38" s="3"/>
    </row>
    <row r="39" spans="2:21" x14ac:dyDescent="0.25">
      <c r="B39" s="18">
        <f>INDEX(database!$B$3:$B$135,MATCH(K39,database!$D$3:$D$135,0))</f>
        <v>292</v>
      </c>
      <c r="C39" s="5" t="str">
        <f>INDEX(database!$J$3:$J$135,MATCH(B39,database!$B$3:$B$135,0))</f>
        <v>10000</v>
      </c>
      <c r="D39" s="8" t="str">
        <f>INDEX(database!$N$3:$N$135,MATCH(K39,database!$D$3:$D$135,0))</f>
        <v>1100</v>
      </c>
      <c r="E39" s="5" t="str">
        <f>INDEX(database!$O$3:$O$135,MATCH(K39,database!$D$3:$D$135,0))</f>
        <v>29 downto 16</v>
      </c>
      <c r="F39" s="5">
        <f>INDEX(database!$E$3:$E$135,MATCH(K39,database!$D$3:$D$135,0))</f>
        <v>29</v>
      </c>
      <c r="G39" s="5">
        <f>INDEX(database!$F$3:$F$135,MATCH(K39,database!$D$3:$D$135,0))</f>
        <v>16</v>
      </c>
      <c r="H39" s="5">
        <f>INDEX(database!$G$3:$G$135,MATCH(K39,database!$D$3:$D$135,0))</f>
        <v>14</v>
      </c>
      <c r="I39" s="5" t="str">
        <f>INDEX(database!$P$3:$P$135,MATCH(K39,database!$D$3:$D$135,0))</f>
        <v>13 downto 0</v>
      </c>
      <c r="J39" s="8" t="str">
        <f>INDEX(database!$H$3:$H$135,MATCH(K39,database!$D$3:$D$135,0))</f>
        <v>21</v>
      </c>
      <c r="K39" s="4" t="s">
        <v>219</v>
      </c>
      <c r="M39" s="3" t="str">
        <f t="shared" si="0"/>
        <v xml:space="preserve">when (16#21#) =&gt;
-- DEB General Configuration Area Register "DTC_SIZ_PAT" : "NB_LIN_PAT" Field
v_ram_address                 := "10000";
v_ram_byteenable              := "1100";
v_ram_wrbitmask               := (others =&gt; '0');
v_ram_writedata               := (others =&gt; '0');
v_ram_wrbitmask(29 downto 16) := (others =&gt; '1');
v_ram_writedata(29 downto 16) := avalon_mm_rmap_i.writedata(13 downto 0);
p_rmap_ram_wr(v_ram_address, v_ram_byteenable, v_ram_wrbitmask, v_ram_writedata, avalon_mm_rmap_o.waitrequest);
</v>
      </c>
      <c r="U39" s="3"/>
    </row>
    <row r="40" spans="2:21" x14ac:dyDescent="0.25">
      <c r="B40" s="18">
        <f>INDEX(database!$B$3:$B$135,MATCH(K40,database!$D$3:$D$135,0))</f>
        <v>294</v>
      </c>
      <c r="C40" s="5" t="str">
        <f>INDEX(database!$J$3:$J$135,MATCH(B40,database!$B$3:$B$135,0))</f>
        <v>10000</v>
      </c>
      <c r="D40" s="8" t="str">
        <f>INDEX(database!$N$3:$N$135,MATCH(K40,database!$D$3:$D$135,0))</f>
        <v>0011</v>
      </c>
      <c r="E40" s="5" t="str">
        <f>INDEX(database!$O$3:$O$135,MATCH(K40,database!$D$3:$D$135,0))</f>
        <v>12 downto 0</v>
      </c>
      <c r="F40" s="5">
        <f>INDEX(database!$E$3:$E$135,MATCH(K40,database!$D$3:$D$135,0))</f>
        <v>12</v>
      </c>
      <c r="G40" s="5">
        <f>INDEX(database!$F$3:$F$135,MATCH(K40,database!$D$3:$D$135,0))</f>
        <v>0</v>
      </c>
      <c r="H40" s="5">
        <f>INDEX(database!$G$3:$G$135,MATCH(K40,database!$D$3:$D$135,0))</f>
        <v>13</v>
      </c>
      <c r="I40" s="5" t="str">
        <f>INDEX(database!$P$3:$P$135,MATCH(K40,database!$D$3:$D$135,0))</f>
        <v>12 downto 0</v>
      </c>
      <c r="J40" s="8" t="str">
        <f>INDEX(database!$H$3:$H$135,MATCH(K40,database!$D$3:$D$135,0))</f>
        <v>22</v>
      </c>
      <c r="K40" s="4" t="s">
        <v>220</v>
      </c>
      <c r="M40" s="3" t="str">
        <f t="shared" si="0"/>
        <v xml:space="preserve">when (16#22#) =&gt;
-- DEB General Configuration Area Register "DTC_SIZ_PAT" : "NB_PIX_PAT" Field
v_ram_address                 := "10000";
v_ram_byteenable              := "0011";
v_ram_wrbitmask               := (others =&gt; '0');
v_ram_writedata               := (others =&gt; '0');
v_ram_wrbitmask(12 downto 0) := (others =&gt; '1');
v_ram_writedata(12 downto 0) := avalon_mm_rmap_i.writedata(12 downto 0);
p_rmap_ram_wr(v_ram_address, v_ram_byteenable, v_ram_wrbitmask, v_ram_writedata, avalon_mm_rmap_o.waitrequest);
</v>
      </c>
      <c r="U40" s="3"/>
    </row>
    <row r="41" spans="2:21" x14ac:dyDescent="0.25">
      <c r="B41" s="18">
        <f>INDEX(database!$B$3:$B$135,MATCH(K41,database!$D$3:$D$135,0))</f>
        <v>299</v>
      </c>
      <c r="C41" s="5" t="str">
        <f>INDEX(database!$J$3:$J$135,MATCH(B41,database!$B$3:$B$135,0))</f>
        <v>10001</v>
      </c>
      <c r="D41" s="8" t="str">
        <f>INDEX(database!$N$3:$N$135,MATCH(K41,database!$D$3:$D$135,0))</f>
        <v>0001</v>
      </c>
      <c r="E41" s="5" t="str">
        <f>INDEX(database!$O$3:$O$135,MATCH(K41,database!$D$3:$D$135,0))</f>
        <v>31 downto 0</v>
      </c>
      <c r="F41" s="5">
        <f>INDEX(database!$E$3:$E$135,MATCH(K41,database!$D$3:$D$135,0))</f>
        <v>7</v>
      </c>
      <c r="G41" s="5">
        <f>INDEX(database!$F$3:$F$135,MATCH(K41,database!$D$3:$D$135,0))</f>
        <v>0</v>
      </c>
      <c r="H41" s="5">
        <f>INDEX(database!$G$3:$G$135,MATCH(K41,database!$D$3:$D$135,0))</f>
        <v>8</v>
      </c>
      <c r="I41" s="5" t="str">
        <f>INDEX(database!$P$3:$P$135,MATCH(K41,database!$D$3:$D$135,0))</f>
        <v>7 downto 0</v>
      </c>
      <c r="J41" s="8" t="str">
        <f>INDEX(database!$H$3:$H$135,MATCH(K41,database!$D$3:$D$135,0))</f>
        <v>23</v>
      </c>
      <c r="K41" s="4" t="s">
        <v>221</v>
      </c>
      <c r="M41" s="3" t="str">
        <f t="shared" si="0"/>
        <v xml:space="preserve">when (16#23#) =&gt;
-- DEB General Configuration Area Register "DTC_TRG_25S" : "2_5S_N_CYC" Field
v_ram_address                 := "10001";
v_ram_byteenable              := "0001";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41" s="3"/>
    </row>
    <row r="42" spans="2:21" x14ac:dyDescent="0.25">
      <c r="B42" s="18">
        <f>INDEX(database!$B$3:$B$135,MATCH(K42,database!$D$3:$D$135,0))</f>
        <v>303</v>
      </c>
      <c r="C42" s="5" t="str">
        <f>INDEX(database!$J$3:$J$135,MATCH(B42,database!$B$3:$B$135,0))</f>
        <v>10010</v>
      </c>
      <c r="D42" s="8" t="str">
        <f>INDEX(database!$N$3:$N$135,MATCH(K42,database!$D$3:$D$135,0))</f>
        <v>0001</v>
      </c>
      <c r="E42" s="5">
        <f>INDEX(database!$O$3:$O$135,MATCH(K42,database!$D$3:$D$135,0))</f>
        <v>0</v>
      </c>
      <c r="F42" s="5">
        <f>INDEX(database!$E$3:$E$135,MATCH(K42,database!$D$3:$D$135,0))</f>
        <v>0</v>
      </c>
      <c r="G42" s="5">
        <f>INDEX(database!$F$3:$F$135,MATCH(K42,database!$D$3:$D$135,0))</f>
        <v>0</v>
      </c>
      <c r="H42" s="5">
        <f>INDEX(database!$G$3:$G$135,MATCH(K42,database!$D$3:$D$135,0))</f>
        <v>1</v>
      </c>
      <c r="I42" s="5">
        <f>INDEX(database!$P$3:$P$135,MATCH(K42,database!$D$3:$D$135,0))</f>
        <v>0</v>
      </c>
      <c r="J42" s="8" t="str">
        <f>INDEX(database!$H$3:$H$135,MATCH(K42,database!$D$3:$D$135,0))</f>
        <v>24</v>
      </c>
      <c r="K42" s="4" t="s">
        <v>222</v>
      </c>
      <c r="M42" s="3" t="str">
        <f t="shared" si="0"/>
        <v xml:space="preserve">when (16#24#) =&gt;
-- DEB General Configuration Area Register "DTC_SEL_TRG" : "TRG_SRC" Field
v_ram_address                 := "10010";
v_ram_byteenable              := "0001";
v_ram_wrbitmask               := (others =&gt; '0');
v_ram_writedata               := (others =&gt; '0');
v_ram_wrbitmask(0) := (others =&gt; '1');
v_ram_writedata(0) := avalon_mm_rmap_i.writedata(0);
p_rmap_ram_wr(v_ram_address, v_ram_byteenable, v_ram_wrbitmask, v_ram_writedata, avalon_mm_rmap_o.waitrequest);
</v>
      </c>
      <c r="U42" s="3"/>
    </row>
    <row r="43" spans="2:21" x14ac:dyDescent="0.25">
      <c r="B43" s="18">
        <f>INDEX(database!$B$3:$B$135,MATCH(K43,database!$D$3:$D$135,0))</f>
        <v>306</v>
      </c>
      <c r="C43" s="5" t="str">
        <f>INDEX(database!$J$3:$J$135,MATCH(B43,database!$B$3:$B$135,0))</f>
        <v>10011</v>
      </c>
      <c r="D43" s="8" t="str">
        <f>INDEX(database!$N$3:$N$135,MATCH(K43,database!$D$3:$D$135,0))</f>
        <v>0011</v>
      </c>
      <c r="E43" s="5" t="str">
        <f>INDEX(database!$O$3:$O$135,MATCH(K43,database!$D$3:$D$135,0))</f>
        <v>31 downto 0</v>
      </c>
      <c r="F43" s="5">
        <f>INDEX(database!$E$3:$E$135,MATCH(K43,database!$D$3:$D$135,0))</f>
        <v>15</v>
      </c>
      <c r="G43" s="5">
        <f>INDEX(database!$F$3:$F$135,MATCH(K43,database!$D$3:$D$135,0))</f>
        <v>0</v>
      </c>
      <c r="H43" s="5">
        <f>INDEX(database!$G$3:$G$135,MATCH(K43,database!$D$3:$D$135,0))</f>
        <v>16</v>
      </c>
      <c r="I43" s="5" t="str">
        <f>INDEX(database!$P$3:$P$135,MATCH(K43,database!$D$3:$D$135,0))</f>
        <v>15 downto 0</v>
      </c>
      <c r="J43" s="8" t="str">
        <f>INDEX(database!$H$3:$H$135,MATCH(K43,database!$D$3:$D$135,0))</f>
        <v>25</v>
      </c>
      <c r="K43" s="4" t="s">
        <v>223</v>
      </c>
      <c r="M43" s="3" t="str">
        <f t="shared" si="0"/>
        <v xml:space="preserve">when (16#25#) =&gt;
-- DEB General Configuration Area Register "DTC_FRM_CNT" : "PSET_FRM_CNT" Field
v_ram_address                 := "10011";
v_ram_byteenable              := "0011";
v_ram_wrbitmask               := (others =&gt; '0');
v_ram_writedata               := (others =&gt; '0');
v_ram_wrbitmask(31 downto 0) := (others =&gt; '1');
v_ram_writedata(31 downto 0) := avalon_mm_rmap_i.writedata(15 downto 0);
p_rmap_ram_wr(v_ram_address, v_ram_byteenable, v_ram_wrbitmask, v_ram_writedata, avalon_mm_rmap_o.waitrequest);
</v>
      </c>
      <c r="U43" s="3"/>
    </row>
    <row r="44" spans="2:21" x14ac:dyDescent="0.25">
      <c r="B44" s="18">
        <f>INDEX(database!$B$3:$B$135,MATCH(K44,database!$D$3:$D$135,0))</f>
        <v>311</v>
      </c>
      <c r="C44" s="5" t="str">
        <f>INDEX(database!$J$3:$J$135,MATCH(B44,database!$B$3:$B$135,0))</f>
        <v>10100</v>
      </c>
      <c r="D44" s="8" t="str">
        <f>INDEX(database!$N$3:$N$135,MATCH(K44,database!$D$3:$D$135,0))</f>
        <v>0001</v>
      </c>
      <c r="E44" s="5">
        <f>INDEX(database!$O$3:$O$135,MATCH(K44,database!$D$3:$D$135,0))</f>
        <v>0</v>
      </c>
      <c r="F44" s="5">
        <f>INDEX(database!$E$3:$E$135,MATCH(K44,database!$D$3:$D$135,0))</f>
        <v>0</v>
      </c>
      <c r="G44" s="5">
        <f>INDEX(database!$F$3:$F$135,MATCH(K44,database!$D$3:$D$135,0))</f>
        <v>0</v>
      </c>
      <c r="H44" s="5">
        <f>INDEX(database!$G$3:$G$135,MATCH(K44,database!$D$3:$D$135,0))</f>
        <v>1</v>
      </c>
      <c r="I44" s="5">
        <f>INDEX(database!$P$3:$P$135,MATCH(K44,database!$D$3:$D$135,0))</f>
        <v>0</v>
      </c>
      <c r="J44" s="8" t="str">
        <f>INDEX(database!$H$3:$H$135,MATCH(K44,database!$D$3:$D$135,0))</f>
        <v>26</v>
      </c>
      <c r="K44" s="4" t="s">
        <v>224</v>
      </c>
      <c r="M44" s="3" t="str">
        <f t="shared" si="0"/>
        <v xml:space="preserve">when (16#26#) =&gt;
-- DEB General Configuration Area Register "DTC_SEL_SYN" : "SYN_FRQ" Field
v_ram_address                 := "10100";
v_ram_byteenable              := "0001";
v_ram_wrbitmask               := (others =&gt; '0');
v_ram_writedata               := (others =&gt; '0');
v_ram_wrbitmask(0) := (others =&gt; '1');
v_ram_writedata(0) := avalon_mm_rmap_i.writedata(0);
p_rmap_ram_wr(v_ram_address, v_ram_byteenable, v_ram_wrbitmask, v_ram_writedata, avalon_mm_rmap_o.waitrequest);
</v>
      </c>
      <c r="U44" s="3"/>
    </row>
    <row r="45" spans="2:21" x14ac:dyDescent="0.25">
      <c r="B45" s="18">
        <f>INDEX(database!$B$3:$B$135,MATCH(K45,database!$D$3:$D$135,0))</f>
        <v>313</v>
      </c>
      <c r="C45" s="5" t="str">
        <f>INDEX(database!$J$3:$J$135,MATCH(B45,database!$B$3:$B$135,0))</f>
        <v>10101</v>
      </c>
      <c r="D45" s="8" t="str">
        <f>INDEX(database!$N$3:$N$135,MATCH(K45,database!$D$3:$D$135,0))</f>
        <v>0100</v>
      </c>
      <c r="E45" s="5">
        <f>INDEX(database!$O$3:$O$135,MATCH(K45,database!$D$3:$D$135,0))</f>
        <v>16</v>
      </c>
      <c r="F45" s="5">
        <f>INDEX(database!$E$3:$E$135,MATCH(K45,database!$D$3:$D$135,0))</f>
        <v>16</v>
      </c>
      <c r="G45" s="5">
        <f>INDEX(database!$F$3:$F$135,MATCH(K45,database!$D$3:$D$135,0))</f>
        <v>16</v>
      </c>
      <c r="H45" s="5">
        <f>INDEX(database!$G$3:$G$135,MATCH(K45,database!$D$3:$D$135,0))</f>
        <v>1</v>
      </c>
      <c r="I45" s="5">
        <f>INDEX(database!$P$3:$P$135,MATCH(K45,database!$D$3:$D$135,0))</f>
        <v>0</v>
      </c>
      <c r="J45" s="8" t="str">
        <f>INDEX(database!$H$3:$H$135,MATCH(K45,database!$D$3:$D$135,0))</f>
        <v>27</v>
      </c>
      <c r="K45" s="4" t="s">
        <v>225</v>
      </c>
      <c r="M45" s="3" t="str">
        <f t="shared" si="0"/>
        <v xml:space="preserve">when (16#27#) =&gt;
-- DEB General Configuration Area Register "DTC_RST_CPS" : "RST_SPW" Field
v_ram_address                 := "10101";
v_ram_byteenable              := "0100";
v_ram_wrbitmask               := (others =&gt; '0');
v_ram_writedata               := (others =&gt; '0');
v_ram_wrbitmask(16) := (others =&gt; '1');
v_ram_writedata(16) := avalon_mm_rmap_i.writedata(0);
p_rmap_ram_wr(v_ram_address, v_ram_byteenable, v_ram_wrbitmask, v_ram_writedata, avalon_mm_rmap_o.waitrequest);
</v>
      </c>
      <c r="U45" s="3"/>
    </row>
    <row r="46" spans="2:21" x14ac:dyDescent="0.25">
      <c r="B46" s="18">
        <f>INDEX(database!$B$3:$B$135,MATCH(K46,database!$D$3:$D$135,0))</f>
        <v>314</v>
      </c>
      <c r="C46" s="5" t="str">
        <f>INDEX(database!$J$3:$J$135,MATCH(B46,database!$B$3:$B$135,0))</f>
        <v>10101</v>
      </c>
      <c r="D46" s="8" t="str">
        <f>INDEX(database!$N$3:$N$135,MATCH(K46,database!$D$3:$D$135,0))</f>
        <v>0010</v>
      </c>
      <c r="E46" s="5">
        <f>INDEX(database!$O$3:$O$135,MATCH(K46,database!$D$3:$D$135,0))</f>
        <v>8</v>
      </c>
      <c r="F46" s="5">
        <f>INDEX(database!$E$3:$E$135,MATCH(K46,database!$D$3:$D$135,0))</f>
        <v>8</v>
      </c>
      <c r="G46" s="5">
        <f>INDEX(database!$F$3:$F$135,MATCH(K46,database!$D$3:$D$135,0))</f>
        <v>8</v>
      </c>
      <c r="H46" s="5">
        <f>INDEX(database!$G$3:$G$135,MATCH(K46,database!$D$3:$D$135,0))</f>
        <v>1</v>
      </c>
      <c r="I46" s="5">
        <f>INDEX(database!$P$3:$P$135,MATCH(K46,database!$D$3:$D$135,0))</f>
        <v>0</v>
      </c>
      <c r="J46" s="8" t="str">
        <f>INDEX(database!$H$3:$H$135,MATCH(K46,database!$D$3:$D$135,0))</f>
        <v>28</v>
      </c>
      <c r="K46" s="4" t="s">
        <v>226</v>
      </c>
      <c r="M46" s="3" t="str">
        <f t="shared" si="0"/>
        <v xml:space="preserve">when (16#28#) =&gt;
-- DEB General Configuration Area Register "DTC_RST_CPS" : "RST_WDG" Field
v_ram_address                 := "10101";
v_ram_byteenable              := "0010";
v_ram_wrbitmask               := (others =&gt; '0');
v_ram_writedata               := (others =&gt; '0');
v_ram_wrbitmask(8) := (others =&gt; '1');
v_ram_writedata(8) := avalon_mm_rmap_i.writedata(0);
p_rmap_ram_wr(v_ram_address, v_ram_byteenable, v_ram_wrbitmask, v_ram_writedata, avalon_mm_rmap_o.waitrequest);
</v>
      </c>
      <c r="U46" s="3"/>
    </row>
    <row r="47" spans="2:21" x14ac:dyDescent="0.25">
      <c r="B47" s="18">
        <f>INDEX(database!$B$3:$B$135,MATCH(K47,database!$D$3:$D$135,0))</f>
        <v>317</v>
      </c>
      <c r="C47" s="5" t="str">
        <f>INDEX(database!$J$3:$J$135,MATCH(B47,database!$B$3:$B$135,0))</f>
        <v>10110</v>
      </c>
      <c r="D47" s="8" t="str">
        <f>INDEX(database!$N$3:$N$135,MATCH(K47,database!$D$3:$D$135,0))</f>
        <v>0111</v>
      </c>
      <c r="E47" s="5" t="str">
        <f>INDEX(database!$O$3:$O$135,MATCH(K47,database!$D$3:$D$135,0))</f>
        <v>31 downto 0</v>
      </c>
      <c r="F47" s="5">
        <f>INDEX(database!$E$3:$E$135,MATCH(K47,database!$D$3:$D$135,0))</f>
        <v>23</v>
      </c>
      <c r="G47" s="5">
        <f>INDEX(database!$F$3:$F$135,MATCH(K47,database!$D$3:$D$135,0))</f>
        <v>0</v>
      </c>
      <c r="H47" s="5">
        <f>INDEX(database!$G$3:$G$135,MATCH(K47,database!$D$3:$D$135,0))</f>
        <v>24</v>
      </c>
      <c r="I47" s="5" t="str">
        <f>INDEX(database!$P$3:$P$135,MATCH(K47,database!$D$3:$D$135,0))</f>
        <v>23 downto 0</v>
      </c>
      <c r="J47" s="8" t="str">
        <f>INDEX(database!$H$3:$H$135,MATCH(K47,database!$D$3:$D$135,0))</f>
        <v>29</v>
      </c>
      <c r="K47" s="4" t="s">
        <v>227</v>
      </c>
      <c r="M47" s="3" t="str">
        <f t="shared" si="0"/>
        <v xml:space="preserve">when (16#29#) =&gt;
-- DEB General Configuration Area Register "DTC_25S_DLY" : "25S_DLY" Field
v_ram_address                 := "10110";
v_ram_byteenable              := "0111";
v_ram_wrbitmask               := (others =&gt; '0');
v_ram_writedata               := (others =&gt; '0');
v_ram_wrbitmask(31 downto 0) := (others =&gt; '1');
v_ram_writedata(31 downto 0) := avalon_mm_rmap_i.writedata(23 downto 0);
p_rmap_ram_wr(v_ram_address, v_ram_byteenable, v_ram_wrbitmask, v_ram_writedata, avalon_mm_rmap_o.waitrequest);
</v>
      </c>
      <c r="U47" s="3"/>
    </row>
    <row r="48" spans="2:21" x14ac:dyDescent="0.25">
      <c r="B48" s="18">
        <f>INDEX(database!$B$3:$B$135,MATCH(K48,database!$D$3:$D$135,0))</f>
        <v>320</v>
      </c>
      <c r="C48" s="5" t="str">
        <f>INDEX(database!$J$3:$J$135,MATCH(B48,database!$B$3:$B$135,0))</f>
        <v>10111</v>
      </c>
      <c r="D48" s="8" t="str">
        <f>INDEX(database!$N$3:$N$135,MATCH(K48,database!$D$3:$D$135,0))</f>
        <v>1111</v>
      </c>
      <c r="E48" s="5" t="str">
        <f>INDEX(database!$O$3:$O$135,MATCH(K48,database!$D$3:$D$135,0))</f>
        <v>31 downto 0</v>
      </c>
      <c r="F48" s="5">
        <f>INDEX(database!$E$3:$E$135,MATCH(K48,database!$D$3:$D$135,0))</f>
        <v>31</v>
      </c>
      <c r="G48" s="5">
        <f>INDEX(database!$F$3:$F$135,MATCH(K48,database!$D$3:$D$135,0))</f>
        <v>0</v>
      </c>
      <c r="H48" s="5">
        <f>INDEX(database!$G$3:$G$135,MATCH(K48,database!$D$3:$D$135,0))</f>
        <v>32</v>
      </c>
      <c r="I48" s="5" t="str">
        <f>INDEX(database!$P$3:$P$135,MATCH(K48,database!$D$3:$D$135,0))</f>
        <v>31 downto 0</v>
      </c>
      <c r="J48" s="8" t="str">
        <f>INDEX(database!$H$3:$H$135,MATCH(K48,database!$D$3:$D$135,0))</f>
        <v>2A</v>
      </c>
      <c r="K48" s="4" t="s">
        <v>228</v>
      </c>
      <c r="M48" s="3" t="str">
        <f t="shared" si="0"/>
        <v xml:space="preserve">when (16#2A#) =&gt;
-- DEB General Configuration Area Register "DTC_TMOD_CONF" : "RESERVED" Field
v_ram_address                 := "10111";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8" s="3"/>
    </row>
    <row r="49" spans="2:21" x14ac:dyDescent="0.25">
      <c r="B49" s="18">
        <f>INDEX(database!$B$3:$B$135,MATCH(K49,database!$D$3:$D$135,0))</f>
        <v>327</v>
      </c>
      <c r="C49" s="5" t="str">
        <f>INDEX(database!$J$3:$J$135,MATCH(B49,database!$B$3:$B$135,0))</f>
        <v>11000</v>
      </c>
      <c r="D49" s="8" t="str">
        <f>INDEX(database!$N$3:$N$135,MATCH(K49,database!$D$3:$D$135,0))</f>
        <v>0001</v>
      </c>
      <c r="E49" s="5" t="str">
        <f>INDEX(database!$O$3:$O$135,MATCH(K49,database!$D$3:$D$135,0))</f>
        <v>1 downto 0</v>
      </c>
      <c r="F49" s="5">
        <f>INDEX(database!$E$3:$E$135,MATCH(K49,database!$D$3:$D$135,0))</f>
        <v>1</v>
      </c>
      <c r="G49" s="5">
        <f>INDEX(database!$F$3:$F$135,MATCH(K49,database!$D$3:$D$135,0))</f>
        <v>0</v>
      </c>
      <c r="H49" s="5">
        <f>INDEX(database!$G$3:$G$135,MATCH(K49,database!$D$3:$D$135,0))</f>
        <v>2</v>
      </c>
      <c r="I49" s="5" t="str">
        <f>INDEX(database!$P$3:$P$135,MATCH(K49,database!$D$3:$D$135,0))</f>
        <v>1 downto 0</v>
      </c>
      <c r="J49" s="8" t="str">
        <f>INDEX(database!$H$3:$H$135,MATCH(K49,database!$D$3:$D$135,0))</f>
        <v>2B</v>
      </c>
      <c r="K49" s="4" t="s">
        <v>229</v>
      </c>
      <c r="M49" s="3" t="str">
        <f t="shared" si="0"/>
        <v xml:space="preserve">when (16#2B#) =&gt;
-- DEB General Configuration Area Register "DTC_SPW_CFG" : "TIMECODE" Field
v_ram_address                 := "11000";
v_ram_byteenable              := "0001";
v_ram_wrbitmask               := (others =&gt; '0');
v_ram_writedata               := (others =&gt; '0');
v_ram_wrbitmask(1 downto 0) := (others =&gt; '1');
v_ram_writedata(1 downto 0) := avalon_mm_rmap_i.writedata(1 downto 0);
p_rmap_ram_wr(v_ram_address, v_ram_byteenable, v_ram_wrbitmask, v_ram_writedata, avalon_mm_rmap_o.waitrequest);
</v>
      </c>
      <c r="U49" s="3"/>
    </row>
    <row r="50" spans="2:21" x14ac:dyDescent="0.25">
      <c r="B50" s="18">
        <f>INDEX(database!$B$3:$B$135,MATCH(K50,database!$D$3:$D$135,0))</f>
        <v>4096</v>
      </c>
      <c r="C50" s="5" t="str">
        <f>INDEX(database!$J$3:$J$135,MATCH(B50,database!$B$3:$B$135,0))</f>
        <v>11001</v>
      </c>
      <c r="D50" s="8" t="str">
        <f>INDEX(database!$N$3:$N$135,MATCH(K50,database!$D$3:$D$135,0))</f>
        <v>1000</v>
      </c>
      <c r="E50" s="5" t="str">
        <f>INDEX(database!$O$3:$O$135,MATCH(K50,database!$D$3:$D$135,0))</f>
        <v>26 downto 24</v>
      </c>
      <c r="F50" s="5">
        <f>INDEX(database!$E$3:$E$135,MATCH(K50,database!$D$3:$D$135,0))</f>
        <v>26</v>
      </c>
      <c r="G50" s="5">
        <f>INDEX(database!$F$3:$F$135,MATCH(K50,database!$D$3:$D$135,0))</f>
        <v>24</v>
      </c>
      <c r="H50" s="5">
        <f>INDEX(database!$G$3:$G$135,MATCH(K50,database!$D$3:$D$135,0))</f>
        <v>3</v>
      </c>
      <c r="I50" s="5" t="str">
        <f>INDEX(database!$P$3:$P$135,MATCH(K50,database!$D$3:$D$135,0))</f>
        <v>2 downto 0</v>
      </c>
      <c r="J50" s="8" t="str">
        <f>INDEX(database!$H$3:$H$135,MATCH(K50,database!$D$3:$D$135,0))</f>
        <v>2C</v>
      </c>
      <c r="K50" s="4" t="s">
        <v>251</v>
      </c>
      <c r="M50" s="3" t="str">
        <f t="shared" si="0"/>
        <v xml:space="preserve">when (16#2C#) =&gt;
-- DEB Housekeeping Area Register "DEB_STATUS" : "OPER_MOD" Field
v_ram_address                 := "11001";
v_ram_byteenable              := "1000";
v_ram_wrbitmask               := (others =&gt; '0');
v_ram_writedata               := (others =&gt; '0');
v_ram_wrbitmask(26 downto 24) := (others =&gt; '1');
v_ram_writedata(26 downto 24) := avalon_mm_rmap_i.writedata(2 downto 0);
p_rmap_ram_wr(v_ram_address, v_ram_byteenable, v_ram_wrbitmask, v_ram_writedata, avalon_mm_rmap_o.waitrequest);
</v>
      </c>
      <c r="U50" s="3"/>
    </row>
    <row r="51" spans="2:21" x14ac:dyDescent="0.25">
      <c r="B51" s="18">
        <f>INDEX(database!$B$3:$B$135,MATCH(K51,database!$D$3:$D$135,0))</f>
        <v>4097</v>
      </c>
      <c r="C51" s="5" t="str">
        <f>INDEX(database!$J$3:$J$135,MATCH(B51,database!$B$3:$B$135,0))</f>
        <v>11001</v>
      </c>
      <c r="D51" s="8" t="str">
        <f>INDEX(database!$N$3:$N$135,MATCH(K51,database!$D$3:$D$135,0))</f>
        <v>0100</v>
      </c>
      <c r="E51" s="5" t="str">
        <f>INDEX(database!$O$3:$O$135,MATCH(K51,database!$D$3:$D$135,0))</f>
        <v>23 downto 18</v>
      </c>
      <c r="F51" s="5">
        <f>INDEX(database!$E$3:$E$135,MATCH(K51,database!$D$3:$D$135,0))</f>
        <v>23</v>
      </c>
      <c r="G51" s="5">
        <f>INDEX(database!$F$3:$F$135,MATCH(K51,database!$D$3:$D$135,0))</f>
        <v>18</v>
      </c>
      <c r="H51" s="5">
        <f>INDEX(database!$G$3:$G$135,MATCH(K51,database!$D$3:$D$135,0))</f>
        <v>6</v>
      </c>
      <c r="I51" s="5" t="str">
        <f>INDEX(database!$P$3:$P$135,MATCH(K51,database!$D$3:$D$135,0))</f>
        <v>5 downto 0</v>
      </c>
      <c r="J51" s="8" t="str">
        <f>INDEX(database!$H$3:$H$135,MATCH(K51,database!$D$3:$D$135,0))</f>
        <v>2D</v>
      </c>
      <c r="K51" s="4" t="s">
        <v>274</v>
      </c>
      <c r="M51" s="3" t="str">
        <f t="shared" si="0"/>
        <v xml:space="preserve">when (16#2D#) =&gt;
-- DEB Housekeeping Area Register "DEB_STATUS" : "EDAC_LIST_CORR_ERR" Field
v_ram_address                 := "11001";
v_ram_byteenable              := "0100";
v_ram_wrbitmask               := (others =&gt; '0');
v_ram_writedata               := (others =&gt; '0');
v_ram_wrbitmask(23 downto 18) := (others =&gt; '1');
v_ram_writedata(23 downto 18) := avalon_mm_rmap_i.writedata(5 downto 0);
p_rmap_ram_wr(v_ram_address, v_ram_byteenable, v_ram_wrbitmask, v_ram_writedata, avalon_mm_rmap_o.waitrequest);
</v>
      </c>
      <c r="U51" s="3"/>
    </row>
    <row r="52" spans="2:21" x14ac:dyDescent="0.25">
      <c r="B52" s="18">
        <f>INDEX(database!$B$3:$B$135,MATCH(K52,database!$D$3:$D$135,0))</f>
        <v>4097</v>
      </c>
      <c r="C52" s="5" t="str">
        <f>INDEX(database!$J$3:$J$135,MATCH(B52,database!$B$3:$B$135,0))</f>
        <v>11001</v>
      </c>
      <c r="D52" s="8" t="str">
        <f>INDEX(database!$N$3:$N$135,MATCH(K52,database!$D$3:$D$135,0))</f>
        <v>0100</v>
      </c>
      <c r="E52" s="5" t="str">
        <f>INDEX(database!$O$3:$O$135,MATCH(K52,database!$D$3:$D$135,0))</f>
        <v>17 downto 16</v>
      </c>
      <c r="F52" s="5">
        <f>INDEX(database!$E$3:$E$135,MATCH(K52,database!$D$3:$D$135,0))</f>
        <v>17</v>
      </c>
      <c r="G52" s="5">
        <f>INDEX(database!$F$3:$F$135,MATCH(K52,database!$D$3:$D$135,0))</f>
        <v>16</v>
      </c>
      <c r="H52" s="5">
        <f>INDEX(database!$G$3:$G$135,MATCH(K52,database!$D$3:$D$135,0))</f>
        <v>2</v>
      </c>
      <c r="I52" s="5" t="str">
        <f>INDEX(database!$P$3:$P$135,MATCH(K52,database!$D$3:$D$135,0))</f>
        <v>1 downto 0</v>
      </c>
      <c r="J52" s="8" t="str">
        <f>INDEX(database!$H$3:$H$135,MATCH(K52,database!$D$3:$D$135,0))</f>
        <v>2E</v>
      </c>
      <c r="K52" s="4" t="s">
        <v>275</v>
      </c>
      <c r="M52" s="3" t="str">
        <f t="shared" si="0"/>
        <v xml:space="preserve">when (16#2E#) =&gt;
-- DEB Housekeeping Area Register "DEB_STATUS" : "EDAC_LIST_UNCORR_ERR" Field
v_ram_address                 := "11001";
v_ram_byteenable              := "0100";
v_ram_wrbitmask               := (others =&gt; '0');
v_ram_writedata               := (others =&gt; '0');
v_ram_wrbitmask(17 downto 16) := (others =&gt; '1');
v_ram_writedata(17 downto 16) := avalon_mm_rmap_i.writedata(1 downto 0);
p_rmap_ram_wr(v_ram_address, v_ram_byteenable, v_ram_wrbitmask, v_ram_writedata, avalon_mm_rmap_o.waitrequest);
</v>
      </c>
      <c r="U52" s="3"/>
    </row>
    <row r="53" spans="2:21" x14ac:dyDescent="0.25">
      <c r="B53" s="18">
        <f>INDEX(database!$B$3:$B$135,MATCH(K53,database!$D$3:$D$135,0))</f>
        <v>4098</v>
      </c>
      <c r="C53" s="5" t="str">
        <f>INDEX(database!$J$3:$J$135,MATCH(B53,database!$B$3:$B$135,0))</f>
        <v>11001</v>
      </c>
      <c r="D53" s="8" t="str">
        <f>INDEX(database!$N$3:$N$135,MATCH(K53,database!$D$3:$D$135,0))</f>
        <v>0010</v>
      </c>
      <c r="E53" s="5" t="str">
        <f>INDEX(database!$O$3:$O$135,MATCH(K53,database!$D$3:$D$135,0))</f>
        <v>10 downto 8</v>
      </c>
      <c r="F53" s="5">
        <f>INDEX(database!$E$3:$E$135,MATCH(K53,database!$D$3:$D$135,0))</f>
        <v>10</v>
      </c>
      <c r="G53" s="5">
        <f>INDEX(database!$F$3:$F$135,MATCH(K53,database!$D$3:$D$135,0))</f>
        <v>8</v>
      </c>
      <c r="H53" s="5">
        <f>INDEX(database!$G$3:$G$135,MATCH(K53,database!$D$3:$D$135,0))</f>
        <v>3</v>
      </c>
      <c r="I53" s="5" t="str">
        <f>INDEX(database!$P$3:$P$135,MATCH(K53,database!$D$3:$D$135,0))</f>
        <v>2 downto 0</v>
      </c>
      <c r="J53" s="8" t="str">
        <f>INDEX(database!$H$3:$H$135,MATCH(K53,database!$D$3:$D$135,0))</f>
        <v>2F</v>
      </c>
      <c r="K53" s="4" t="s">
        <v>253</v>
      </c>
      <c r="M53" s="3" t="str">
        <f t="shared" si="0"/>
        <v xml:space="preserve">when (16#2F#) =&gt;
-- DEB Housekeeping Area Register "DEB_STATUS" : PLL_REF, "PLL_VCXO", "PLL_LOCK" Fields
v_ram_address                 := "11001";
v_ram_byteenable              := "0010";
v_ram_wrbitmask               := (others =&gt; '0');
v_ram_writedata               := (others =&gt; '0');
v_ram_wrbitmask(10 downto 8) := (others =&gt; '1');
v_ram_writedata(10 downto 8) := avalon_mm_rmap_i.writedata(2 downto 0);
p_rmap_ram_wr(v_ram_address, v_ram_byteenable, v_ram_wrbitmask, v_ram_writedata, avalon_mm_rmap_o.waitrequest);
</v>
      </c>
      <c r="U53" s="3"/>
    </row>
    <row r="54" spans="2:21" x14ac:dyDescent="0.25">
      <c r="B54" s="18">
        <f>INDEX(database!$B$3:$B$135,MATCH(K54,database!$D$3:$D$135,0))</f>
        <v>4099</v>
      </c>
      <c r="C54" s="5" t="str">
        <f>INDEX(database!$J$3:$J$135,MATCH(B54,database!$B$3:$B$135,0))</f>
        <v>11001</v>
      </c>
      <c r="D54" s="8" t="str">
        <f>INDEX(database!$N$3:$N$135,MATCH(K54,database!$D$3:$D$135,0))</f>
        <v>0001</v>
      </c>
      <c r="E54" s="5">
        <f>INDEX(database!$O$3:$O$135,MATCH(K54,database!$D$3:$D$135,0))</f>
        <v>7</v>
      </c>
      <c r="F54" s="5">
        <f>INDEX(database!$E$3:$E$135,MATCH(K54,database!$D$3:$D$135,0))</f>
        <v>7</v>
      </c>
      <c r="G54" s="5">
        <f>INDEX(database!$F$3:$F$135,MATCH(K54,database!$D$3:$D$135,0))</f>
        <v>7</v>
      </c>
      <c r="H54" s="5">
        <f>INDEX(database!$G$3:$G$135,MATCH(K54,database!$D$3:$D$135,0))</f>
        <v>1</v>
      </c>
      <c r="I54" s="5">
        <f>INDEX(database!$P$3:$P$135,MATCH(K54,database!$D$3:$D$135,0))</f>
        <v>0</v>
      </c>
      <c r="J54" s="8" t="str">
        <f>INDEX(database!$H$3:$H$135,MATCH(K54,database!$D$3:$D$135,0))</f>
        <v>30</v>
      </c>
      <c r="K54" s="4" t="s">
        <v>276</v>
      </c>
      <c r="M54" s="3" t="str">
        <f t="shared" si="0"/>
        <v xml:space="preserve">when (16#30#) =&gt;
-- DEB Housekeeping Area Register "DEB_STATUS" : "VDIG_AEB_4" Field
v_ram_address                 := "11001";
v_ram_byteenable              := "0001";
v_ram_wrbitmask               := (others =&gt; '0');
v_ram_writedata               := (others =&gt; '0');
v_ram_wrbitmask(7) := (others =&gt; '1');
v_ram_writedata(7) := avalon_mm_rmap_i.writedata(0);
p_rmap_ram_wr(v_ram_address, v_ram_byteenable, v_ram_wrbitmask, v_ram_writedata, avalon_mm_rmap_o.waitrequest);
</v>
      </c>
      <c r="U54" s="3"/>
    </row>
    <row r="55" spans="2:21" x14ac:dyDescent="0.25">
      <c r="B55" s="18">
        <f>INDEX(database!$B$3:$B$135,MATCH(K55,database!$D$3:$D$135,0))</f>
        <v>4099</v>
      </c>
      <c r="C55" s="5" t="str">
        <f>INDEX(database!$J$3:$J$135,MATCH(B55,database!$B$3:$B$135,0))</f>
        <v>11001</v>
      </c>
      <c r="D55" s="8" t="str">
        <f>INDEX(database!$N$3:$N$135,MATCH(K55,database!$D$3:$D$135,0))</f>
        <v>0001</v>
      </c>
      <c r="E55" s="5">
        <f>INDEX(database!$O$3:$O$135,MATCH(K55,database!$D$3:$D$135,0))</f>
        <v>6</v>
      </c>
      <c r="F55" s="5">
        <f>INDEX(database!$E$3:$E$135,MATCH(K55,database!$D$3:$D$135,0))</f>
        <v>6</v>
      </c>
      <c r="G55" s="5">
        <f>INDEX(database!$F$3:$F$135,MATCH(K55,database!$D$3:$D$135,0))</f>
        <v>6</v>
      </c>
      <c r="H55" s="5">
        <f>INDEX(database!$G$3:$G$135,MATCH(K55,database!$D$3:$D$135,0))</f>
        <v>1</v>
      </c>
      <c r="I55" s="5">
        <f>INDEX(database!$P$3:$P$135,MATCH(K55,database!$D$3:$D$135,0))</f>
        <v>0</v>
      </c>
      <c r="J55" s="8" t="str">
        <f>INDEX(database!$H$3:$H$135,MATCH(K55,database!$D$3:$D$135,0))</f>
        <v>31</v>
      </c>
      <c r="K55" s="4" t="s">
        <v>277</v>
      </c>
      <c r="M55" s="3" t="str">
        <f t="shared" si="0"/>
        <v xml:space="preserve">when (16#31#) =&gt;
-- DEB Housekeeping Area Register "DEB_STATUS" : "VDIG_AEB_3" Field
v_ram_address                 := "11001";
v_ram_byteenable              := "0001";
v_ram_wrbitmask               := (others =&gt; '0');
v_ram_writedata               := (others =&gt; '0');
v_ram_wrbitmask(6) := (others =&gt; '1');
v_ram_writedata(6) := avalon_mm_rmap_i.writedata(0);
p_rmap_ram_wr(v_ram_address, v_ram_byteenable, v_ram_wrbitmask, v_ram_writedata, avalon_mm_rmap_o.waitrequest);
</v>
      </c>
      <c r="U55" s="3"/>
    </row>
    <row r="56" spans="2:21" x14ac:dyDescent="0.25">
      <c r="B56" s="18">
        <f>INDEX(database!$B$3:$B$135,MATCH(K56,database!$D$3:$D$135,0))</f>
        <v>4099</v>
      </c>
      <c r="C56" s="5" t="str">
        <f>INDEX(database!$J$3:$J$135,MATCH(B56,database!$B$3:$B$135,0))</f>
        <v>11001</v>
      </c>
      <c r="D56" s="8" t="str">
        <f>INDEX(database!$N$3:$N$135,MATCH(K56,database!$D$3:$D$135,0))</f>
        <v>0001</v>
      </c>
      <c r="E56" s="5">
        <f>INDEX(database!$O$3:$O$135,MATCH(K56,database!$D$3:$D$135,0))</f>
        <v>5</v>
      </c>
      <c r="F56" s="5">
        <f>INDEX(database!$E$3:$E$135,MATCH(K56,database!$D$3:$D$135,0))</f>
        <v>5</v>
      </c>
      <c r="G56" s="5">
        <f>INDEX(database!$F$3:$F$135,MATCH(K56,database!$D$3:$D$135,0))</f>
        <v>5</v>
      </c>
      <c r="H56" s="5">
        <f>INDEX(database!$G$3:$G$135,MATCH(K56,database!$D$3:$D$135,0))</f>
        <v>1</v>
      </c>
      <c r="I56" s="5">
        <f>INDEX(database!$P$3:$P$135,MATCH(K56,database!$D$3:$D$135,0))</f>
        <v>0</v>
      </c>
      <c r="J56" s="8" t="str">
        <f>INDEX(database!$H$3:$H$135,MATCH(K56,database!$D$3:$D$135,0))</f>
        <v>32</v>
      </c>
      <c r="K56" s="4" t="s">
        <v>278</v>
      </c>
      <c r="M56" s="3" t="str">
        <f t="shared" si="0"/>
        <v xml:space="preserve">when (16#32#) =&gt;
-- DEB Housekeeping Area Register "DEB_STATUS" : "VDIG_AEB_2" Field
v_ram_address                 := "11001";
v_ram_byteenable              := "0001";
v_ram_wrbitmask               := (others =&gt; '0');
v_ram_writedata               := (others =&gt; '0');
v_ram_wrbitmask(5) := (others =&gt; '1');
v_ram_writedata(5) := avalon_mm_rmap_i.writedata(0);
p_rmap_ram_wr(v_ram_address, v_ram_byteenable, v_ram_wrbitmask, v_ram_writedata, avalon_mm_rmap_o.waitrequest);
</v>
      </c>
      <c r="U56" s="3"/>
    </row>
    <row r="57" spans="2:21" x14ac:dyDescent="0.25">
      <c r="B57" s="18">
        <f>INDEX(database!$B$3:$B$135,MATCH(K57,database!$D$3:$D$135,0))</f>
        <v>4099</v>
      </c>
      <c r="C57" s="5" t="str">
        <f>INDEX(database!$J$3:$J$135,MATCH(B57,database!$B$3:$B$135,0))</f>
        <v>11001</v>
      </c>
      <c r="D57" s="8" t="str">
        <f>INDEX(database!$N$3:$N$135,MATCH(K57,database!$D$3:$D$135,0))</f>
        <v>0001</v>
      </c>
      <c r="E57" s="5">
        <f>INDEX(database!$O$3:$O$135,MATCH(K57,database!$D$3:$D$135,0))</f>
        <v>4</v>
      </c>
      <c r="F57" s="5">
        <f>INDEX(database!$E$3:$E$135,MATCH(K57,database!$D$3:$D$135,0))</f>
        <v>4</v>
      </c>
      <c r="G57" s="5">
        <f>INDEX(database!$F$3:$F$135,MATCH(K57,database!$D$3:$D$135,0))</f>
        <v>4</v>
      </c>
      <c r="H57" s="5">
        <f>INDEX(database!$G$3:$G$135,MATCH(K57,database!$D$3:$D$135,0))</f>
        <v>1</v>
      </c>
      <c r="I57" s="5">
        <f>INDEX(database!$P$3:$P$135,MATCH(K57,database!$D$3:$D$135,0))</f>
        <v>0</v>
      </c>
      <c r="J57" s="8" t="str">
        <f>INDEX(database!$H$3:$H$135,MATCH(K57,database!$D$3:$D$135,0))</f>
        <v>33</v>
      </c>
      <c r="K57" s="4" t="s">
        <v>279</v>
      </c>
      <c r="M57" s="3" t="str">
        <f t="shared" si="0"/>
        <v xml:space="preserve">when (16#33#) =&gt;
-- DEB Housekeeping Area Register "DEB_STATUS" : "VDIG_AEB_1" Field
v_ram_address                 := "11001";
v_ram_byteenable              := "0001";
v_ram_wrbitmask               := (others =&gt; '0');
v_ram_writedata               := (others =&gt; '0');
v_ram_wrbitmask(4) := (others =&gt; '1');
v_ram_writedata(4) := avalon_mm_rmap_i.writedata(0);
p_rmap_ram_wr(v_ram_address, v_ram_byteenable, v_ram_wrbitmask, v_ram_writedata, avalon_mm_rmap_o.waitrequest);
</v>
      </c>
      <c r="U57" s="3"/>
    </row>
    <row r="58" spans="2:21" x14ac:dyDescent="0.25">
      <c r="B58" s="18">
        <f>INDEX(database!$B$3:$B$135,MATCH(K58,database!$D$3:$D$135,0))</f>
        <v>4099</v>
      </c>
      <c r="C58" s="5" t="str">
        <f>INDEX(database!$J$3:$J$135,MATCH(B58,database!$B$3:$B$135,0))</f>
        <v>11001</v>
      </c>
      <c r="D58" s="8" t="str">
        <f>INDEX(database!$N$3:$N$135,MATCH(K58,database!$D$3:$D$135,0))</f>
        <v>0001</v>
      </c>
      <c r="E58" s="5" t="str">
        <f>INDEX(database!$O$3:$O$135,MATCH(K58,database!$D$3:$D$135,0))</f>
        <v>3 downto 2</v>
      </c>
      <c r="F58" s="5">
        <f>INDEX(database!$E$3:$E$135,MATCH(K58,database!$D$3:$D$135,0))</f>
        <v>3</v>
      </c>
      <c r="G58" s="5">
        <f>INDEX(database!$F$3:$F$135,MATCH(K58,database!$D$3:$D$135,0))</f>
        <v>2</v>
      </c>
      <c r="H58" s="5">
        <f>INDEX(database!$G$3:$G$135,MATCH(K58,database!$D$3:$D$135,0))</f>
        <v>2</v>
      </c>
      <c r="I58" s="5" t="str">
        <f>INDEX(database!$P$3:$P$135,MATCH(K58,database!$D$3:$D$135,0))</f>
        <v>1 downto 0</v>
      </c>
      <c r="J58" s="8" t="str">
        <f>INDEX(database!$H$3:$H$135,MATCH(K58,database!$D$3:$D$135,0))</f>
        <v>34</v>
      </c>
      <c r="K58" s="4" t="s">
        <v>280</v>
      </c>
      <c r="M58" s="3" t="str">
        <f t="shared" si="0"/>
        <v xml:space="preserve">when (16#34#) =&gt;
-- DEB Housekeeping Area Register "DEB_STATUS" : "WDW_LIST_CNT_OVF" Field
v_ram_address                 := "11001";
v_ram_byteenable              := "0001";
v_ram_wrbitmask               := (others =&gt; '0');
v_ram_writedata               := (others =&gt; '0');
v_ram_wrbitmask(3 downto 2) := (others =&gt; '1');
v_ram_writedata(3 downto 2) := avalon_mm_rmap_i.writedata(1 downto 0);
p_rmap_ram_wr(v_ram_address, v_ram_byteenable, v_ram_wrbitmask, v_ram_writedata, avalon_mm_rmap_o.waitrequest);
</v>
      </c>
      <c r="U58" s="3"/>
    </row>
    <row r="59" spans="2:21" x14ac:dyDescent="0.25">
      <c r="B59" s="18">
        <f>INDEX(database!$B$3:$B$135,MATCH(K59,database!$D$3:$D$135,0))</f>
        <v>4099</v>
      </c>
      <c r="C59" s="5" t="str">
        <f>INDEX(database!$J$3:$J$135,MATCH(B59,database!$B$3:$B$135,0))</f>
        <v>11001</v>
      </c>
      <c r="D59" s="8" t="str">
        <f>INDEX(database!$N$3:$N$135,MATCH(K59,database!$D$3:$D$135,0))</f>
        <v>0001</v>
      </c>
      <c r="E59" s="5">
        <f>INDEX(database!$O$3:$O$135,MATCH(K59,database!$D$3:$D$135,0))</f>
        <v>0</v>
      </c>
      <c r="F59" s="5">
        <f>INDEX(database!$E$3:$E$135,MATCH(K59,database!$D$3:$D$135,0))</f>
        <v>0</v>
      </c>
      <c r="G59" s="5">
        <f>INDEX(database!$F$3:$F$135,MATCH(K59,database!$D$3:$D$135,0))</f>
        <v>0</v>
      </c>
      <c r="H59" s="5">
        <f>INDEX(database!$G$3:$G$135,MATCH(K59,database!$D$3:$D$135,0))</f>
        <v>1</v>
      </c>
      <c r="I59" s="5">
        <f>INDEX(database!$P$3:$P$135,MATCH(K59,database!$D$3:$D$135,0))</f>
        <v>0</v>
      </c>
      <c r="J59" s="8" t="str">
        <f>INDEX(database!$H$3:$H$135,MATCH(K59,database!$D$3:$D$135,0))</f>
        <v>35</v>
      </c>
      <c r="K59" s="4" t="s">
        <v>281</v>
      </c>
      <c r="M59" s="3" t="str">
        <f t="shared" si="0"/>
        <v xml:space="preserve">when (16#35#) =&gt;
-- DEB Housekeeping Area Register "DEB_STATUS" : "WDG" Field
v_ram_address                 := "11001";
v_ram_byteenable              := "0001";
v_ram_wrbitmask               := (others =&gt; '0');
v_ram_writedata               := (others =&gt; '0');
v_ram_wrbitmask(0) := (others =&gt; '1');
v_ram_writedata(0) := avalon_mm_rmap_i.writedata(0);
p_rmap_ram_wr(v_ram_address, v_ram_byteenable, v_ram_wrbitmask, v_ram_writedata, avalon_mm_rmap_o.waitrequest);
</v>
      </c>
      <c r="U59" s="3"/>
    </row>
    <row r="60" spans="2:21" x14ac:dyDescent="0.25">
      <c r="B60" s="18">
        <f>INDEX(database!$B$3:$B$135,MATCH(K60,database!$D$3:$D$135,0))</f>
        <v>4100</v>
      </c>
      <c r="C60" s="5" t="str">
        <f>INDEX(database!$J$3:$J$135,MATCH(B60,database!$B$3:$B$135,0))</f>
        <v>11010</v>
      </c>
      <c r="D60" s="8" t="str">
        <f>INDEX(database!$N$3:$N$135,MATCH(K60,database!$D$3:$D$135,0))</f>
        <v>1000</v>
      </c>
      <c r="E60" s="5">
        <f>INDEX(database!$O$3:$O$135,MATCH(K60,database!$D$3:$D$135,0))</f>
        <v>31</v>
      </c>
      <c r="F60" s="5">
        <f>INDEX(database!$E$3:$E$135,MATCH(K60,database!$D$3:$D$135,0))</f>
        <v>31</v>
      </c>
      <c r="G60" s="5">
        <f>INDEX(database!$F$3:$F$135,MATCH(K60,database!$D$3:$D$135,0))</f>
        <v>31</v>
      </c>
      <c r="H60" s="5">
        <f>INDEX(database!$G$3:$G$135,MATCH(K60,database!$D$3:$D$135,0))</f>
        <v>1</v>
      </c>
      <c r="I60" s="5">
        <f>INDEX(database!$P$3:$P$135,MATCH(K60,database!$D$3:$D$135,0))</f>
        <v>0</v>
      </c>
      <c r="J60" s="8" t="str">
        <f>INDEX(database!$H$3:$H$135,MATCH(K60,database!$D$3:$D$135,0))</f>
        <v>36</v>
      </c>
      <c r="K60" s="4" t="s">
        <v>282</v>
      </c>
      <c r="M60" s="3" t="str">
        <f t="shared" si="0"/>
        <v xml:space="preserve">when (16#36#) =&gt;
-- DEB Housekeeping Area Register "DEB_OVF" : "ROW_ACT_LIST_8" Field
v_ram_address                 := "11010";
v_ram_byteenable              := "1000";
v_ram_wrbitmask               := (others =&gt; '0');
v_ram_writedata               := (others =&gt; '0');
v_ram_wrbitmask(31) := (others =&gt; '1');
v_ram_writedata(31) := avalon_mm_rmap_i.writedata(0);
p_rmap_ram_wr(v_ram_address, v_ram_byteenable, v_ram_wrbitmask, v_ram_writedata, avalon_mm_rmap_o.waitrequest);
</v>
      </c>
      <c r="U60" s="3"/>
    </row>
    <row r="61" spans="2:21" x14ac:dyDescent="0.25">
      <c r="B61" s="18">
        <f>INDEX(database!$B$3:$B$135,MATCH(K61,database!$D$3:$D$135,0))</f>
        <v>4100</v>
      </c>
      <c r="C61" s="5" t="str">
        <f>INDEX(database!$J$3:$J$135,MATCH(B61,database!$B$3:$B$135,0))</f>
        <v>11010</v>
      </c>
      <c r="D61" s="8" t="str">
        <f>INDEX(database!$N$3:$N$135,MATCH(K61,database!$D$3:$D$135,0))</f>
        <v>1000</v>
      </c>
      <c r="E61" s="5">
        <f>INDEX(database!$O$3:$O$135,MATCH(K61,database!$D$3:$D$135,0))</f>
        <v>30</v>
      </c>
      <c r="F61" s="5">
        <f>INDEX(database!$E$3:$E$135,MATCH(K61,database!$D$3:$D$135,0))</f>
        <v>30</v>
      </c>
      <c r="G61" s="5">
        <f>INDEX(database!$F$3:$F$135,MATCH(K61,database!$D$3:$D$135,0))</f>
        <v>30</v>
      </c>
      <c r="H61" s="5">
        <f>INDEX(database!$G$3:$G$135,MATCH(K61,database!$D$3:$D$135,0))</f>
        <v>1</v>
      </c>
      <c r="I61" s="5">
        <f>INDEX(database!$P$3:$P$135,MATCH(K61,database!$D$3:$D$135,0))</f>
        <v>0</v>
      </c>
      <c r="J61" s="8" t="str">
        <f>INDEX(database!$H$3:$H$135,MATCH(K61,database!$D$3:$D$135,0))</f>
        <v>37</v>
      </c>
      <c r="K61" s="4" t="s">
        <v>283</v>
      </c>
      <c r="M61" s="3" t="str">
        <f t="shared" si="0"/>
        <v xml:space="preserve">when (16#37#) =&gt;
-- DEB Housekeeping Area Register "DEB_OVF" : "ROW_ACT_LIST_7" Field
v_ram_address                 := "11010";
v_ram_byteenable              := "1000";
v_ram_wrbitmask               := (others =&gt; '0');
v_ram_writedata               := (others =&gt; '0');
v_ram_wrbitmask(30) := (others =&gt; '1');
v_ram_writedata(30) := avalon_mm_rmap_i.writedata(0);
p_rmap_ram_wr(v_ram_address, v_ram_byteenable, v_ram_wrbitmask, v_ram_writedata, avalon_mm_rmap_o.waitrequest);
</v>
      </c>
      <c r="U61" s="3"/>
    </row>
    <row r="62" spans="2:21" x14ac:dyDescent="0.25">
      <c r="B62" s="18">
        <f>INDEX(database!$B$3:$B$135,MATCH(K62,database!$D$3:$D$135,0))</f>
        <v>4100</v>
      </c>
      <c r="C62" s="5" t="str">
        <f>INDEX(database!$J$3:$J$135,MATCH(B62,database!$B$3:$B$135,0))</f>
        <v>11010</v>
      </c>
      <c r="D62" s="8" t="str">
        <f>INDEX(database!$N$3:$N$135,MATCH(K62,database!$D$3:$D$135,0))</f>
        <v>1000</v>
      </c>
      <c r="E62" s="5">
        <f>INDEX(database!$O$3:$O$135,MATCH(K62,database!$D$3:$D$135,0))</f>
        <v>29</v>
      </c>
      <c r="F62" s="5">
        <f>INDEX(database!$E$3:$E$135,MATCH(K62,database!$D$3:$D$135,0))</f>
        <v>29</v>
      </c>
      <c r="G62" s="5">
        <f>INDEX(database!$F$3:$F$135,MATCH(K62,database!$D$3:$D$135,0))</f>
        <v>29</v>
      </c>
      <c r="H62" s="5">
        <f>INDEX(database!$G$3:$G$135,MATCH(K62,database!$D$3:$D$135,0))</f>
        <v>1</v>
      </c>
      <c r="I62" s="5">
        <f>INDEX(database!$P$3:$P$135,MATCH(K62,database!$D$3:$D$135,0))</f>
        <v>0</v>
      </c>
      <c r="J62" s="8" t="str">
        <f>INDEX(database!$H$3:$H$135,MATCH(K62,database!$D$3:$D$135,0))</f>
        <v>38</v>
      </c>
      <c r="K62" s="4" t="s">
        <v>284</v>
      </c>
      <c r="M62" s="3" t="str">
        <f t="shared" si="0"/>
        <v xml:space="preserve">when (16#38#) =&gt;
-- DEB Housekeeping Area Register "DEB_OVF" : "ROW_ACT_LIST_6" Field
v_ram_address                 := "11010";
v_ram_byteenable              := "1000";
v_ram_wrbitmask               := (others =&gt; '0');
v_ram_writedata               := (others =&gt; '0');
v_ram_wrbitmask(29) := (others =&gt; '1');
v_ram_writedata(29) := avalon_mm_rmap_i.writedata(0);
p_rmap_ram_wr(v_ram_address, v_ram_byteenable, v_ram_wrbitmask, v_ram_writedata, avalon_mm_rmap_o.waitrequest);
</v>
      </c>
      <c r="U62" s="3"/>
    </row>
    <row r="63" spans="2:21" x14ac:dyDescent="0.25">
      <c r="B63" s="18">
        <f>INDEX(database!$B$3:$B$135,MATCH(K63,database!$D$3:$D$135,0))</f>
        <v>4100</v>
      </c>
      <c r="C63" s="5" t="str">
        <f>INDEX(database!$J$3:$J$135,MATCH(B63,database!$B$3:$B$135,0))</f>
        <v>11010</v>
      </c>
      <c r="D63" s="8" t="str">
        <f>INDEX(database!$N$3:$N$135,MATCH(K63,database!$D$3:$D$135,0))</f>
        <v>1000</v>
      </c>
      <c r="E63" s="5">
        <f>INDEX(database!$O$3:$O$135,MATCH(K63,database!$D$3:$D$135,0))</f>
        <v>28</v>
      </c>
      <c r="F63" s="5">
        <f>INDEX(database!$E$3:$E$135,MATCH(K63,database!$D$3:$D$135,0))</f>
        <v>28</v>
      </c>
      <c r="G63" s="5">
        <f>INDEX(database!$F$3:$F$135,MATCH(K63,database!$D$3:$D$135,0))</f>
        <v>28</v>
      </c>
      <c r="H63" s="5">
        <f>INDEX(database!$G$3:$G$135,MATCH(K63,database!$D$3:$D$135,0))</f>
        <v>1</v>
      </c>
      <c r="I63" s="5">
        <f>INDEX(database!$P$3:$P$135,MATCH(K63,database!$D$3:$D$135,0))</f>
        <v>0</v>
      </c>
      <c r="J63" s="8" t="str">
        <f>INDEX(database!$H$3:$H$135,MATCH(K63,database!$D$3:$D$135,0))</f>
        <v>39</v>
      </c>
      <c r="K63" s="4" t="s">
        <v>285</v>
      </c>
      <c r="M63" s="3" t="str">
        <f t="shared" si="0"/>
        <v xml:space="preserve">when (16#39#) =&gt;
-- DEB Housekeeping Area Register "DEB_OVF" : "ROW_ACT_LIST_5" Field
v_ram_address                 := "11010";
v_ram_byteenable              := "1000";
v_ram_wrbitmask               := (others =&gt; '0');
v_ram_writedata               := (others =&gt; '0');
v_ram_wrbitmask(28) := (others =&gt; '1');
v_ram_writedata(28) := avalon_mm_rmap_i.writedata(0);
p_rmap_ram_wr(v_ram_address, v_ram_byteenable, v_ram_wrbitmask, v_ram_writedata, avalon_mm_rmap_o.waitrequest);
</v>
      </c>
      <c r="U63" s="3"/>
    </row>
    <row r="64" spans="2:21" x14ac:dyDescent="0.25">
      <c r="B64" s="18">
        <f>INDEX(database!$B$3:$B$135,MATCH(K64,database!$D$3:$D$135,0))</f>
        <v>4100</v>
      </c>
      <c r="C64" s="5" t="str">
        <f>INDEX(database!$J$3:$J$135,MATCH(B64,database!$B$3:$B$135,0))</f>
        <v>11010</v>
      </c>
      <c r="D64" s="8" t="str">
        <f>INDEX(database!$N$3:$N$135,MATCH(K64,database!$D$3:$D$135,0))</f>
        <v>1000</v>
      </c>
      <c r="E64" s="5">
        <f>INDEX(database!$O$3:$O$135,MATCH(K64,database!$D$3:$D$135,0))</f>
        <v>27</v>
      </c>
      <c r="F64" s="5">
        <f>INDEX(database!$E$3:$E$135,MATCH(K64,database!$D$3:$D$135,0))</f>
        <v>27</v>
      </c>
      <c r="G64" s="5">
        <f>INDEX(database!$F$3:$F$135,MATCH(K64,database!$D$3:$D$135,0))</f>
        <v>27</v>
      </c>
      <c r="H64" s="5">
        <f>INDEX(database!$G$3:$G$135,MATCH(K64,database!$D$3:$D$135,0))</f>
        <v>1</v>
      </c>
      <c r="I64" s="5">
        <f>INDEX(database!$P$3:$P$135,MATCH(K64,database!$D$3:$D$135,0))</f>
        <v>0</v>
      </c>
      <c r="J64" s="8" t="str">
        <f>INDEX(database!$H$3:$H$135,MATCH(K64,database!$D$3:$D$135,0))</f>
        <v>3A</v>
      </c>
      <c r="K64" s="4" t="s">
        <v>286</v>
      </c>
      <c r="M64" s="3" t="str">
        <f t="shared" si="0"/>
        <v xml:space="preserve">when (16#3A#) =&gt;
-- DEB Housekeeping Area Register "DEB_OVF" : "ROW_ACT_LIST_4" Field
v_ram_address                 := "11010";
v_ram_byteenable              := "1000";
v_ram_wrbitmask               := (others =&gt; '0');
v_ram_writedata               := (others =&gt; '0');
v_ram_wrbitmask(27) := (others =&gt; '1');
v_ram_writedata(27) := avalon_mm_rmap_i.writedata(0);
p_rmap_ram_wr(v_ram_address, v_ram_byteenable, v_ram_wrbitmask, v_ram_writedata, avalon_mm_rmap_o.waitrequest);
</v>
      </c>
      <c r="U64" s="3"/>
    </row>
    <row r="65" spans="2:21" x14ac:dyDescent="0.25">
      <c r="B65" s="18">
        <f>INDEX(database!$B$3:$B$135,MATCH(K65,database!$D$3:$D$135,0))</f>
        <v>4100</v>
      </c>
      <c r="C65" s="5" t="str">
        <f>INDEX(database!$J$3:$J$135,MATCH(B65,database!$B$3:$B$135,0))</f>
        <v>11010</v>
      </c>
      <c r="D65" s="8" t="str">
        <f>INDEX(database!$N$3:$N$135,MATCH(K65,database!$D$3:$D$135,0))</f>
        <v>1000</v>
      </c>
      <c r="E65" s="5">
        <f>INDEX(database!$O$3:$O$135,MATCH(K65,database!$D$3:$D$135,0))</f>
        <v>26</v>
      </c>
      <c r="F65" s="5">
        <f>INDEX(database!$E$3:$E$135,MATCH(K65,database!$D$3:$D$135,0))</f>
        <v>26</v>
      </c>
      <c r="G65" s="5">
        <f>INDEX(database!$F$3:$F$135,MATCH(K65,database!$D$3:$D$135,0))</f>
        <v>26</v>
      </c>
      <c r="H65" s="5">
        <f>INDEX(database!$G$3:$G$135,MATCH(K65,database!$D$3:$D$135,0))</f>
        <v>1</v>
      </c>
      <c r="I65" s="5">
        <f>INDEX(database!$P$3:$P$135,MATCH(K65,database!$D$3:$D$135,0))</f>
        <v>0</v>
      </c>
      <c r="J65" s="8" t="str">
        <f>INDEX(database!$H$3:$H$135,MATCH(K65,database!$D$3:$D$135,0))</f>
        <v>3B</v>
      </c>
      <c r="K65" s="4" t="s">
        <v>287</v>
      </c>
      <c r="M65" s="3" t="str">
        <f t="shared" si="0"/>
        <v xml:space="preserve">when (16#3B#) =&gt;
-- DEB Housekeeping Area Register "DEB_OVF" : "ROW_ACT_LIST_3" Field
v_ram_address                 := "11010";
v_ram_byteenable              := "1000";
v_ram_wrbitmask               := (others =&gt; '0');
v_ram_writedata               := (others =&gt; '0');
v_ram_wrbitmask(26) := (others =&gt; '1');
v_ram_writedata(26) := avalon_mm_rmap_i.writedata(0);
p_rmap_ram_wr(v_ram_address, v_ram_byteenable, v_ram_wrbitmask, v_ram_writedata, avalon_mm_rmap_o.waitrequest);
</v>
      </c>
      <c r="U65" s="3"/>
    </row>
    <row r="66" spans="2:21" x14ac:dyDescent="0.25">
      <c r="B66" s="18">
        <f>INDEX(database!$B$3:$B$135,MATCH(K66,database!$D$3:$D$135,0))</f>
        <v>4100</v>
      </c>
      <c r="C66" s="5" t="str">
        <f>INDEX(database!$J$3:$J$135,MATCH(B66,database!$B$3:$B$135,0))</f>
        <v>11010</v>
      </c>
      <c r="D66" s="8" t="str">
        <f>INDEX(database!$N$3:$N$135,MATCH(K66,database!$D$3:$D$135,0))</f>
        <v>1000</v>
      </c>
      <c r="E66" s="5">
        <f>INDEX(database!$O$3:$O$135,MATCH(K66,database!$D$3:$D$135,0))</f>
        <v>25</v>
      </c>
      <c r="F66" s="5">
        <f>INDEX(database!$E$3:$E$135,MATCH(K66,database!$D$3:$D$135,0))</f>
        <v>25</v>
      </c>
      <c r="G66" s="5">
        <f>INDEX(database!$F$3:$F$135,MATCH(K66,database!$D$3:$D$135,0))</f>
        <v>25</v>
      </c>
      <c r="H66" s="5">
        <f>INDEX(database!$G$3:$G$135,MATCH(K66,database!$D$3:$D$135,0))</f>
        <v>1</v>
      </c>
      <c r="I66" s="5">
        <f>INDEX(database!$P$3:$P$135,MATCH(K66,database!$D$3:$D$135,0))</f>
        <v>0</v>
      </c>
      <c r="J66" s="8" t="str">
        <f>INDEX(database!$H$3:$H$135,MATCH(K66,database!$D$3:$D$135,0))</f>
        <v>3C</v>
      </c>
      <c r="K66" s="4" t="s">
        <v>288</v>
      </c>
      <c r="M66" s="3" t="str">
        <f t="shared" si="0"/>
        <v xml:space="preserve">when (16#3C#) =&gt;
-- DEB Housekeeping Area Register "DEB_OVF" : "ROW_ACT_LIST_2" Field
v_ram_address                 := "11010";
v_ram_byteenable              := "1000";
v_ram_wrbitmask               := (others =&gt; '0');
v_ram_writedata               := (others =&gt; '0');
v_ram_wrbitmask(25) := (others =&gt; '1');
v_ram_writedata(25) := avalon_mm_rmap_i.writedata(0);
p_rmap_ram_wr(v_ram_address, v_ram_byteenable, v_ram_wrbitmask, v_ram_writedata, avalon_mm_rmap_o.waitrequest);
</v>
      </c>
      <c r="U66" s="3"/>
    </row>
    <row r="67" spans="2:21" x14ac:dyDescent="0.25">
      <c r="B67" s="18">
        <f>INDEX(database!$B$3:$B$135,MATCH(K67,database!$D$3:$D$135,0))</f>
        <v>4100</v>
      </c>
      <c r="C67" s="5" t="str">
        <f>INDEX(database!$J$3:$J$135,MATCH(B67,database!$B$3:$B$135,0))</f>
        <v>11010</v>
      </c>
      <c r="D67" s="8" t="str">
        <f>INDEX(database!$N$3:$N$135,MATCH(K67,database!$D$3:$D$135,0))</f>
        <v>1000</v>
      </c>
      <c r="E67" s="5">
        <f>INDEX(database!$O$3:$O$135,MATCH(K67,database!$D$3:$D$135,0))</f>
        <v>24</v>
      </c>
      <c r="F67" s="5">
        <f>INDEX(database!$E$3:$E$135,MATCH(K67,database!$D$3:$D$135,0))</f>
        <v>24</v>
      </c>
      <c r="G67" s="5">
        <f>INDEX(database!$F$3:$F$135,MATCH(K67,database!$D$3:$D$135,0))</f>
        <v>24</v>
      </c>
      <c r="H67" s="5">
        <f>INDEX(database!$G$3:$G$135,MATCH(K67,database!$D$3:$D$135,0))</f>
        <v>1</v>
      </c>
      <c r="I67" s="5">
        <f>INDEX(database!$P$3:$P$135,MATCH(K67,database!$D$3:$D$135,0))</f>
        <v>0</v>
      </c>
      <c r="J67" s="8" t="str">
        <f>INDEX(database!$H$3:$H$135,MATCH(K67,database!$D$3:$D$135,0))</f>
        <v>3D</v>
      </c>
      <c r="K67" s="4" t="s">
        <v>289</v>
      </c>
      <c r="M67" s="3" t="str">
        <f t="shared" si="0"/>
        <v xml:space="preserve">when (16#3D#) =&gt;
-- DEB Housekeeping Area Register "DEB_OVF" : "ROW_ACT_LIST_1" Field
v_ram_address                 := "11010";
v_ram_byteenable              := "1000";
v_ram_wrbitmask               := (others =&gt; '0');
v_ram_writedata               := (others =&gt; '0');
v_ram_wrbitmask(24) := (others =&gt; '1');
v_ram_writedata(24) := avalon_mm_rmap_i.writedata(0);
p_rmap_ram_wr(v_ram_address, v_ram_byteenable, v_ram_wrbitmask, v_ram_writedata, avalon_mm_rmap_o.waitrequest);
</v>
      </c>
      <c r="U67" s="3"/>
    </row>
    <row r="68" spans="2:21" x14ac:dyDescent="0.25">
      <c r="B68" s="18">
        <f>INDEX(database!$B$3:$B$135,MATCH(K68,database!$D$3:$D$135,0))</f>
        <v>4108</v>
      </c>
      <c r="C68" s="5" t="str">
        <f>INDEX(database!$J$3:$J$135,MATCH(B68,database!$B$3:$B$135,0))</f>
        <v>11100</v>
      </c>
      <c r="D68" s="8" t="str">
        <f>INDEX(database!$N$3:$N$135,MATCH(K68,database!$D$3:$D$135,0))</f>
        <v>1100</v>
      </c>
      <c r="E68" s="5" t="str">
        <f>INDEX(database!$O$3:$O$135,MATCH(K68,database!$D$3:$D$135,0))</f>
        <v>27 downto 16</v>
      </c>
      <c r="F68" s="5">
        <f>INDEX(database!$E$3:$E$135,MATCH(K68,database!$D$3:$D$135,0))</f>
        <v>27</v>
      </c>
      <c r="G68" s="5">
        <f>INDEX(database!$F$3:$F$135,MATCH(K68,database!$D$3:$D$135,0))</f>
        <v>16</v>
      </c>
      <c r="H68" s="5">
        <f>INDEX(database!$G$3:$G$135,MATCH(K68,database!$D$3:$D$135,0))</f>
        <v>12</v>
      </c>
      <c r="I68" s="5" t="str">
        <f>INDEX(database!$P$3:$P$135,MATCH(K68,database!$D$3:$D$135,0))</f>
        <v>11 downto 0</v>
      </c>
      <c r="J68" s="8" t="str">
        <f>INDEX(database!$H$3:$H$135,MATCH(K68,database!$D$3:$D$135,0))</f>
        <v>62</v>
      </c>
      <c r="K68" s="4" t="s">
        <v>262</v>
      </c>
      <c r="M68" s="3" t="str">
        <f t="shared" si="0"/>
        <v xml:space="preserve">when (16#62#) =&gt;
-- DEB Housekeeping Area Register "DEB_AHK1" : "VDIG_IN" Field
v_ram_address                 := "11100";
v_ram_byteenable              := "1100";
v_ram_wrbitmask               := (others =&gt; '0');
v_ram_writedata               := (others =&gt; '0');
v_ram_wrbitmask(27 downto 16) := (others =&gt; '1');
v_ram_writedata(27 downto 16) := avalon_mm_rmap_i.writedata(11 downto 0);
p_rmap_ram_wr(v_ram_address, v_ram_byteenable, v_ram_wrbitmask, v_ram_writedata, avalon_mm_rmap_o.waitrequest);
</v>
      </c>
      <c r="U68" s="3"/>
    </row>
    <row r="69" spans="2:21" x14ac:dyDescent="0.25">
      <c r="B69" s="18">
        <f>INDEX(database!$B$3:$B$135,MATCH(K69,database!$D$3:$D$135,0))</f>
        <v>4110</v>
      </c>
      <c r="C69" s="5" t="str">
        <f>INDEX(database!$J$3:$J$135,MATCH(B69,database!$B$3:$B$135,0))</f>
        <v>11100</v>
      </c>
      <c r="D69" s="8" t="str">
        <f>INDEX(database!$N$3:$N$135,MATCH(K69,database!$D$3:$D$135,0))</f>
        <v>0011</v>
      </c>
      <c r="E69" s="5" t="str">
        <f>INDEX(database!$O$3:$O$135,MATCH(K69,database!$D$3:$D$135,0))</f>
        <v>11 downto 0</v>
      </c>
      <c r="F69" s="5">
        <f>INDEX(database!$E$3:$E$135,MATCH(K69,database!$D$3:$D$135,0))</f>
        <v>11</v>
      </c>
      <c r="G69" s="5">
        <f>INDEX(database!$F$3:$F$135,MATCH(K69,database!$D$3:$D$135,0))</f>
        <v>0</v>
      </c>
      <c r="H69" s="5">
        <f>INDEX(database!$G$3:$G$135,MATCH(K69,database!$D$3:$D$135,0))</f>
        <v>12</v>
      </c>
      <c r="I69" s="5" t="str">
        <f>INDEX(database!$P$3:$P$135,MATCH(K69,database!$D$3:$D$135,0))</f>
        <v>11 downto 0</v>
      </c>
      <c r="J69" s="8" t="str">
        <f>INDEX(database!$H$3:$H$135,MATCH(K69,database!$D$3:$D$135,0))</f>
        <v>63</v>
      </c>
      <c r="K69" s="4" t="s">
        <v>263</v>
      </c>
      <c r="M69" s="3" t="str">
        <f t="shared" si="0"/>
        <v xml:space="preserve">when (16#63#) =&gt;
-- DEB Housekeeping Area Register "DEB_AHK1" : "VIO" Field
v_ram_address                 := "11100";
v_ram_byteenable              := "0011";
v_ram_wrbitmask               := (others =&gt; '0');
v_ram_writedata               := (others =&gt; '0');
v_ram_wrbitmask(11 downto 0) := (others =&gt; '1');
v_ram_writedata(11 downto 0) := avalon_mm_rmap_i.writedata(11 downto 0);
p_rmap_ram_wr(v_ram_address, v_ram_byteenable, v_ram_wrbitmask, v_ram_writedata, avalon_mm_rmap_o.waitrequest);
</v>
      </c>
      <c r="U69" s="3"/>
    </row>
    <row r="70" spans="2:21" x14ac:dyDescent="0.25">
      <c r="B70" s="18">
        <f>INDEX(database!$B$3:$B$135,MATCH(K70,database!$D$3:$D$135,0))</f>
        <v>4112</v>
      </c>
      <c r="C70" s="5" t="str">
        <f>INDEX(database!$J$3:$J$135,MATCH(B70,database!$B$3:$B$135,0))</f>
        <v>11101</v>
      </c>
      <c r="D70" s="8" t="str">
        <f>INDEX(database!$N$3:$N$135,MATCH(K70,database!$D$3:$D$135,0))</f>
        <v>1100</v>
      </c>
      <c r="E70" s="5" t="str">
        <f>INDEX(database!$O$3:$O$135,MATCH(K70,database!$D$3:$D$135,0))</f>
        <v>27 downto 16</v>
      </c>
      <c r="F70" s="5">
        <f>INDEX(database!$E$3:$E$135,MATCH(K70,database!$D$3:$D$135,0))</f>
        <v>27</v>
      </c>
      <c r="G70" s="5">
        <f>INDEX(database!$F$3:$F$135,MATCH(K70,database!$D$3:$D$135,0))</f>
        <v>16</v>
      </c>
      <c r="H70" s="5">
        <f>INDEX(database!$G$3:$G$135,MATCH(K70,database!$D$3:$D$135,0))</f>
        <v>12</v>
      </c>
      <c r="I70" s="5" t="str">
        <f>INDEX(database!$P$3:$P$135,MATCH(K70,database!$D$3:$D$135,0))</f>
        <v>11 downto 0</v>
      </c>
      <c r="J70" s="8" t="str">
        <f>INDEX(database!$H$3:$H$135,MATCH(K70,database!$D$3:$D$135,0))</f>
        <v>64</v>
      </c>
      <c r="K70" s="4" t="s">
        <v>264</v>
      </c>
      <c r="M70" s="3" t="str">
        <f t="shared" si="0"/>
        <v xml:space="preserve">when (16#64#) =&gt;
-- DEB Housekeeping Area Register "DEB_AHK2" : "VCOR" Field
v_ram_address                 := "11101";
v_ram_byteenable              := "1100";
v_ram_wrbitmask               := (others =&gt; '0');
v_ram_writedata               := (others =&gt; '0');
v_ram_wrbitmask(27 downto 16) := (others =&gt; '1');
v_ram_writedata(27 downto 16) := avalon_mm_rmap_i.writedata(11 downto 0);
p_rmap_ram_wr(v_ram_address, v_ram_byteenable, v_ram_wrbitmask, v_ram_writedata, avalon_mm_rmap_o.waitrequest);
</v>
      </c>
      <c r="U70" s="3"/>
    </row>
    <row r="71" spans="2:21" x14ac:dyDescent="0.25">
      <c r="B71" s="18">
        <f>INDEX(database!$B$3:$B$135,MATCH(K71,database!$D$3:$D$135,0))</f>
        <v>4114</v>
      </c>
      <c r="C71" s="5" t="str">
        <f>INDEX(database!$J$3:$J$135,MATCH(B71,database!$B$3:$B$135,0))</f>
        <v>11101</v>
      </c>
      <c r="D71" s="8" t="str">
        <f>INDEX(database!$N$3:$N$135,MATCH(K71,database!$D$3:$D$135,0))</f>
        <v>0011</v>
      </c>
      <c r="E71" s="5" t="str">
        <f>INDEX(database!$O$3:$O$135,MATCH(K71,database!$D$3:$D$135,0))</f>
        <v>11 downto 0</v>
      </c>
      <c r="F71" s="5">
        <f>INDEX(database!$E$3:$E$135,MATCH(K71,database!$D$3:$D$135,0))</f>
        <v>11</v>
      </c>
      <c r="G71" s="5">
        <f>INDEX(database!$F$3:$F$135,MATCH(K71,database!$D$3:$D$135,0))</f>
        <v>0</v>
      </c>
      <c r="H71" s="5">
        <f>INDEX(database!$G$3:$G$135,MATCH(K71,database!$D$3:$D$135,0))</f>
        <v>12</v>
      </c>
      <c r="I71" s="5" t="str">
        <f>INDEX(database!$P$3:$P$135,MATCH(K71,database!$D$3:$D$135,0))</f>
        <v>11 downto 0</v>
      </c>
      <c r="J71" s="8" t="str">
        <f>INDEX(database!$H$3:$H$135,MATCH(K71,database!$D$3:$D$135,0))</f>
        <v>65</v>
      </c>
      <c r="K71" s="4" t="s">
        <v>265</v>
      </c>
      <c r="M71" s="3" t="str">
        <f t="shared" ref="M71:M72" si="1">_xlfn.CONCAT($B$2,J71,$C$2,K71,$D$2,C71,$E$2,D71,$F$2,E71,$H$2,E71,$J$2,I71,$L$2,CHAR(10))</f>
        <v xml:space="preserve">when (16#65#) =&gt;
-- DEB Housekeeping Area Register "DEB_AHK2" : "VLVD" Field
v_ram_address                 := "11101";
v_ram_byteenable              := "0011";
v_ram_wrbitmask               := (others =&gt; '0');
v_ram_writedata               := (others =&gt; '0');
v_ram_wrbitmask(11 downto 0) := (others =&gt; '1');
v_ram_writedata(11 downto 0) := avalon_mm_rmap_i.writedata(11 downto 0);
p_rmap_ram_wr(v_ram_address, v_ram_byteenable, v_ram_wrbitmask, v_ram_writedata, avalon_mm_rmap_o.waitrequest);
</v>
      </c>
      <c r="U71" s="3"/>
    </row>
    <row r="72" spans="2:21" x14ac:dyDescent="0.25">
      <c r="B72" s="18">
        <f>INDEX(database!$B$3:$B$135,MATCH(K72,database!$D$3:$D$135,0))</f>
        <v>4118</v>
      </c>
      <c r="C72" s="5" t="str">
        <f>INDEX(database!$J$3:$J$135,MATCH(B72,database!$B$3:$B$135,0))</f>
        <v>11110</v>
      </c>
      <c r="D72" s="8" t="str">
        <f>INDEX(database!$N$3:$N$135,MATCH(K72,database!$D$3:$D$135,0))</f>
        <v>0011</v>
      </c>
      <c r="E72" s="5" t="str">
        <f>INDEX(database!$O$3:$O$135,MATCH(K72,database!$D$3:$D$135,0))</f>
        <v>11 downto 0</v>
      </c>
      <c r="F72" s="5">
        <f>INDEX(database!$E$3:$E$135,MATCH(K72,database!$D$3:$D$135,0))</f>
        <v>11</v>
      </c>
      <c r="G72" s="5">
        <f>INDEX(database!$F$3:$F$135,MATCH(K72,database!$D$3:$D$135,0))</f>
        <v>0</v>
      </c>
      <c r="H72" s="5">
        <f>INDEX(database!$G$3:$G$135,MATCH(K72,database!$D$3:$D$135,0))</f>
        <v>12</v>
      </c>
      <c r="I72" s="5" t="str">
        <f>INDEX(database!$P$3:$P$135,MATCH(K72,database!$D$3:$D$135,0))</f>
        <v>11 downto 0</v>
      </c>
      <c r="J72" s="8" t="str">
        <f>INDEX(database!$H$3:$H$135,MATCH(K72,database!$D$3:$D$135,0))</f>
        <v>66</v>
      </c>
      <c r="K72" s="4" t="s">
        <v>266</v>
      </c>
      <c r="M72" s="3" t="str">
        <f t="shared" si="1"/>
        <v xml:space="preserve">when (16#66#) =&gt;
-- DEB Housekeeping Area Register "DEB_AHK3" : "DEB_TEMP" Field
v_ram_address                 := "11110";
v_ram_byteenable              := "0011";
v_ram_wrbitmask               := (others =&gt; '0');
v_ram_writedata               := (others =&gt; '0');
v_ram_wrbitmask(11 downto 0) := (others =&gt; '1');
v_ram_writedata(11 downto 0) := avalon_mm_rmap_i.writedata(11 downto 0);
p_rmap_ram_wr(v_ram_address, v_ram_byteenable, v_ram_wrbitmask, v_ram_writedata, avalon_mm_rmap_o.waitrequest);
</v>
      </c>
      <c r="U72" s="3"/>
    </row>
    <row r="73" spans="2:21" x14ac:dyDescent="0.25">
      <c r="B73" s="19"/>
      <c r="D73" s="8"/>
      <c r="M73" s="3"/>
      <c r="U73" s="3"/>
    </row>
    <row r="74" spans="2:21" x14ac:dyDescent="0.25">
      <c r="B74" s="19"/>
      <c r="D74" s="8"/>
      <c r="M74" s="3"/>
      <c r="U74" s="3"/>
    </row>
    <row r="75" spans="2:21" x14ac:dyDescent="0.25">
      <c r="B75" s="19"/>
      <c r="D75" s="8"/>
      <c r="M75" s="3"/>
      <c r="U75" s="3"/>
    </row>
    <row r="76" spans="2:21" x14ac:dyDescent="0.25">
      <c r="B76" s="19"/>
      <c r="D76" s="8"/>
      <c r="M76" s="3"/>
      <c r="U76" s="3"/>
    </row>
    <row r="77" spans="2:21" x14ac:dyDescent="0.25">
      <c r="B77" s="19"/>
      <c r="D77" s="8"/>
      <c r="M77" s="3"/>
      <c r="U77" s="3"/>
    </row>
    <row r="78" spans="2:21" x14ac:dyDescent="0.25">
      <c r="B78" s="19"/>
      <c r="D78" s="8"/>
      <c r="M78" s="3"/>
      <c r="U78" s="3"/>
    </row>
    <row r="79" spans="2:21" x14ac:dyDescent="0.25">
      <c r="B79" s="19"/>
      <c r="D79" s="8"/>
      <c r="M79" s="3"/>
      <c r="U79" s="3"/>
    </row>
    <row r="80" spans="2:21" x14ac:dyDescent="0.25">
      <c r="B80" s="19"/>
      <c r="D80" s="8"/>
      <c r="M80" s="3"/>
      <c r="U80" s="3"/>
    </row>
    <row r="81" spans="2:21" x14ac:dyDescent="0.25">
      <c r="B81" s="19"/>
      <c r="D81" s="8"/>
      <c r="M81" s="3"/>
      <c r="U81" s="3"/>
    </row>
    <row r="82" spans="2:21" x14ac:dyDescent="0.25">
      <c r="B82" s="19"/>
      <c r="D82" s="8"/>
      <c r="M82" s="3"/>
      <c r="U82" s="3"/>
    </row>
    <row r="83" spans="2:21" x14ac:dyDescent="0.25">
      <c r="B83" s="19"/>
      <c r="D83" s="8"/>
      <c r="M83" s="3"/>
      <c r="U83" s="3"/>
    </row>
    <row r="84" spans="2:21" x14ac:dyDescent="0.25">
      <c r="B84" s="19"/>
      <c r="D84" s="8"/>
      <c r="M84" s="3"/>
      <c r="U84" s="3"/>
    </row>
    <row r="85" spans="2:21" x14ac:dyDescent="0.25">
      <c r="B85" s="19"/>
      <c r="D85" s="8"/>
      <c r="M85" s="3"/>
      <c r="U85" s="3"/>
    </row>
    <row r="86" spans="2:21" x14ac:dyDescent="0.25">
      <c r="B86" s="19"/>
      <c r="D86" s="8"/>
      <c r="M86" s="3"/>
      <c r="U86" s="3"/>
    </row>
    <row r="87" spans="2:21" x14ac:dyDescent="0.25">
      <c r="B87" s="19"/>
      <c r="D87" s="8"/>
      <c r="M87" s="3"/>
      <c r="U87" s="3"/>
    </row>
    <row r="88" spans="2:21" x14ac:dyDescent="0.25">
      <c r="B88" s="19"/>
      <c r="D88" s="8"/>
      <c r="M88" s="3"/>
      <c r="U88" s="3"/>
    </row>
    <row r="89" spans="2:21" x14ac:dyDescent="0.25">
      <c r="B89" s="19"/>
      <c r="D89" s="8"/>
      <c r="M89" s="3"/>
      <c r="U89" s="3"/>
    </row>
    <row r="90" spans="2:21" x14ac:dyDescent="0.25">
      <c r="B90" s="19"/>
      <c r="D90" s="8"/>
      <c r="M90" s="3"/>
      <c r="U90" s="3"/>
    </row>
    <row r="91" spans="2:21" x14ac:dyDescent="0.25">
      <c r="B91" s="19"/>
      <c r="D91" s="8"/>
      <c r="M91" s="3"/>
      <c r="U91" s="3"/>
    </row>
    <row r="92" spans="2:21" x14ac:dyDescent="0.25">
      <c r="B92" s="19"/>
      <c r="D92" s="8"/>
      <c r="M92" s="3"/>
      <c r="U92" s="3"/>
    </row>
    <row r="93" spans="2:21" x14ac:dyDescent="0.25">
      <c r="B93" s="19"/>
      <c r="D93" s="8"/>
      <c r="M93" s="3"/>
      <c r="U93" s="3"/>
    </row>
    <row r="94" spans="2:21" x14ac:dyDescent="0.25">
      <c r="B94" s="19"/>
      <c r="D94" s="8"/>
      <c r="M94" s="3"/>
      <c r="U94" s="3"/>
    </row>
    <row r="95" spans="2:21" x14ac:dyDescent="0.25">
      <c r="B95" s="19"/>
      <c r="D95" s="8"/>
      <c r="M95" s="3"/>
      <c r="U95" s="3"/>
    </row>
    <row r="96" spans="2:21" x14ac:dyDescent="0.25">
      <c r="B96" s="19"/>
      <c r="D96" s="8"/>
      <c r="M96" s="3"/>
      <c r="U96" s="3"/>
    </row>
    <row r="97" spans="2:21" x14ac:dyDescent="0.25">
      <c r="B97" s="19"/>
      <c r="D97" s="8"/>
      <c r="M97" s="3"/>
      <c r="U97" s="3"/>
    </row>
    <row r="98" spans="2:21" x14ac:dyDescent="0.25">
      <c r="B98" s="19"/>
      <c r="D98" s="8"/>
      <c r="M98" s="3"/>
      <c r="U98" s="3"/>
    </row>
    <row r="99" spans="2:21" x14ac:dyDescent="0.25">
      <c r="B99" s="19"/>
      <c r="D99" s="8"/>
      <c r="M99" s="3"/>
      <c r="U99" s="3"/>
    </row>
    <row r="100" spans="2:21" x14ac:dyDescent="0.25">
      <c r="B100" s="19"/>
      <c r="D100" s="8"/>
      <c r="M100" s="3"/>
      <c r="U100" s="3"/>
    </row>
    <row r="101" spans="2:21" x14ac:dyDescent="0.25">
      <c r="B101" s="19"/>
      <c r="D101" s="8"/>
      <c r="M101" s="3"/>
      <c r="U101" s="3"/>
    </row>
    <row r="102" spans="2:21" x14ac:dyDescent="0.25">
      <c r="B102" s="19"/>
      <c r="D102" s="8"/>
      <c r="M102" s="3"/>
      <c r="U102" s="3"/>
    </row>
    <row r="103" spans="2:21" x14ac:dyDescent="0.25">
      <c r="B103" s="19"/>
      <c r="D103" s="8"/>
      <c r="M103" s="3"/>
      <c r="U103" s="3"/>
    </row>
    <row r="104" spans="2:21" x14ac:dyDescent="0.25">
      <c r="B104" s="19"/>
      <c r="D104" s="8"/>
      <c r="M104" s="3"/>
      <c r="U104" s="3"/>
    </row>
    <row r="105" spans="2:21" x14ac:dyDescent="0.25">
      <c r="B105" s="19"/>
      <c r="D105" s="8"/>
      <c r="M105" s="3"/>
      <c r="U105" s="3"/>
    </row>
    <row r="106" spans="2:21" x14ac:dyDescent="0.25">
      <c r="B106" s="19"/>
      <c r="D106" s="8"/>
      <c r="M106" s="3"/>
      <c r="U106" s="3"/>
    </row>
    <row r="107" spans="2:21" x14ac:dyDescent="0.25">
      <c r="B107" s="19"/>
      <c r="D107" s="8"/>
      <c r="M107" s="3"/>
      <c r="U107" s="3"/>
    </row>
    <row r="108" spans="2:21" x14ac:dyDescent="0.25">
      <c r="B108" s="19"/>
      <c r="D108" s="8"/>
      <c r="M108" s="3"/>
      <c r="U108" s="3"/>
    </row>
    <row r="109" spans="2:21" x14ac:dyDescent="0.25">
      <c r="B109" s="19"/>
      <c r="D109" s="8"/>
      <c r="M109" s="3"/>
      <c r="U109" s="3"/>
    </row>
    <row r="110" spans="2:21" x14ac:dyDescent="0.25">
      <c r="B110" s="19"/>
      <c r="D110" s="8"/>
      <c r="M110" s="3"/>
      <c r="U110" s="3"/>
    </row>
    <row r="111" spans="2:21" x14ac:dyDescent="0.25">
      <c r="B111" s="19"/>
      <c r="D111" s="8"/>
      <c r="M111" s="3"/>
      <c r="U111" s="3"/>
    </row>
    <row r="112" spans="2:21" x14ac:dyDescent="0.25">
      <c r="B112" s="19"/>
      <c r="D112" s="8"/>
      <c r="M112" s="3"/>
      <c r="U112" s="3"/>
    </row>
    <row r="113" spans="2:21" x14ac:dyDescent="0.25">
      <c r="B113" s="19"/>
      <c r="D113" s="8"/>
      <c r="M113" s="3"/>
      <c r="U113" s="3"/>
    </row>
    <row r="114" spans="2:21" x14ac:dyDescent="0.25">
      <c r="B114" s="19"/>
      <c r="D114" s="8"/>
      <c r="M114" s="3"/>
    </row>
    <row r="115" spans="2:21" x14ac:dyDescent="0.25">
      <c r="B115" s="19"/>
      <c r="D115" s="8"/>
      <c r="M115" s="3"/>
    </row>
    <row r="116" spans="2:21" x14ac:dyDescent="0.25">
      <c r="B116" s="19"/>
      <c r="D116" s="8"/>
      <c r="M116" s="3"/>
    </row>
    <row r="117" spans="2:21" x14ac:dyDescent="0.25">
      <c r="B117" s="19"/>
      <c r="D117" s="8"/>
      <c r="M117" s="3"/>
    </row>
    <row r="118" spans="2:21" x14ac:dyDescent="0.25">
      <c r="B118" s="19"/>
      <c r="D118" s="8"/>
      <c r="M118" s="3"/>
    </row>
    <row r="119" spans="2:21" x14ac:dyDescent="0.25">
      <c r="B119" s="19"/>
      <c r="D119" s="8"/>
      <c r="M119" s="3"/>
    </row>
    <row r="120" spans="2:21" x14ac:dyDescent="0.25">
      <c r="B120" s="19"/>
      <c r="D120" s="8"/>
      <c r="M120" s="3"/>
    </row>
    <row r="121" spans="2:21" x14ac:dyDescent="0.25">
      <c r="B121" s="19"/>
      <c r="D121" s="8"/>
      <c r="M121" s="3"/>
    </row>
    <row r="122" spans="2:21" x14ac:dyDescent="0.25">
      <c r="B122" s="19"/>
      <c r="D122" s="8"/>
      <c r="M122" s="3"/>
    </row>
    <row r="123" spans="2:21" x14ac:dyDescent="0.25">
      <c r="B123" s="19"/>
      <c r="D123" s="8"/>
      <c r="M123" s="3"/>
    </row>
    <row r="124" spans="2:21" x14ac:dyDescent="0.25">
      <c r="B124" s="19"/>
      <c r="D124" s="8"/>
      <c r="M124" s="3"/>
    </row>
    <row r="125" spans="2:21" x14ac:dyDescent="0.25">
      <c r="B125" s="19"/>
      <c r="D125" s="8"/>
      <c r="M125" s="3"/>
    </row>
    <row r="126" spans="2:21" x14ac:dyDescent="0.25">
      <c r="B126" s="19"/>
      <c r="D126" s="8"/>
      <c r="M126" s="3"/>
    </row>
    <row r="127" spans="2:21" x14ac:dyDescent="0.25">
      <c r="B127" s="19"/>
      <c r="D127" s="8"/>
      <c r="M127" s="3"/>
    </row>
    <row r="128" spans="2:21" x14ac:dyDescent="0.25">
      <c r="B128" s="19"/>
      <c r="D128" s="8"/>
      <c r="M128" s="3"/>
    </row>
    <row r="129" spans="2:13" x14ac:dyDescent="0.25">
      <c r="B129" s="19"/>
      <c r="D129" s="8"/>
      <c r="M129" s="3"/>
    </row>
    <row r="130" spans="2:13" x14ac:dyDescent="0.25">
      <c r="B130" s="19"/>
      <c r="D130" s="8"/>
      <c r="M130" s="3"/>
    </row>
    <row r="131" spans="2:13" x14ac:dyDescent="0.25">
      <c r="B131" s="19"/>
      <c r="D131" s="8"/>
      <c r="M131" s="3"/>
    </row>
    <row r="132" spans="2:13" x14ac:dyDescent="0.25">
      <c r="B132" s="19"/>
      <c r="D132" s="8"/>
      <c r="M132" s="3"/>
    </row>
    <row r="133" spans="2:13" x14ac:dyDescent="0.25">
      <c r="B133" s="19"/>
      <c r="D133" s="8"/>
      <c r="M133" s="3"/>
    </row>
    <row r="134" spans="2:13" x14ac:dyDescent="0.25">
      <c r="B134" s="19"/>
      <c r="D134" s="8"/>
      <c r="M134" s="3"/>
    </row>
    <row r="135" spans="2:13" x14ac:dyDescent="0.25">
      <c r="B135" s="19"/>
      <c r="D135" s="8"/>
      <c r="M135" s="3"/>
    </row>
    <row r="136" spans="2:13" x14ac:dyDescent="0.25">
      <c r="B136" s="19"/>
      <c r="D136" s="8"/>
      <c r="M136" s="3"/>
    </row>
    <row r="137" spans="2:13" x14ac:dyDescent="0.25">
      <c r="B137" s="19"/>
      <c r="D137" s="8"/>
      <c r="M137" s="3"/>
    </row>
    <row r="138" spans="2:13" x14ac:dyDescent="0.25">
      <c r="B138" s="19"/>
      <c r="D138" s="8"/>
      <c r="M138" s="3"/>
    </row>
    <row r="139" spans="2:13" x14ac:dyDescent="0.25">
      <c r="B139" s="19"/>
      <c r="D139" s="8"/>
      <c r="M139" s="3"/>
    </row>
    <row r="140" spans="2:13" x14ac:dyDescent="0.25">
      <c r="B140" s="19"/>
      <c r="D140" s="8"/>
      <c r="M140" s="3"/>
    </row>
    <row r="141" spans="2:13" x14ac:dyDescent="0.25">
      <c r="B141" s="19"/>
      <c r="D141" s="8"/>
      <c r="M141" s="3"/>
    </row>
    <row r="142" spans="2:13" x14ac:dyDescent="0.25">
      <c r="B142" s="19"/>
      <c r="D142" s="8"/>
      <c r="M142" s="3"/>
    </row>
    <row r="143" spans="2:13" x14ac:dyDescent="0.25">
      <c r="B143" s="19"/>
      <c r="D143" s="8"/>
      <c r="M143" s="3"/>
    </row>
    <row r="144" spans="2:13" x14ac:dyDescent="0.25">
      <c r="B144" s="19"/>
      <c r="D144" s="8"/>
      <c r="M144" s="3"/>
    </row>
    <row r="145" spans="2:13" x14ac:dyDescent="0.25">
      <c r="B145" s="19"/>
      <c r="D145" s="8"/>
      <c r="M145" s="3"/>
    </row>
    <row r="146" spans="2:13" x14ac:dyDescent="0.25">
      <c r="B146" s="19"/>
      <c r="D146" s="8"/>
      <c r="M146" s="3"/>
    </row>
    <row r="147" spans="2:13" x14ac:dyDescent="0.25">
      <c r="B147" s="19"/>
      <c r="D147" s="8"/>
      <c r="M147" s="3"/>
    </row>
    <row r="148" spans="2:13" x14ac:dyDescent="0.25">
      <c r="B148" s="19"/>
      <c r="D148" s="8"/>
      <c r="M148" s="3"/>
    </row>
    <row r="149" spans="2:13" x14ac:dyDescent="0.25">
      <c r="B149" s="19"/>
      <c r="D149" s="8"/>
      <c r="M149" s="3"/>
    </row>
    <row r="150" spans="2:13" x14ac:dyDescent="0.25">
      <c r="B150" s="19"/>
      <c r="D150" s="8"/>
      <c r="M150" s="3"/>
    </row>
    <row r="151" spans="2:13" x14ac:dyDescent="0.25">
      <c r="B151" s="19"/>
      <c r="D151" s="8"/>
      <c r="M151" s="3"/>
    </row>
    <row r="152" spans="2:13" x14ac:dyDescent="0.25">
      <c r="B152" s="19"/>
      <c r="D152" s="8"/>
      <c r="M152" s="3"/>
    </row>
    <row r="153" spans="2:13" x14ac:dyDescent="0.25">
      <c r="B153" s="19"/>
      <c r="D153" s="8"/>
      <c r="M153" s="3"/>
    </row>
    <row r="154" spans="2:13" x14ac:dyDescent="0.25">
      <c r="B154" s="19"/>
      <c r="D154" s="8"/>
      <c r="M154" s="3"/>
    </row>
    <row r="155" spans="2:13" x14ac:dyDescent="0.25">
      <c r="B155" s="19"/>
      <c r="D155" s="8"/>
      <c r="M155" s="3"/>
    </row>
    <row r="156" spans="2:13" x14ac:dyDescent="0.25">
      <c r="B156" s="19"/>
      <c r="D156" s="8"/>
      <c r="M156" s="3"/>
    </row>
    <row r="157" spans="2:13" x14ac:dyDescent="0.25">
      <c r="B157" s="19"/>
      <c r="D157" s="8"/>
      <c r="M157" s="3"/>
    </row>
    <row r="158" spans="2:13" x14ac:dyDescent="0.25">
      <c r="B158" s="19"/>
      <c r="D158" s="8"/>
      <c r="M158" s="3"/>
    </row>
    <row r="159" spans="2:13" x14ac:dyDescent="0.25">
      <c r="B159" s="19"/>
      <c r="D159" s="8"/>
      <c r="M159" s="3"/>
    </row>
    <row r="160" spans="2:13" x14ac:dyDescent="0.25">
      <c r="B160" s="19"/>
      <c r="D160" s="8"/>
      <c r="M160" s="3"/>
    </row>
    <row r="161" spans="2:13" x14ac:dyDescent="0.25">
      <c r="B161" s="19"/>
      <c r="D161" s="8"/>
      <c r="M161" s="3"/>
    </row>
    <row r="162" spans="2:13" x14ac:dyDescent="0.25">
      <c r="B162" s="19"/>
      <c r="D162" s="8"/>
      <c r="M162" s="3"/>
    </row>
    <row r="163" spans="2:13" x14ac:dyDescent="0.25">
      <c r="B163" s="19"/>
      <c r="D163" s="8"/>
      <c r="M163" s="3"/>
    </row>
    <row r="164" spans="2:13" x14ac:dyDescent="0.25">
      <c r="B164" s="19"/>
      <c r="D164" s="8"/>
      <c r="M164" s="3"/>
    </row>
    <row r="165" spans="2:13" x14ac:dyDescent="0.25">
      <c r="B165" s="19"/>
      <c r="D165" s="8"/>
      <c r="M165" s="3"/>
    </row>
    <row r="166" spans="2:13" x14ac:dyDescent="0.25">
      <c r="B166" s="19"/>
      <c r="D166" s="8"/>
      <c r="M166" s="3"/>
    </row>
    <row r="167" spans="2:13" x14ac:dyDescent="0.25">
      <c r="B167" s="19"/>
      <c r="D167" s="8"/>
      <c r="M167" s="3"/>
    </row>
    <row r="168" spans="2:13" x14ac:dyDescent="0.25">
      <c r="B168" s="19"/>
      <c r="D168" s="8"/>
      <c r="M168" s="3"/>
    </row>
    <row r="169" spans="2:13" x14ac:dyDescent="0.25">
      <c r="B169" s="19"/>
      <c r="D169" s="8"/>
      <c r="M169" s="3"/>
    </row>
    <row r="170" spans="2:13" x14ac:dyDescent="0.25">
      <c r="B170" s="19"/>
      <c r="D170" s="8"/>
      <c r="M170" s="3"/>
    </row>
    <row r="171" spans="2:13" x14ac:dyDescent="0.25">
      <c r="B171" s="19"/>
      <c r="D171" s="8"/>
      <c r="M171" s="3"/>
    </row>
    <row r="172" spans="2:13" x14ac:dyDescent="0.25">
      <c r="B172" s="19"/>
      <c r="D172" s="8"/>
      <c r="M172" s="3"/>
    </row>
    <row r="173" spans="2:13" x14ac:dyDescent="0.25">
      <c r="B173" s="19"/>
      <c r="D173" s="8"/>
      <c r="M173" s="3"/>
    </row>
    <row r="174" spans="2:13" x14ac:dyDescent="0.25">
      <c r="B174" s="19"/>
      <c r="D174" s="8"/>
      <c r="M174" s="3"/>
    </row>
    <row r="175" spans="2:13" x14ac:dyDescent="0.25">
      <c r="B175" s="19"/>
      <c r="D175" s="8"/>
      <c r="M175" s="3"/>
    </row>
    <row r="176" spans="2:13" x14ac:dyDescent="0.25">
      <c r="B176" s="19"/>
      <c r="D176" s="8"/>
      <c r="M176" s="3"/>
    </row>
    <row r="177" spans="2:13" x14ac:dyDescent="0.25">
      <c r="B177" s="19"/>
      <c r="D177" s="8"/>
      <c r="M177" s="3"/>
    </row>
    <row r="178" spans="2:13" x14ac:dyDescent="0.25">
      <c r="B178" s="19"/>
      <c r="D178" s="8"/>
      <c r="M178" s="3"/>
    </row>
    <row r="179" spans="2:13" x14ac:dyDescent="0.25">
      <c r="B179" s="19"/>
      <c r="D179" s="8"/>
      <c r="M179" s="3"/>
    </row>
    <row r="180" spans="2:13" x14ac:dyDescent="0.25">
      <c r="B180" s="19"/>
      <c r="D180" s="8"/>
      <c r="M180" s="3"/>
    </row>
    <row r="181" spans="2:13" x14ac:dyDescent="0.25">
      <c r="B181" s="19"/>
      <c r="D181" s="8"/>
      <c r="M18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9344-2FC6-4464-8CAE-B231D4C55C92}">
  <dimension ref="A2:M25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7" width="21.7109375" customWidth="1"/>
    <col min="9" max="9" width="9.140625" customWidth="1"/>
    <col min="13" max="13" width="82.7109375" customWidth="1"/>
  </cols>
  <sheetData>
    <row r="2" spans="1:13" x14ac:dyDescent="0.25">
      <c r="B2" t="s">
        <v>1</v>
      </c>
      <c r="C2" s="2" t="s">
        <v>2</v>
      </c>
      <c r="D2" t="s">
        <v>3</v>
      </c>
      <c r="E2" t="s">
        <v>4</v>
      </c>
      <c r="F2" t="s">
        <v>139</v>
      </c>
      <c r="G2" t="s">
        <v>140</v>
      </c>
      <c r="H2" t="s">
        <v>7</v>
      </c>
      <c r="I2" t="s">
        <v>141</v>
      </c>
      <c r="J2" s="1"/>
    </row>
    <row r="5" spans="1:13" x14ac:dyDescent="0.25">
      <c r="B5" s="15" t="s">
        <v>326</v>
      </c>
      <c r="C5" s="15" t="s">
        <v>333</v>
      </c>
      <c r="D5" s="15" t="s">
        <v>334</v>
      </c>
      <c r="E5" s="15" t="s">
        <v>335</v>
      </c>
      <c r="F5" s="15" t="s">
        <v>336</v>
      </c>
      <c r="G5" s="15" t="s">
        <v>328</v>
      </c>
    </row>
    <row r="6" spans="1:13" s="3" customFormat="1" x14ac:dyDescent="0.25">
      <c r="A6" s="4" t="s">
        <v>9</v>
      </c>
      <c r="B6" s="5">
        <f>HEX2DEC(A6)</f>
        <v>3</v>
      </c>
      <c r="C6" s="5">
        <f>INDEX(database!$I$3:$I$135,MATCH(B6,database!$B$3:$B$135,0))</f>
        <v>0</v>
      </c>
      <c r="D6" s="5">
        <f>INDEX(database!$K$3:$K$135,MATCH(B6,database!$B$3:$B$135,0))</f>
        <v>1</v>
      </c>
      <c r="E6" s="5">
        <f>INDEX(database!$L$3:$L$135,MATCH(B6,database!$B$3:$B$135,0))</f>
        <v>7</v>
      </c>
      <c r="F6" s="5">
        <f>INDEX(database!$M$3:$M$135,MATCH(B6,database!$B$3:$B$135,0))</f>
        <v>0</v>
      </c>
      <c r="G6" s="1" t="s">
        <v>190</v>
      </c>
      <c r="M6" s="3" t="str">
        <f>_xlfn.CONCAT($B$2,DEC2HEX(B6,8),$C$2,CHAR(10),G6,CHAR(10),$D$2,DEC2BIN(C6,5),$E$2,CHAR(10),$F$2,CHAR(10),$G$2,E6,$H$2,F6,$I$2,CHAR(10))</f>
        <v xml:space="preserve">when (x"00000003") =&gt;
-- DEB Critical Configuration Area Register "DTC_AEB_ONOFF" : "AEB_IDX0" Field%%-- DEB Critical Configuration Area Register "DTC_AEB_ONOFF" : "AEB_IDX1" Field%%-- DEB Critical Configuration Area Register "DTC_AEB_ONOFF" : "AEB_IDX2" Field%%-- DEB Critical Configuration Area Register "DTC_AEB_ONOFF" : "AEB_IDX3" Field
v_ram_address    := "00000";
p_rmap_ram_rd(v_ram_address, fee_rmap_o.waitrequest, v_ram_readdata);
fee_rmap_o.readdata &lt;= v_ram_readdata(7 downto 0);
</v>
      </c>
    </row>
    <row r="7" spans="1:13" x14ac:dyDescent="0.25">
      <c r="A7" s="4" t="s">
        <v>10</v>
      </c>
      <c r="B7" s="5">
        <f t="shared" ref="B7:B70" si="0">HEX2DEC(A7)</f>
        <v>4</v>
      </c>
      <c r="C7" s="5">
        <f>INDEX(database!$I$3:$I$135,MATCH(B7,database!$B$3:$B$135,0))</f>
        <v>1</v>
      </c>
      <c r="D7" s="5">
        <f>INDEX(database!$K$3:$K$135,MATCH(B7,database!$B$3:$B$135,0))</f>
        <v>8</v>
      </c>
      <c r="E7" s="5">
        <f>INDEX(database!$L$3:$L$135,MATCH(B7,database!$B$3:$B$135,0))</f>
        <v>31</v>
      </c>
      <c r="F7" s="5">
        <f>INDEX(database!$M$3:$M$135,MATCH(B7,database!$B$3:$B$135,0))</f>
        <v>24</v>
      </c>
      <c r="G7" t="s">
        <v>191</v>
      </c>
      <c r="M7" s="3" t="str">
        <f t="shared" ref="M7:M70" si="1">_xlfn.CONCAT($B$2,DEC2HEX(B7,8),$C$2,CHAR(10),G7,CHAR(10),$D$2,DEC2BIN(C7,5),$E$2,CHAR(10),$F$2,CHAR(10),$G$2,E7,$H$2,F7,$I$2,CHAR(10))</f>
        <v xml:space="preserve">when (x"00000004") =&gt;
-- DEB Critical Configuration Area Register "DTC_PLL_REG_0" : "PFDFC" Field
v_ram_address    := "00001";
p_rmap_ram_rd(v_ram_address, fee_rmap_o.waitrequest, v_ram_readdata);
fee_rmap_o.readdata &lt;= v_ram_readdata(31 downto 24);
</v>
      </c>
    </row>
    <row r="8" spans="1:13" x14ac:dyDescent="0.25">
      <c r="A8" s="4" t="s">
        <v>11</v>
      </c>
      <c r="B8" s="5">
        <f t="shared" si="0"/>
        <v>5</v>
      </c>
      <c r="C8" s="5">
        <f>INDEX(database!$I$3:$I$135,MATCH(B8,database!$B$3:$B$135,0))</f>
        <v>1</v>
      </c>
      <c r="D8" s="5">
        <f>INDEX(database!$K$3:$K$135,MATCH(B8,database!$B$3:$B$135,0))</f>
        <v>4</v>
      </c>
      <c r="E8" s="5">
        <f>INDEX(database!$L$3:$L$135,MATCH(B8,database!$B$3:$B$135,0))</f>
        <v>23</v>
      </c>
      <c r="F8" s="5">
        <f>INDEX(database!$M$3:$M$135,MATCH(B8,database!$B$3:$B$135,0))</f>
        <v>16</v>
      </c>
      <c r="G8" t="s">
        <v>192</v>
      </c>
      <c r="M8" s="3" t="str">
        <f t="shared" si="1"/>
        <v xml:space="preserve">when (x"00000005") =&gt;
-- DEB Critical Configuration Area Register "DTC_PLL_REG_0" : "GTME" Field
v_ram_address    := "00001";
p_rmap_ram_rd(v_ram_address, fee_rmap_o.waitrequest, v_ram_readdata);
fee_rmap_o.readdata &lt;= v_ram_readdata(23 downto 16);
</v>
      </c>
    </row>
    <row r="9" spans="1:13" x14ac:dyDescent="0.25">
      <c r="A9" s="4" t="s">
        <v>12</v>
      </c>
      <c r="B9" s="5">
        <f t="shared" si="0"/>
        <v>6</v>
      </c>
      <c r="C9" s="5">
        <f>INDEX(database!$I$3:$I$135,MATCH(B9,database!$B$3:$B$135,0))</f>
        <v>1</v>
      </c>
      <c r="D9" s="5">
        <f>INDEX(database!$K$3:$K$135,MATCH(B9,database!$B$3:$B$135,0))</f>
        <v>2</v>
      </c>
      <c r="E9" s="5">
        <f>INDEX(database!$L$3:$L$135,MATCH(B9,database!$B$3:$B$135,0))</f>
        <v>15</v>
      </c>
      <c r="F9" s="5">
        <f>INDEX(database!$M$3:$M$135,MATCH(B9,database!$B$3:$B$135,0))</f>
        <v>8</v>
      </c>
      <c r="G9" t="s">
        <v>193</v>
      </c>
      <c r="M9" s="3" t="str">
        <f t="shared" si="1"/>
        <v xml:space="preserve">when (x"00000006") =&gt;
-- DEB Critical Configuration Area Register "DTC_PLL_REG_0" : "HOLDF" Field%%-- DEB Critical Configuration Area Register "DTC_PLL_REG_0" : "HOLDTR" Field
v_ram_address    := "00001";
p_rmap_ram_rd(v_ram_address, fee_rmap_o.waitrequest, v_ram_readdata);
fee_rmap_o.readdata &lt;= v_ram_readdata(15 downto 8);
</v>
      </c>
    </row>
    <row r="10" spans="1:13" x14ac:dyDescent="0.25">
      <c r="A10" s="4" t="s">
        <v>13</v>
      </c>
      <c r="B10" s="5">
        <f t="shared" si="0"/>
        <v>7</v>
      </c>
      <c r="C10" s="5">
        <f>INDEX(database!$I$3:$I$135,MATCH(B10,database!$B$3:$B$135,0))</f>
        <v>1</v>
      </c>
      <c r="D10" s="5">
        <f>INDEX(database!$K$3:$K$135,MATCH(B10,database!$B$3:$B$135,0))</f>
        <v>1</v>
      </c>
      <c r="E10" s="5">
        <f>INDEX(database!$L$3:$L$135,MATCH(B10,database!$B$3:$B$135,0))</f>
        <v>7</v>
      </c>
      <c r="F10" s="5">
        <f>INDEX(database!$M$3:$M$135,MATCH(B10,database!$B$3:$B$135,0))</f>
        <v>0</v>
      </c>
      <c r="G10" t="s">
        <v>194</v>
      </c>
      <c r="M10" s="3" t="str">
        <f t="shared" si="1"/>
        <v xml:space="preserve">when (x"00000007") =&gt;
-- DEB Critical Configuration Area Register "DTC_PLL_REG_0" : FOFF, "LOCK1", "LOCK0", "LOCKW1", "LOCKW0", "C1", "C0" Fields
v_ram_address    := "00001";
p_rmap_ram_rd(v_ram_address, fee_rmap_o.waitrequest, v_ram_readdata);
fee_rmap_o.readdata &lt;= v_ram_readdata(7 downto 0);
</v>
      </c>
    </row>
    <row r="11" spans="1:13" x14ac:dyDescent="0.25">
      <c r="A11" s="4" t="s">
        <v>14</v>
      </c>
      <c r="B11" s="5">
        <f t="shared" si="0"/>
        <v>8</v>
      </c>
      <c r="C11" s="5">
        <f>INDEX(database!$I$3:$I$135,MATCH(B11,database!$B$3:$B$135,0))</f>
        <v>2</v>
      </c>
      <c r="D11" s="5">
        <f>INDEX(database!$K$3:$K$135,MATCH(B11,database!$B$3:$B$135,0))</f>
        <v>8</v>
      </c>
      <c r="E11" s="5">
        <f>INDEX(database!$L$3:$L$135,MATCH(B11,database!$B$3:$B$135,0))</f>
        <v>31</v>
      </c>
      <c r="F11" s="5">
        <f>INDEX(database!$M$3:$M$135,MATCH(B11,database!$B$3:$B$135,0))</f>
        <v>24</v>
      </c>
      <c r="G11" t="s">
        <v>195</v>
      </c>
      <c r="M11" s="3" t="str">
        <f t="shared" si="1"/>
        <v xml:space="preserve">when (x"00000008") =&gt;
-- DEB Critical Configuration Area Register "DTC_PLL_REG_1" : "HOLD", "RESET", "RESHOL", "PD", "Y4MUX", "Y3MUX", "Y2MUX", "Y1MUX", "Y0MUX", "FB_MUX", "PFD", "CP_current", "PRECP", "CP_DIR", "C1", "C0" Fields
v_ram_address    := "00010";
p_rmap_ram_rd(v_ram_address, fee_rmap_o.waitrequest, v_ram_readdata);
fee_rmap_o.readdata &lt;= v_ram_readdata(31 downto 24);
</v>
      </c>
    </row>
    <row r="12" spans="1:13" x14ac:dyDescent="0.25">
      <c r="A12" s="4" t="s">
        <v>15</v>
      </c>
      <c r="B12" s="5">
        <f t="shared" si="0"/>
        <v>9</v>
      </c>
      <c r="C12" s="5">
        <f>INDEX(database!$I$3:$I$135,MATCH(B12,database!$B$3:$B$135,0))</f>
        <v>2</v>
      </c>
      <c r="D12" s="5">
        <f>INDEX(database!$K$3:$K$135,MATCH(B12,database!$B$3:$B$135,0))</f>
        <v>4</v>
      </c>
      <c r="E12" s="5">
        <f>INDEX(database!$L$3:$L$135,MATCH(B12,database!$B$3:$B$135,0))</f>
        <v>23</v>
      </c>
      <c r="F12" s="5">
        <f>INDEX(database!$M$3:$M$135,MATCH(B12,database!$B$3:$B$135,0))</f>
        <v>16</v>
      </c>
      <c r="G12" t="s">
        <v>195</v>
      </c>
      <c r="M12" s="3" t="str">
        <f t="shared" si="1"/>
        <v xml:space="preserve">when (x"00000009") =&gt;
-- DEB Critical Configuration Area Register "DTC_PLL_REG_1" : "HOLD", "RESET", "RESHOL", "PD", "Y4MUX", "Y3MUX", "Y2MUX", "Y1MUX", "Y0MUX", "FB_MUX", "PFD", "CP_current", "PRECP", "CP_DIR", "C1", "C0" Fields
v_ram_address    := "00010";
p_rmap_ram_rd(v_ram_address, fee_rmap_o.waitrequest, v_ram_readdata);
fee_rmap_o.readdata &lt;= v_ram_readdata(23 downto 16);
</v>
      </c>
    </row>
    <row r="13" spans="1:13" x14ac:dyDescent="0.25">
      <c r="A13" s="4" t="s">
        <v>16</v>
      </c>
      <c r="B13" s="5">
        <f t="shared" si="0"/>
        <v>10</v>
      </c>
      <c r="C13" s="5">
        <f>INDEX(database!$I$3:$I$135,MATCH(B13,database!$B$3:$B$135,0))</f>
        <v>2</v>
      </c>
      <c r="D13" s="5">
        <f>INDEX(database!$K$3:$K$135,MATCH(B13,database!$B$3:$B$135,0))</f>
        <v>2</v>
      </c>
      <c r="E13" s="5">
        <f>INDEX(database!$L$3:$L$135,MATCH(B13,database!$B$3:$B$135,0))</f>
        <v>15</v>
      </c>
      <c r="F13" s="5">
        <f>INDEX(database!$M$3:$M$135,MATCH(B13,database!$B$3:$B$135,0))</f>
        <v>8</v>
      </c>
      <c r="G13" t="s">
        <v>195</v>
      </c>
      <c r="M13" s="3" t="str">
        <f t="shared" si="1"/>
        <v xml:space="preserve">when (x"0000000A") =&gt;
-- DEB Critical Configuration Area Register "DTC_PLL_REG_1" : "HOLD", "RESET", "RESHOL", "PD", "Y4MUX", "Y3MUX", "Y2MUX", "Y1MUX", "Y0MUX", "FB_MUX", "PFD", "CP_current", "PRECP", "CP_DIR", "C1", "C0" Fields
v_ram_address    := "00010";
p_rmap_ram_rd(v_ram_address, fee_rmap_o.waitrequest, v_ram_readdata);
fee_rmap_o.readdata &lt;= v_ram_readdata(15 downto 8);
</v>
      </c>
    </row>
    <row r="14" spans="1:13" x14ac:dyDescent="0.25">
      <c r="A14" s="4" t="s">
        <v>17</v>
      </c>
      <c r="B14" s="5">
        <f t="shared" si="0"/>
        <v>11</v>
      </c>
      <c r="C14" s="5">
        <f>INDEX(database!$I$3:$I$135,MATCH(B14,database!$B$3:$B$135,0))</f>
        <v>2</v>
      </c>
      <c r="D14" s="5">
        <f>INDEX(database!$K$3:$K$135,MATCH(B14,database!$B$3:$B$135,0))</f>
        <v>1</v>
      </c>
      <c r="E14" s="5">
        <f>INDEX(database!$L$3:$L$135,MATCH(B14,database!$B$3:$B$135,0))</f>
        <v>7</v>
      </c>
      <c r="F14" s="5">
        <f>INDEX(database!$M$3:$M$135,MATCH(B14,database!$B$3:$B$135,0))</f>
        <v>0</v>
      </c>
      <c r="G14" t="s">
        <v>195</v>
      </c>
      <c r="M14" s="3" t="str">
        <f t="shared" si="1"/>
        <v xml:space="preserve">when (x"0000000B") =&gt;
-- DEB Critical Configuration Area Register "DTC_PLL_REG_1" : "HOLD", "RESET", "RESHOL", "PD", "Y4MUX", "Y3MUX", "Y2MUX", "Y1MUX", "Y0MUX", "FB_MUX", "PFD", "CP_current", "PRECP", "CP_DIR", "C1", "C0" Fields
v_ram_address    := "00010";
p_rmap_ram_rd(v_ram_address, fee_rmap_o.waitrequest, v_ram_readdata);
fee_rmap_o.readdata &lt;= v_ram_readdata(7 downto 0);
</v>
      </c>
    </row>
    <row r="15" spans="1:13" x14ac:dyDescent="0.25">
      <c r="A15" s="4" t="s">
        <v>18</v>
      </c>
      <c r="B15" s="5">
        <f t="shared" si="0"/>
        <v>12</v>
      </c>
      <c r="C15" s="5">
        <f>INDEX(database!$I$3:$I$135,MATCH(B15,database!$B$3:$B$135,0))</f>
        <v>3</v>
      </c>
      <c r="D15" s="5">
        <f>INDEX(database!$K$3:$K$135,MATCH(B15,database!$B$3:$B$135,0))</f>
        <v>8</v>
      </c>
      <c r="E15" s="5">
        <f>INDEX(database!$L$3:$L$135,MATCH(B15,database!$B$3:$B$135,0))</f>
        <v>31</v>
      </c>
      <c r="F15" s="5">
        <f>INDEX(database!$M$3:$M$135,MATCH(B15,database!$B$3:$B$135,0))</f>
        <v>24</v>
      </c>
      <c r="G15" t="s">
        <v>196</v>
      </c>
      <c r="M15" s="3" t="str">
        <f t="shared" si="1"/>
        <v xml:space="preserve">when (x"0000000C")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p_rmap_ram_rd(v_ram_address, fee_rmap_o.waitrequest, v_ram_readdata);
fee_rmap_o.readdata &lt;= v_ram_readdata(31 downto 24);
</v>
      </c>
    </row>
    <row r="16" spans="1:13" x14ac:dyDescent="0.25">
      <c r="A16" s="4" t="s">
        <v>19</v>
      </c>
      <c r="B16" s="5">
        <f t="shared" si="0"/>
        <v>13</v>
      </c>
      <c r="C16" s="5">
        <f>INDEX(database!$I$3:$I$135,MATCH(B16,database!$B$3:$B$135,0))</f>
        <v>3</v>
      </c>
      <c r="D16" s="5">
        <f>INDEX(database!$K$3:$K$135,MATCH(B16,database!$B$3:$B$135,0))</f>
        <v>4</v>
      </c>
      <c r="E16" s="5">
        <f>INDEX(database!$L$3:$L$135,MATCH(B16,database!$B$3:$B$135,0))</f>
        <v>23</v>
      </c>
      <c r="F16" s="5">
        <f>INDEX(database!$M$3:$M$135,MATCH(B16,database!$B$3:$B$135,0))</f>
        <v>16</v>
      </c>
      <c r="G16" t="s">
        <v>196</v>
      </c>
      <c r="M16" s="3" t="str">
        <f t="shared" si="1"/>
        <v xml:space="preserve">when (x"0000000D")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p_rmap_ram_rd(v_ram_address, fee_rmap_o.waitrequest, v_ram_readdata);
fee_rmap_o.readdata &lt;= v_ram_readdata(23 downto 16);
</v>
      </c>
    </row>
    <row r="17" spans="1:13" x14ac:dyDescent="0.25">
      <c r="A17" s="4" t="s">
        <v>20</v>
      </c>
      <c r="B17" s="5">
        <f t="shared" si="0"/>
        <v>14</v>
      </c>
      <c r="C17" s="5">
        <f>INDEX(database!$I$3:$I$135,MATCH(B17,database!$B$3:$B$135,0))</f>
        <v>3</v>
      </c>
      <c r="D17" s="5">
        <f>INDEX(database!$K$3:$K$135,MATCH(B17,database!$B$3:$B$135,0))</f>
        <v>2</v>
      </c>
      <c r="E17" s="5">
        <f>INDEX(database!$L$3:$L$135,MATCH(B17,database!$B$3:$B$135,0))</f>
        <v>15</v>
      </c>
      <c r="F17" s="5">
        <f>INDEX(database!$M$3:$M$135,MATCH(B17,database!$B$3:$B$135,0))</f>
        <v>8</v>
      </c>
      <c r="G17" t="s">
        <v>196</v>
      </c>
      <c r="M17" s="3" t="str">
        <f t="shared" si="1"/>
        <v xml:space="preserve">when (x"0000000E")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p_rmap_ram_rd(v_ram_address, fee_rmap_o.waitrequest, v_ram_readdata);
fee_rmap_o.readdata &lt;= v_ram_readdata(15 downto 8);
</v>
      </c>
    </row>
    <row r="18" spans="1:13" x14ac:dyDescent="0.25">
      <c r="A18" s="4" t="s">
        <v>21</v>
      </c>
      <c r="B18" s="5">
        <f t="shared" si="0"/>
        <v>15</v>
      </c>
      <c r="C18" s="5">
        <f>INDEX(database!$I$3:$I$135,MATCH(B18,database!$B$3:$B$135,0))</f>
        <v>3</v>
      </c>
      <c r="D18" s="5">
        <f>INDEX(database!$K$3:$K$135,MATCH(B18,database!$B$3:$B$135,0))</f>
        <v>1</v>
      </c>
      <c r="E18" s="5">
        <f>INDEX(database!$L$3:$L$135,MATCH(B18,database!$B$3:$B$135,0))</f>
        <v>7</v>
      </c>
      <c r="F18" s="5">
        <f>INDEX(database!$M$3:$M$135,MATCH(B18,database!$B$3:$B$135,0))</f>
        <v>0</v>
      </c>
      <c r="G18" t="s">
        <v>196</v>
      </c>
      <c r="M18" s="3" t="str">
        <f t="shared" si="1"/>
        <v xml:space="preserve">when (x"0000000F")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:= "00011";
p_rmap_ram_rd(v_ram_address, fee_rmap_o.waitrequest, v_ram_readdata);
fee_rmap_o.readdata &lt;= v_ram_readdata(7 downto 0);
</v>
      </c>
    </row>
    <row r="19" spans="1:13" x14ac:dyDescent="0.25">
      <c r="A19" s="4" t="s">
        <v>22</v>
      </c>
      <c r="B19" s="5">
        <f t="shared" si="0"/>
        <v>16</v>
      </c>
      <c r="C19" s="5">
        <f>INDEX(database!$I$3:$I$135,MATCH(B19,database!$B$3:$B$135,0))</f>
        <v>4</v>
      </c>
      <c r="D19" s="5">
        <f>INDEX(database!$K$3:$K$135,MATCH(B19,database!$B$3:$B$135,0))</f>
        <v>8</v>
      </c>
      <c r="E19" s="5">
        <f>INDEX(database!$L$3:$L$135,MATCH(B19,database!$B$3:$B$135,0))</f>
        <v>31</v>
      </c>
      <c r="F19" s="5">
        <f>INDEX(database!$M$3:$M$135,MATCH(B19,database!$B$3:$B$135,0))</f>
        <v>24</v>
      </c>
      <c r="G19" t="s">
        <v>197</v>
      </c>
      <c r="M19" s="3" t="str">
        <f t="shared" si="1"/>
        <v xml:space="preserve">when (x"00000010") =&gt;
-- DEB Critical Configuration Area Register "DTC_PLL_REG_3" : REFDEC, "MANAUT", "DLYN", "DLYM", "N", "M", "C1", "C0" Fields
v_ram_address    := "00100";
p_rmap_ram_rd(v_ram_address, fee_rmap_o.waitrequest, v_ram_readdata);
fee_rmap_o.readdata &lt;= v_ram_readdata(31 downto 24);
</v>
      </c>
    </row>
    <row r="20" spans="1:13" x14ac:dyDescent="0.25">
      <c r="A20" s="4" t="s">
        <v>23</v>
      </c>
      <c r="B20" s="5">
        <f t="shared" si="0"/>
        <v>17</v>
      </c>
      <c r="C20" s="5">
        <f>INDEX(database!$I$3:$I$135,MATCH(B20,database!$B$3:$B$135,0))</f>
        <v>4</v>
      </c>
      <c r="D20" s="5">
        <f>INDEX(database!$K$3:$K$135,MATCH(B20,database!$B$3:$B$135,0))</f>
        <v>4</v>
      </c>
      <c r="E20" s="5">
        <f>INDEX(database!$L$3:$L$135,MATCH(B20,database!$B$3:$B$135,0))</f>
        <v>23</v>
      </c>
      <c r="F20" s="5">
        <f>INDEX(database!$M$3:$M$135,MATCH(B20,database!$B$3:$B$135,0))</f>
        <v>16</v>
      </c>
      <c r="G20" t="s">
        <v>197</v>
      </c>
      <c r="M20" s="3" t="str">
        <f t="shared" si="1"/>
        <v xml:space="preserve">when (x"00000011") =&gt;
-- DEB Critical Configuration Area Register "DTC_PLL_REG_3" : REFDEC, "MANAUT", "DLYN", "DLYM", "N", "M", "C1", "C0" Fields
v_ram_address    := "00100";
p_rmap_ram_rd(v_ram_address, fee_rmap_o.waitrequest, v_ram_readdata);
fee_rmap_o.readdata &lt;= v_ram_readdata(23 downto 16);
</v>
      </c>
    </row>
    <row r="21" spans="1:13" x14ac:dyDescent="0.25">
      <c r="A21" s="4" t="s">
        <v>24</v>
      </c>
      <c r="B21" s="5">
        <f t="shared" si="0"/>
        <v>18</v>
      </c>
      <c r="C21" s="5">
        <f>INDEX(database!$I$3:$I$135,MATCH(B21,database!$B$3:$B$135,0))</f>
        <v>4</v>
      </c>
      <c r="D21" s="5">
        <f>INDEX(database!$K$3:$K$135,MATCH(B21,database!$B$3:$B$135,0))</f>
        <v>2</v>
      </c>
      <c r="E21" s="5">
        <f>INDEX(database!$L$3:$L$135,MATCH(B21,database!$B$3:$B$135,0))</f>
        <v>15</v>
      </c>
      <c r="F21" s="5">
        <f>INDEX(database!$M$3:$M$135,MATCH(B21,database!$B$3:$B$135,0))</f>
        <v>8</v>
      </c>
      <c r="G21" t="s">
        <v>197</v>
      </c>
      <c r="M21" s="3" t="str">
        <f t="shared" si="1"/>
        <v xml:space="preserve">when (x"00000012") =&gt;
-- DEB Critical Configuration Area Register "DTC_PLL_REG_3" : REFDEC, "MANAUT", "DLYN", "DLYM", "N", "M", "C1", "C0" Fields
v_ram_address    := "00100";
p_rmap_ram_rd(v_ram_address, fee_rmap_o.waitrequest, v_ram_readdata);
fee_rmap_o.readdata &lt;= v_ram_readdata(15 downto 8);
</v>
      </c>
    </row>
    <row r="22" spans="1:13" x14ac:dyDescent="0.25">
      <c r="A22" s="4" t="s">
        <v>25</v>
      </c>
      <c r="B22" s="5">
        <f t="shared" si="0"/>
        <v>19</v>
      </c>
      <c r="C22" s="5">
        <f>INDEX(database!$I$3:$I$135,MATCH(B22,database!$B$3:$B$135,0))</f>
        <v>4</v>
      </c>
      <c r="D22" s="5">
        <f>INDEX(database!$K$3:$K$135,MATCH(B22,database!$B$3:$B$135,0))</f>
        <v>1</v>
      </c>
      <c r="E22" s="5">
        <f>INDEX(database!$L$3:$L$135,MATCH(B22,database!$B$3:$B$135,0))</f>
        <v>7</v>
      </c>
      <c r="F22" s="5">
        <f>INDEX(database!$M$3:$M$135,MATCH(B22,database!$B$3:$B$135,0))</f>
        <v>0</v>
      </c>
      <c r="G22" t="s">
        <v>197</v>
      </c>
      <c r="M22" s="3" t="str">
        <f t="shared" si="1"/>
        <v xml:space="preserve">when (x"00000013") =&gt;
-- DEB Critical Configuration Area Register "DTC_PLL_REG_3" : REFDEC, "MANAUT", "DLYN", "DLYM", "N", "M", "C1", "C0" Fields
v_ram_address    := "00100";
p_rmap_ram_rd(v_ram_address, fee_rmap_o.waitrequest, v_ram_readdata);
fee_rmap_o.readdata &lt;= v_ram_readdata(7 downto 0);
</v>
      </c>
    </row>
    <row r="23" spans="1:13" x14ac:dyDescent="0.25">
      <c r="A23" s="4" t="s">
        <v>26</v>
      </c>
      <c r="B23" s="5">
        <f t="shared" si="0"/>
        <v>23</v>
      </c>
      <c r="C23" s="5">
        <f>INDEX(database!$I$3:$I$135,MATCH(B23,database!$B$3:$B$135,0))</f>
        <v>5</v>
      </c>
      <c r="D23" s="5">
        <f>INDEX(database!$K$3:$K$135,MATCH(B23,database!$B$3:$B$135,0))</f>
        <v>1</v>
      </c>
      <c r="E23" s="5">
        <f>INDEX(database!$L$3:$L$135,MATCH(B23,database!$B$3:$B$135,0))</f>
        <v>7</v>
      </c>
      <c r="F23" s="5">
        <f>INDEX(database!$M$3:$M$135,MATCH(B23,database!$B$3:$B$135,0))</f>
        <v>0</v>
      </c>
      <c r="G23" t="s">
        <v>198</v>
      </c>
      <c r="M23" s="3" t="str">
        <f t="shared" si="1"/>
        <v xml:space="preserve">when (x"00000017") =&gt;
-- DEB Critical Configuration Area Register "DTC_FEE_MOD" : "OPER_MOD" Field
v_ram_address    := "00101";
p_rmap_ram_rd(v_ram_address, fee_rmap_o.waitrequest, v_ram_readdata);
fee_rmap_o.readdata &lt;= v_ram_readdata(7 downto 0);
</v>
      </c>
    </row>
    <row r="24" spans="1:13" x14ac:dyDescent="0.25">
      <c r="A24" s="4" t="s">
        <v>27</v>
      </c>
      <c r="B24" s="5">
        <f t="shared" si="0"/>
        <v>27</v>
      </c>
      <c r="C24" s="5">
        <f>INDEX(database!$I$3:$I$135,MATCH(B24,database!$B$3:$B$135,0))</f>
        <v>6</v>
      </c>
      <c r="D24" s="5">
        <f>INDEX(database!$K$3:$K$135,MATCH(B24,database!$B$3:$B$135,0))</f>
        <v>1</v>
      </c>
      <c r="E24" s="5">
        <f>INDEX(database!$L$3:$L$135,MATCH(B24,database!$B$3:$B$135,0))</f>
        <v>7</v>
      </c>
      <c r="F24" s="5">
        <f>INDEX(database!$M$3:$M$135,MATCH(B24,database!$B$3:$B$135,0))</f>
        <v>0</v>
      </c>
      <c r="G24" t="s">
        <v>199</v>
      </c>
      <c r="M24" s="3" t="str">
        <f t="shared" si="1"/>
        <v xml:space="preserve">when (x"0000001B") =&gt;
-- DEB Critical Configuration Area Register "DTC_IMM_ONMOD" : "IMM_ON" Field
v_ram_address    := "00110";
p_rmap_ram_rd(v_ram_address, fee_rmap_o.waitrequest, v_ram_readdata);
fee_rmap_o.readdata &lt;= v_ram_readdata(7 downto 0);
</v>
      </c>
    </row>
    <row r="25" spans="1:13" x14ac:dyDescent="0.25">
      <c r="A25" s="4" t="s">
        <v>144</v>
      </c>
      <c r="B25" s="5">
        <f t="shared" si="0"/>
        <v>260</v>
      </c>
      <c r="C25" s="5">
        <f>INDEX(database!$I$3:$I$135,MATCH(B25,database!$B$3:$B$135,0))</f>
        <v>8</v>
      </c>
      <c r="D25" s="5">
        <f>INDEX(database!$K$3:$K$135,MATCH(B25,database!$B$3:$B$135,0))</f>
        <v>8</v>
      </c>
      <c r="E25" s="5">
        <f>INDEX(database!$L$3:$L$135,MATCH(B25,database!$B$3:$B$135,0))</f>
        <v>31</v>
      </c>
      <c r="F25" s="5">
        <f>INDEX(database!$M$3:$M$135,MATCH(B25,database!$B$3:$B$135,0))</f>
        <v>24</v>
      </c>
      <c r="G25" t="s">
        <v>200</v>
      </c>
      <c r="M25" s="3" t="str">
        <f t="shared" si="1"/>
        <v xml:space="preserve">when (x"00000104") =&gt;
-- DEB General Configuration Area Register "DTC_IN_MOD" : "T7_IN_MOD" Field
v_ram_address    := "01000";
p_rmap_ram_rd(v_ram_address, fee_rmap_o.waitrequest, v_ram_readdata);
fee_rmap_o.readdata &lt;= v_ram_readdata(31 downto 24);
</v>
      </c>
    </row>
    <row r="26" spans="1:13" x14ac:dyDescent="0.25">
      <c r="A26" s="4" t="s">
        <v>145</v>
      </c>
      <c r="B26" s="5">
        <f t="shared" si="0"/>
        <v>261</v>
      </c>
      <c r="C26" s="5">
        <f>INDEX(database!$I$3:$I$135,MATCH(B26,database!$B$3:$B$135,0))</f>
        <v>8</v>
      </c>
      <c r="D26" s="5">
        <f>INDEX(database!$K$3:$K$135,MATCH(B26,database!$B$3:$B$135,0))</f>
        <v>4</v>
      </c>
      <c r="E26" s="5">
        <f>INDEX(database!$L$3:$L$135,MATCH(B26,database!$B$3:$B$135,0))</f>
        <v>23</v>
      </c>
      <c r="F26" s="5">
        <f>INDEX(database!$M$3:$M$135,MATCH(B26,database!$B$3:$B$135,0))</f>
        <v>16</v>
      </c>
      <c r="G26" t="s">
        <v>201</v>
      </c>
      <c r="M26" s="3" t="str">
        <f t="shared" si="1"/>
        <v xml:space="preserve">when (x"00000105") =&gt;
-- DEB General Configuration Area Register "DTC_IN_MOD" : "T6_IN_MOD" Field
v_ram_address    := "01000";
p_rmap_ram_rd(v_ram_address, fee_rmap_o.waitrequest, v_ram_readdata);
fee_rmap_o.readdata &lt;= v_ram_readdata(23 downto 16);
</v>
      </c>
    </row>
    <row r="27" spans="1:13" x14ac:dyDescent="0.25">
      <c r="A27" s="4" t="s">
        <v>146</v>
      </c>
      <c r="B27" s="5">
        <f t="shared" si="0"/>
        <v>262</v>
      </c>
      <c r="C27" s="5">
        <f>INDEX(database!$I$3:$I$135,MATCH(B27,database!$B$3:$B$135,0))</f>
        <v>8</v>
      </c>
      <c r="D27" s="5">
        <f>INDEX(database!$K$3:$K$135,MATCH(B27,database!$B$3:$B$135,0))</f>
        <v>2</v>
      </c>
      <c r="E27" s="5">
        <f>INDEX(database!$L$3:$L$135,MATCH(B27,database!$B$3:$B$135,0))</f>
        <v>15</v>
      </c>
      <c r="F27" s="5">
        <f>INDEX(database!$M$3:$M$135,MATCH(B27,database!$B$3:$B$135,0))</f>
        <v>8</v>
      </c>
      <c r="G27" t="s">
        <v>202</v>
      </c>
      <c r="M27" s="3" t="str">
        <f t="shared" si="1"/>
        <v xml:space="preserve">when (x"00000106") =&gt;
-- DEB General Configuration Area Register "DTC_IN_MOD" : "T5_IN_MOD" Field
v_ram_address    := "01000";
p_rmap_ram_rd(v_ram_address, fee_rmap_o.waitrequest, v_ram_readdata);
fee_rmap_o.readdata &lt;= v_ram_readdata(15 downto 8);
</v>
      </c>
    </row>
    <row r="28" spans="1:13" x14ac:dyDescent="0.25">
      <c r="A28" s="4" t="s">
        <v>147</v>
      </c>
      <c r="B28" s="5">
        <f t="shared" si="0"/>
        <v>263</v>
      </c>
      <c r="C28" s="5">
        <f>INDEX(database!$I$3:$I$135,MATCH(B28,database!$B$3:$B$135,0))</f>
        <v>8</v>
      </c>
      <c r="D28" s="5">
        <f>INDEX(database!$K$3:$K$135,MATCH(B28,database!$B$3:$B$135,0))</f>
        <v>1</v>
      </c>
      <c r="E28" s="5">
        <f>INDEX(database!$L$3:$L$135,MATCH(B28,database!$B$3:$B$135,0))</f>
        <v>7</v>
      </c>
      <c r="F28" s="5">
        <f>INDEX(database!$M$3:$M$135,MATCH(B28,database!$B$3:$B$135,0))</f>
        <v>0</v>
      </c>
      <c r="G28" t="s">
        <v>203</v>
      </c>
      <c r="M28" s="3" t="str">
        <f t="shared" si="1"/>
        <v xml:space="preserve">when (x"00000107") =&gt;
-- DEB General Configuration Area Register "DTC_IN_MOD" : "T4_IN_MOD" Field
v_ram_address    := "01000";
p_rmap_ram_rd(v_ram_address, fee_rmap_o.waitrequest, v_ram_readdata);
fee_rmap_o.readdata &lt;= v_ram_readdata(7 downto 0);
</v>
      </c>
    </row>
    <row r="29" spans="1:13" x14ac:dyDescent="0.25">
      <c r="A29" s="4" t="s">
        <v>148</v>
      </c>
      <c r="B29" s="5">
        <f t="shared" si="0"/>
        <v>264</v>
      </c>
      <c r="C29" s="5">
        <f>INDEX(database!$I$3:$I$135,MATCH(B29,database!$B$3:$B$135,0))</f>
        <v>9</v>
      </c>
      <c r="D29" s="5">
        <f>INDEX(database!$K$3:$K$135,MATCH(B29,database!$B$3:$B$135,0))</f>
        <v>8</v>
      </c>
      <c r="E29" s="5">
        <f>INDEX(database!$L$3:$L$135,MATCH(B29,database!$B$3:$B$135,0))</f>
        <v>31</v>
      </c>
      <c r="F29" s="5">
        <f>INDEX(database!$M$3:$M$135,MATCH(B29,database!$B$3:$B$135,0))</f>
        <v>24</v>
      </c>
      <c r="G29" t="s">
        <v>204</v>
      </c>
      <c r="M29" s="3" t="str">
        <f t="shared" si="1"/>
        <v xml:space="preserve">when (x"00000108") =&gt;
-- DEB General Configuration Area Register "DTC_IN_MOD" : "T3_IN_MOD" Field
v_ram_address    := "01001";
p_rmap_ram_rd(v_ram_address, fee_rmap_o.waitrequest, v_ram_readdata);
fee_rmap_o.readdata &lt;= v_ram_readdata(31 downto 24);
</v>
      </c>
    </row>
    <row r="30" spans="1:13" x14ac:dyDescent="0.25">
      <c r="A30" s="4" t="s">
        <v>149</v>
      </c>
      <c r="B30" s="5">
        <f t="shared" si="0"/>
        <v>265</v>
      </c>
      <c r="C30" s="5">
        <f>INDEX(database!$I$3:$I$135,MATCH(B30,database!$B$3:$B$135,0))</f>
        <v>9</v>
      </c>
      <c r="D30" s="5">
        <f>INDEX(database!$K$3:$K$135,MATCH(B30,database!$B$3:$B$135,0))</f>
        <v>4</v>
      </c>
      <c r="E30" s="5">
        <f>INDEX(database!$L$3:$L$135,MATCH(B30,database!$B$3:$B$135,0))</f>
        <v>23</v>
      </c>
      <c r="F30" s="5">
        <f>INDEX(database!$M$3:$M$135,MATCH(B30,database!$B$3:$B$135,0))</f>
        <v>16</v>
      </c>
      <c r="G30" t="s">
        <v>205</v>
      </c>
      <c r="M30" s="3" t="str">
        <f t="shared" si="1"/>
        <v xml:space="preserve">when (x"00000109") =&gt;
-- DEB General Configuration Area Register "DTC_IN_MOD" : "T2_IN_MOD" Field
v_ram_address    := "01001";
p_rmap_ram_rd(v_ram_address, fee_rmap_o.waitrequest, v_ram_readdata);
fee_rmap_o.readdata &lt;= v_ram_readdata(23 downto 16);
</v>
      </c>
    </row>
    <row r="31" spans="1:13" x14ac:dyDescent="0.25">
      <c r="A31" s="4" t="s">
        <v>150</v>
      </c>
      <c r="B31" s="5">
        <f t="shared" si="0"/>
        <v>266</v>
      </c>
      <c r="C31" s="5">
        <f>INDEX(database!$I$3:$I$135,MATCH(B31,database!$B$3:$B$135,0))</f>
        <v>9</v>
      </c>
      <c r="D31" s="5">
        <f>INDEX(database!$K$3:$K$135,MATCH(B31,database!$B$3:$B$135,0))</f>
        <v>2</v>
      </c>
      <c r="E31" s="5">
        <f>INDEX(database!$L$3:$L$135,MATCH(B31,database!$B$3:$B$135,0))</f>
        <v>15</v>
      </c>
      <c r="F31" s="5">
        <f>INDEX(database!$M$3:$M$135,MATCH(B31,database!$B$3:$B$135,0))</f>
        <v>8</v>
      </c>
      <c r="G31" t="s">
        <v>206</v>
      </c>
      <c r="M31" s="3" t="str">
        <f t="shared" si="1"/>
        <v xml:space="preserve">when (x"0000010A") =&gt;
-- DEB General Configuration Area Register "DTC_IN_MOD" : "T1_IN_MOD" Field
v_ram_address    := "01001";
p_rmap_ram_rd(v_ram_address, fee_rmap_o.waitrequest, v_ram_readdata);
fee_rmap_o.readdata &lt;= v_ram_readdata(15 downto 8);
</v>
      </c>
    </row>
    <row r="32" spans="1:13" x14ac:dyDescent="0.25">
      <c r="A32" s="4" t="s">
        <v>151</v>
      </c>
      <c r="B32" s="5">
        <f t="shared" si="0"/>
        <v>267</v>
      </c>
      <c r="C32" s="5">
        <f>INDEX(database!$I$3:$I$135,MATCH(B32,database!$B$3:$B$135,0))</f>
        <v>9</v>
      </c>
      <c r="D32" s="5">
        <f>INDEX(database!$K$3:$K$135,MATCH(B32,database!$B$3:$B$135,0))</f>
        <v>1</v>
      </c>
      <c r="E32" s="5">
        <f>INDEX(database!$L$3:$L$135,MATCH(B32,database!$B$3:$B$135,0))</f>
        <v>7</v>
      </c>
      <c r="F32" s="5">
        <f>INDEX(database!$M$3:$M$135,MATCH(B32,database!$B$3:$B$135,0))</f>
        <v>0</v>
      </c>
      <c r="G32" t="s">
        <v>207</v>
      </c>
      <c r="M32" s="3" t="str">
        <f t="shared" si="1"/>
        <v xml:space="preserve">when (x"0000010B") =&gt;
-- DEB General Configuration Area Register "DTC_IN_MOD" : "T0_IN_MOD" Field
v_ram_address    := "01001";
p_rmap_ram_rd(v_ram_address, fee_rmap_o.waitrequest, v_ram_readdata);
fee_rmap_o.readdata &lt;= v_ram_readdata(7 downto 0);
</v>
      </c>
    </row>
    <row r="33" spans="1:13" x14ac:dyDescent="0.25">
      <c r="A33" s="4" t="s">
        <v>152</v>
      </c>
      <c r="B33" s="5">
        <f t="shared" si="0"/>
        <v>270</v>
      </c>
      <c r="C33" s="5">
        <f>INDEX(database!$I$3:$I$135,MATCH(B33,database!$B$3:$B$135,0))</f>
        <v>10</v>
      </c>
      <c r="D33" s="5">
        <f>INDEX(database!$K$3:$K$135,MATCH(B33,database!$B$3:$B$135,0))</f>
        <v>2</v>
      </c>
      <c r="E33" s="5">
        <f>INDEX(database!$L$3:$L$135,MATCH(B33,database!$B$3:$B$135,0))</f>
        <v>15</v>
      </c>
      <c r="F33" s="5">
        <f>INDEX(database!$M$3:$M$135,MATCH(B33,database!$B$3:$B$135,0))</f>
        <v>8</v>
      </c>
      <c r="G33" t="s">
        <v>208</v>
      </c>
      <c r="M33" s="3" t="str">
        <f t="shared" si="1"/>
        <v xml:space="preserve">when (x"0000010E") =&gt;
-- DEB General Configuration Area Register "DTC_WDW_SIZ" : "W_SIZ_X" Field
v_ram_address    := "01010";
p_rmap_ram_rd(v_ram_address, fee_rmap_o.waitrequest, v_ram_readdata);
fee_rmap_o.readdata &lt;= v_ram_readdata(15 downto 8);
</v>
      </c>
    </row>
    <row r="34" spans="1:13" x14ac:dyDescent="0.25">
      <c r="A34" s="4" t="s">
        <v>153</v>
      </c>
      <c r="B34" s="5">
        <f t="shared" si="0"/>
        <v>271</v>
      </c>
      <c r="C34" s="5">
        <f>INDEX(database!$I$3:$I$135,MATCH(B34,database!$B$3:$B$135,0))</f>
        <v>10</v>
      </c>
      <c r="D34" s="5">
        <f>INDEX(database!$K$3:$K$135,MATCH(B34,database!$B$3:$B$135,0))</f>
        <v>1</v>
      </c>
      <c r="E34" s="5">
        <f>INDEX(database!$L$3:$L$135,MATCH(B34,database!$B$3:$B$135,0))</f>
        <v>7</v>
      </c>
      <c r="F34" s="5">
        <f>INDEX(database!$M$3:$M$135,MATCH(B34,database!$B$3:$B$135,0))</f>
        <v>0</v>
      </c>
      <c r="G34" t="s">
        <v>209</v>
      </c>
      <c r="M34" s="3" t="str">
        <f t="shared" si="1"/>
        <v xml:space="preserve">when (x"0000010F") =&gt;
-- DEB General Configuration Area Register "DTC_WDW_SIZ" : "W_SIZ_Y" Field
v_ram_address    := "01010";
p_rmap_ram_rd(v_ram_address, fee_rmap_o.waitrequest, v_ram_readdata);
fee_rmap_o.readdata &lt;= v_ram_readdata(7 downto 0);
</v>
      </c>
    </row>
    <row r="35" spans="1:13" x14ac:dyDescent="0.25">
      <c r="A35" s="4" t="s">
        <v>154</v>
      </c>
      <c r="B35" s="5">
        <f t="shared" si="0"/>
        <v>272</v>
      </c>
      <c r="C35" s="5">
        <f>INDEX(database!$I$3:$I$135,MATCH(B35,database!$B$3:$B$135,0))</f>
        <v>11</v>
      </c>
      <c r="D35" s="5">
        <f>INDEX(database!$K$3:$K$135,MATCH(B35,database!$B$3:$B$135,0))</f>
        <v>8</v>
      </c>
      <c r="E35" s="5">
        <f>INDEX(database!$L$3:$L$135,MATCH(B35,database!$B$3:$B$135,0))</f>
        <v>31</v>
      </c>
      <c r="F35" s="5">
        <f>INDEX(database!$M$3:$M$135,MATCH(B35,database!$B$3:$B$135,0))</f>
        <v>24</v>
      </c>
      <c r="G35" t="s">
        <v>210</v>
      </c>
      <c r="M35" s="3" t="str">
        <f t="shared" si="1"/>
        <v xml:space="preserve">when (x"00000110") =&gt;
-- DEB General Configuration Area Register "DTC_WDW_IDX" : "WDW_IDX_4" Field
v_ram_address    := "01011";
p_rmap_ram_rd(v_ram_address, fee_rmap_o.waitrequest, v_ram_readdata);
fee_rmap_o.readdata &lt;= v_ram_readdata(31 downto 24);
</v>
      </c>
    </row>
    <row r="36" spans="1:13" x14ac:dyDescent="0.25">
      <c r="A36" s="4" t="s">
        <v>155</v>
      </c>
      <c r="B36" s="5">
        <f t="shared" si="0"/>
        <v>273</v>
      </c>
      <c r="C36" s="5">
        <f>INDEX(database!$I$3:$I$135,MATCH(B36,database!$B$3:$B$135,0))</f>
        <v>11</v>
      </c>
      <c r="D36" s="5">
        <f>INDEX(database!$K$3:$K$135,MATCH(B36,database!$B$3:$B$135,0))</f>
        <v>4</v>
      </c>
      <c r="E36" s="5">
        <f>INDEX(database!$L$3:$L$135,MATCH(B36,database!$B$3:$B$135,0))</f>
        <v>23</v>
      </c>
      <c r="F36" s="5">
        <f>INDEX(database!$M$3:$M$135,MATCH(B36,database!$B$3:$B$135,0))</f>
        <v>16</v>
      </c>
      <c r="G36" t="s">
        <v>210</v>
      </c>
      <c r="M36" s="3" t="str">
        <f t="shared" si="1"/>
        <v xml:space="preserve">when (x"00000111") =&gt;
-- DEB General Configuration Area Register "DTC_WDW_IDX" : "WDW_IDX_4" Field
v_ram_address    := "01011";
p_rmap_ram_rd(v_ram_address, fee_rmap_o.waitrequest, v_ram_readdata);
fee_rmap_o.readdata &lt;= v_ram_readdata(23 downto 16);
</v>
      </c>
    </row>
    <row r="37" spans="1:13" x14ac:dyDescent="0.25">
      <c r="A37" s="4" t="s">
        <v>156</v>
      </c>
      <c r="B37" s="5">
        <f t="shared" si="0"/>
        <v>274</v>
      </c>
      <c r="C37" s="5">
        <f>INDEX(database!$I$3:$I$135,MATCH(B37,database!$B$3:$B$135,0))</f>
        <v>11</v>
      </c>
      <c r="D37" s="5">
        <f>INDEX(database!$K$3:$K$135,MATCH(B37,database!$B$3:$B$135,0))</f>
        <v>2</v>
      </c>
      <c r="E37" s="5">
        <f>INDEX(database!$L$3:$L$135,MATCH(B37,database!$B$3:$B$135,0))</f>
        <v>15</v>
      </c>
      <c r="F37" s="5">
        <f>INDEX(database!$M$3:$M$135,MATCH(B37,database!$B$3:$B$135,0))</f>
        <v>8</v>
      </c>
      <c r="G37" t="s">
        <v>211</v>
      </c>
      <c r="M37" s="3" t="str">
        <f t="shared" si="1"/>
        <v xml:space="preserve">when (x"00000112") =&gt;
-- DEB General Configuration Area Register "DTC_WDW_IDX" : "WDW_LEN_4" Field
v_ram_address    := "01011";
p_rmap_ram_rd(v_ram_address, fee_rmap_o.waitrequest, v_ram_readdata);
fee_rmap_o.readdata &lt;= v_ram_readdata(15 downto 8);
</v>
      </c>
    </row>
    <row r="38" spans="1:13" x14ac:dyDescent="0.25">
      <c r="A38" s="4" t="s">
        <v>157</v>
      </c>
      <c r="B38" s="5">
        <f t="shared" si="0"/>
        <v>275</v>
      </c>
      <c r="C38" s="5">
        <f>INDEX(database!$I$3:$I$135,MATCH(B38,database!$B$3:$B$135,0))</f>
        <v>11</v>
      </c>
      <c r="D38" s="5">
        <f>INDEX(database!$K$3:$K$135,MATCH(B38,database!$B$3:$B$135,0))</f>
        <v>1</v>
      </c>
      <c r="E38" s="5">
        <f>INDEX(database!$L$3:$L$135,MATCH(B38,database!$B$3:$B$135,0))</f>
        <v>7</v>
      </c>
      <c r="F38" s="5">
        <f>INDEX(database!$M$3:$M$135,MATCH(B38,database!$B$3:$B$135,0))</f>
        <v>0</v>
      </c>
      <c r="G38" t="s">
        <v>211</v>
      </c>
      <c r="M38" s="3" t="str">
        <f t="shared" si="1"/>
        <v xml:space="preserve">when (x"00000113") =&gt;
-- DEB General Configuration Area Register "DTC_WDW_IDX" : "WDW_LEN_4" Field
v_ram_address    := "01011";
p_rmap_ram_rd(v_ram_address, fee_rmap_o.waitrequest, v_ram_readdata);
fee_rmap_o.readdata &lt;= v_ram_readdata(7 downto 0);
</v>
      </c>
    </row>
    <row r="39" spans="1:13" x14ac:dyDescent="0.25">
      <c r="A39" s="4" t="s">
        <v>158</v>
      </c>
      <c r="B39" s="5">
        <f t="shared" si="0"/>
        <v>276</v>
      </c>
      <c r="C39" s="5">
        <f>INDEX(database!$I$3:$I$135,MATCH(B39,database!$B$3:$B$135,0))</f>
        <v>12</v>
      </c>
      <c r="D39" s="5">
        <f>INDEX(database!$K$3:$K$135,MATCH(B39,database!$B$3:$B$135,0))</f>
        <v>8</v>
      </c>
      <c r="E39" s="5">
        <f>INDEX(database!$L$3:$L$135,MATCH(B39,database!$B$3:$B$135,0))</f>
        <v>31</v>
      </c>
      <c r="F39" s="5">
        <f>INDEX(database!$M$3:$M$135,MATCH(B39,database!$B$3:$B$135,0))</f>
        <v>24</v>
      </c>
      <c r="G39" t="s">
        <v>212</v>
      </c>
      <c r="M39" s="3" t="str">
        <f t="shared" si="1"/>
        <v xml:space="preserve">when (x"00000114") =&gt;
-- DEB General Configuration Area Register "DTC_WDW_IDX" : "WDW_IDX_3" Field
v_ram_address    := "01100";
p_rmap_ram_rd(v_ram_address, fee_rmap_o.waitrequest, v_ram_readdata);
fee_rmap_o.readdata &lt;= v_ram_readdata(31 downto 24);
</v>
      </c>
    </row>
    <row r="40" spans="1:13" x14ac:dyDescent="0.25">
      <c r="A40" s="4" t="s">
        <v>159</v>
      </c>
      <c r="B40" s="5">
        <f t="shared" si="0"/>
        <v>277</v>
      </c>
      <c r="C40" s="5">
        <f>INDEX(database!$I$3:$I$135,MATCH(B40,database!$B$3:$B$135,0))</f>
        <v>12</v>
      </c>
      <c r="D40" s="5">
        <f>INDEX(database!$K$3:$K$135,MATCH(B40,database!$B$3:$B$135,0))</f>
        <v>4</v>
      </c>
      <c r="E40" s="5">
        <f>INDEX(database!$L$3:$L$135,MATCH(B40,database!$B$3:$B$135,0))</f>
        <v>23</v>
      </c>
      <c r="F40" s="5">
        <f>INDEX(database!$M$3:$M$135,MATCH(B40,database!$B$3:$B$135,0))</f>
        <v>16</v>
      </c>
      <c r="G40" t="s">
        <v>212</v>
      </c>
      <c r="M40" s="3" t="str">
        <f t="shared" si="1"/>
        <v xml:space="preserve">when (x"00000115") =&gt;
-- DEB General Configuration Area Register "DTC_WDW_IDX" : "WDW_IDX_3" Field
v_ram_address    := "01100";
p_rmap_ram_rd(v_ram_address, fee_rmap_o.waitrequest, v_ram_readdata);
fee_rmap_o.readdata &lt;= v_ram_readdata(23 downto 16);
</v>
      </c>
    </row>
    <row r="41" spans="1:13" x14ac:dyDescent="0.25">
      <c r="A41" s="4" t="s">
        <v>160</v>
      </c>
      <c r="B41" s="5">
        <f t="shared" si="0"/>
        <v>278</v>
      </c>
      <c r="C41" s="5">
        <f>INDEX(database!$I$3:$I$135,MATCH(B41,database!$B$3:$B$135,0))</f>
        <v>12</v>
      </c>
      <c r="D41" s="5">
        <f>INDEX(database!$K$3:$K$135,MATCH(B41,database!$B$3:$B$135,0))</f>
        <v>2</v>
      </c>
      <c r="E41" s="5">
        <f>INDEX(database!$L$3:$L$135,MATCH(B41,database!$B$3:$B$135,0))</f>
        <v>15</v>
      </c>
      <c r="F41" s="5">
        <f>INDEX(database!$M$3:$M$135,MATCH(B41,database!$B$3:$B$135,0))</f>
        <v>8</v>
      </c>
      <c r="G41" t="s">
        <v>213</v>
      </c>
      <c r="M41" s="3" t="str">
        <f t="shared" si="1"/>
        <v xml:space="preserve">when (x"00000116") =&gt;
-- DEB General Configuration Area Register "DTC_WDW_IDX" : "WDW_LEN_3" Field
v_ram_address    := "01100";
p_rmap_ram_rd(v_ram_address, fee_rmap_o.waitrequest, v_ram_readdata);
fee_rmap_o.readdata &lt;= v_ram_readdata(15 downto 8);
</v>
      </c>
    </row>
    <row r="42" spans="1:13" x14ac:dyDescent="0.25">
      <c r="A42" s="4" t="s">
        <v>161</v>
      </c>
      <c r="B42" s="5">
        <f t="shared" si="0"/>
        <v>279</v>
      </c>
      <c r="C42" s="5">
        <f>INDEX(database!$I$3:$I$135,MATCH(B42,database!$B$3:$B$135,0))</f>
        <v>12</v>
      </c>
      <c r="D42" s="5">
        <f>INDEX(database!$K$3:$K$135,MATCH(B42,database!$B$3:$B$135,0))</f>
        <v>1</v>
      </c>
      <c r="E42" s="5">
        <f>INDEX(database!$L$3:$L$135,MATCH(B42,database!$B$3:$B$135,0))</f>
        <v>7</v>
      </c>
      <c r="F42" s="5">
        <f>INDEX(database!$M$3:$M$135,MATCH(B42,database!$B$3:$B$135,0))</f>
        <v>0</v>
      </c>
      <c r="G42" t="s">
        <v>213</v>
      </c>
      <c r="M42" s="3" t="str">
        <f t="shared" si="1"/>
        <v xml:space="preserve">when (x"00000117") =&gt;
-- DEB General Configuration Area Register "DTC_WDW_IDX" : "WDW_LEN_3" Field
v_ram_address    := "01100";
p_rmap_ram_rd(v_ram_address, fee_rmap_o.waitrequest, v_ram_readdata);
fee_rmap_o.readdata &lt;= v_ram_readdata(7 downto 0);
</v>
      </c>
    </row>
    <row r="43" spans="1:13" x14ac:dyDescent="0.25">
      <c r="A43" s="4" t="s">
        <v>162</v>
      </c>
      <c r="B43" s="5">
        <f t="shared" si="0"/>
        <v>280</v>
      </c>
      <c r="C43" s="5">
        <f>INDEX(database!$I$3:$I$135,MATCH(B43,database!$B$3:$B$135,0))</f>
        <v>13</v>
      </c>
      <c r="D43" s="5">
        <f>INDEX(database!$K$3:$K$135,MATCH(B43,database!$B$3:$B$135,0))</f>
        <v>8</v>
      </c>
      <c r="E43" s="5">
        <f>INDEX(database!$L$3:$L$135,MATCH(B43,database!$B$3:$B$135,0))</f>
        <v>31</v>
      </c>
      <c r="F43" s="5">
        <f>INDEX(database!$M$3:$M$135,MATCH(B43,database!$B$3:$B$135,0))</f>
        <v>24</v>
      </c>
      <c r="G43" t="s">
        <v>214</v>
      </c>
      <c r="M43" s="3" t="str">
        <f t="shared" si="1"/>
        <v xml:space="preserve">when (x"00000118") =&gt;
-- DEB General Configuration Area Register "DTC_WDW_IDX" : "WDW_IDX_2" Field
v_ram_address    := "01101";
p_rmap_ram_rd(v_ram_address, fee_rmap_o.waitrequest, v_ram_readdata);
fee_rmap_o.readdata &lt;= v_ram_readdata(31 downto 24);
</v>
      </c>
    </row>
    <row r="44" spans="1:13" x14ac:dyDescent="0.25">
      <c r="A44" s="4" t="s">
        <v>163</v>
      </c>
      <c r="B44" s="5">
        <f t="shared" si="0"/>
        <v>281</v>
      </c>
      <c r="C44" s="5">
        <f>INDEX(database!$I$3:$I$135,MATCH(B44,database!$B$3:$B$135,0))</f>
        <v>13</v>
      </c>
      <c r="D44" s="5">
        <f>INDEX(database!$K$3:$K$135,MATCH(B44,database!$B$3:$B$135,0))</f>
        <v>4</v>
      </c>
      <c r="E44" s="5">
        <f>INDEX(database!$L$3:$L$135,MATCH(B44,database!$B$3:$B$135,0))</f>
        <v>23</v>
      </c>
      <c r="F44" s="5">
        <f>INDEX(database!$M$3:$M$135,MATCH(B44,database!$B$3:$B$135,0))</f>
        <v>16</v>
      </c>
      <c r="G44" t="s">
        <v>214</v>
      </c>
      <c r="M44" s="3" t="str">
        <f t="shared" si="1"/>
        <v xml:space="preserve">when (x"00000119") =&gt;
-- DEB General Configuration Area Register "DTC_WDW_IDX" : "WDW_IDX_2" Field
v_ram_address    := "01101";
p_rmap_ram_rd(v_ram_address, fee_rmap_o.waitrequest, v_ram_readdata);
fee_rmap_o.readdata &lt;= v_ram_readdata(23 downto 16);
</v>
      </c>
    </row>
    <row r="45" spans="1:13" x14ac:dyDescent="0.25">
      <c r="A45" s="4" t="s">
        <v>164</v>
      </c>
      <c r="B45" s="5">
        <f t="shared" si="0"/>
        <v>282</v>
      </c>
      <c r="C45" s="5">
        <f>INDEX(database!$I$3:$I$135,MATCH(B45,database!$B$3:$B$135,0))</f>
        <v>13</v>
      </c>
      <c r="D45" s="5">
        <f>INDEX(database!$K$3:$K$135,MATCH(B45,database!$B$3:$B$135,0))</f>
        <v>2</v>
      </c>
      <c r="E45" s="5">
        <f>INDEX(database!$L$3:$L$135,MATCH(B45,database!$B$3:$B$135,0))</f>
        <v>15</v>
      </c>
      <c r="F45" s="5">
        <f>INDEX(database!$M$3:$M$135,MATCH(B45,database!$B$3:$B$135,0))</f>
        <v>8</v>
      </c>
      <c r="G45" t="s">
        <v>215</v>
      </c>
      <c r="M45" s="3" t="str">
        <f t="shared" si="1"/>
        <v xml:space="preserve">when (x"0000011A") =&gt;
-- DEB General Configuration Area Register "DTC_WDW_IDX" : "WDW_LEN_2" Field
v_ram_address    := "01101";
p_rmap_ram_rd(v_ram_address, fee_rmap_o.waitrequest, v_ram_readdata);
fee_rmap_o.readdata &lt;= v_ram_readdata(15 downto 8);
</v>
      </c>
    </row>
    <row r="46" spans="1:13" x14ac:dyDescent="0.25">
      <c r="A46" s="4" t="s">
        <v>165</v>
      </c>
      <c r="B46" s="5">
        <f t="shared" si="0"/>
        <v>283</v>
      </c>
      <c r="C46" s="5">
        <f>INDEX(database!$I$3:$I$135,MATCH(B46,database!$B$3:$B$135,0))</f>
        <v>13</v>
      </c>
      <c r="D46" s="5">
        <f>INDEX(database!$K$3:$K$135,MATCH(B46,database!$B$3:$B$135,0))</f>
        <v>1</v>
      </c>
      <c r="E46" s="5">
        <f>INDEX(database!$L$3:$L$135,MATCH(B46,database!$B$3:$B$135,0))</f>
        <v>7</v>
      </c>
      <c r="F46" s="5">
        <f>INDEX(database!$M$3:$M$135,MATCH(B46,database!$B$3:$B$135,0))</f>
        <v>0</v>
      </c>
      <c r="G46" t="s">
        <v>215</v>
      </c>
      <c r="M46" s="3" t="str">
        <f t="shared" si="1"/>
        <v xml:space="preserve">when (x"0000011B") =&gt;
-- DEB General Configuration Area Register "DTC_WDW_IDX" : "WDW_LEN_2" Field
v_ram_address    := "01101";
p_rmap_ram_rd(v_ram_address, fee_rmap_o.waitrequest, v_ram_readdata);
fee_rmap_o.readdata &lt;= v_ram_readdata(7 downto 0);
</v>
      </c>
    </row>
    <row r="47" spans="1:13" x14ac:dyDescent="0.25">
      <c r="A47" s="4" t="s">
        <v>166</v>
      </c>
      <c r="B47" s="5">
        <f t="shared" si="0"/>
        <v>284</v>
      </c>
      <c r="C47" s="5">
        <f>INDEX(database!$I$3:$I$135,MATCH(B47,database!$B$3:$B$135,0))</f>
        <v>14</v>
      </c>
      <c r="D47" s="5">
        <f>INDEX(database!$K$3:$K$135,MATCH(B47,database!$B$3:$B$135,0))</f>
        <v>8</v>
      </c>
      <c r="E47" s="5">
        <f>INDEX(database!$L$3:$L$135,MATCH(B47,database!$B$3:$B$135,0))</f>
        <v>31</v>
      </c>
      <c r="F47" s="5">
        <f>INDEX(database!$M$3:$M$135,MATCH(B47,database!$B$3:$B$135,0))</f>
        <v>24</v>
      </c>
      <c r="G47" t="s">
        <v>216</v>
      </c>
      <c r="M47" s="3" t="str">
        <f t="shared" si="1"/>
        <v xml:space="preserve">when (x"0000011C") =&gt;
-- DEB General Configuration Area Register "DTC_WDW_IDX" : "WDW_IDX_1" Field
v_ram_address    := "01110";
p_rmap_ram_rd(v_ram_address, fee_rmap_o.waitrequest, v_ram_readdata);
fee_rmap_o.readdata &lt;= v_ram_readdata(31 downto 24);
</v>
      </c>
    </row>
    <row r="48" spans="1:13" x14ac:dyDescent="0.25">
      <c r="A48" s="4" t="s">
        <v>167</v>
      </c>
      <c r="B48" s="5">
        <f t="shared" si="0"/>
        <v>285</v>
      </c>
      <c r="C48" s="5">
        <f>INDEX(database!$I$3:$I$135,MATCH(B48,database!$B$3:$B$135,0))</f>
        <v>14</v>
      </c>
      <c r="D48" s="5">
        <f>INDEX(database!$K$3:$K$135,MATCH(B48,database!$B$3:$B$135,0))</f>
        <v>4</v>
      </c>
      <c r="E48" s="5">
        <f>INDEX(database!$L$3:$L$135,MATCH(B48,database!$B$3:$B$135,0))</f>
        <v>23</v>
      </c>
      <c r="F48" s="5">
        <f>INDEX(database!$M$3:$M$135,MATCH(B48,database!$B$3:$B$135,0))</f>
        <v>16</v>
      </c>
      <c r="G48" t="s">
        <v>216</v>
      </c>
      <c r="M48" s="3" t="str">
        <f t="shared" si="1"/>
        <v xml:space="preserve">when (x"0000011D") =&gt;
-- DEB General Configuration Area Register "DTC_WDW_IDX" : "WDW_IDX_1" Field
v_ram_address    := "01110";
p_rmap_ram_rd(v_ram_address, fee_rmap_o.waitrequest, v_ram_readdata);
fee_rmap_o.readdata &lt;= v_ram_readdata(23 downto 16);
</v>
      </c>
    </row>
    <row r="49" spans="1:13" x14ac:dyDescent="0.25">
      <c r="A49" s="4" t="s">
        <v>168</v>
      </c>
      <c r="B49" s="5">
        <f t="shared" si="0"/>
        <v>286</v>
      </c>
      <c r="C49" s="5">
        <f>INDEX(database!$I$3:$I$135,MATCH(B49,database!$B$3:$B$135,0))</f>
        <v>14</v>
      </c>
      <c r="D49" s="5">
        <f>INDEX(database!$K$3:$K$135,MATCH(B49,database!$B$3:$B$135,0))</f>
        <v>2</v>
      </c>
      <c r="E49" s="5">
        <f>INDEX(database!$L$3:$L$135,MATCH(B49,database!$B$3:$B$135,0))</f>
        <v>15</v>
      </c>
      <c r="F49" s="5">
        <f>INDEX(database!$M$3:$M$135,MATCH(B49,database!$B$3:$B$135,0))</f>
        <v>8</v>
      </c>
      <c r="G49" t="s">
        <v>217</v>
      </c>
      <c r="M49" s="3" t="str">
        <f t="shared" si="1"/>
        <v xml:space="preserve">when (x"0000011E") =&gt;
-- DEB General Configuration Area Register "DTC_WDW_IDX" : "WDW_LEN_1" Field
v_ram_address    := "01110";
p_rmap_ram_rd(v_ram_address, fee_rmap_o.waitrequest, v_ram_readdata);
fee_rmap_o.readdata &lt;= v_ram_readdata(15 downto 8);
</v>
      </c>
    </row>
    <row r="50" spans="1:13" x14ac:dyDescent="0.25">
      <c r="A50" s="4" t="s">
        <v>169</v>
      </c>
      <c r="B50" s="5">
        <f t="shared" si="0"/>
        <v>287</v>
      </c>
      <c r="C50" s="5">
        <f>INDEX(database!$I$3:$I$135,MATCH(B50,database!$B$3:$B$135,0))</f>
        <v>14</v>
      </c>
      <c r="D50" s="5">
        <f>INDEX(database!$K$3:$K$135,MATCH(B50,database!$B$3:$B$135,0))</f>
        <v>1</v>
      </c>
      <c r="E50" s="5">
        <f>INDEX(database!$L$3:$L$135,MATCH(B50,database!$B$3:$B$135,0))</f>
        <v>7</v>
      </c>
      <c r="F50" s="5">
        <f>INDEX(database!$M$3:$M$135,MATCH(B50,database!$B$3:$B$135,0))</f>
        <v>0</v>
      </c>
      <c r="G50" t="s">
        <v>217</v>
      </c>
      <c r="M50" s="3" t="str">
        <f t="shared" si="1"/>
        <v xml:space="preserve">when (x"0000011F") =&gt;
-- DEB General Configuration Area Register "DTC_WDW_IDX" : "WDW_LEN_1" Field
v_ram_address    := "01110";
p_rmap_ram_rd(v_ram_address, fee_rmap_o.waitrequest, v_ram_readdata);
fee_rmap_o.readdata &lt;= v_ram_readdata(7 downto 0);
</v>
      </c>
    </row>
    <row r="51" spans="1:13" x14ac:dyDescent="0.25">
      <c r="A51" s="4" t="s">
        <v>170</v>
      </c>
      <c r="B51" s="5">
        <f t="shared" si="0"/>
        <v>291</v>
      </c>
      <c r="C51" s="5">
        <f>INDEX(database!$I$3:$I$135,MATCH(B51,database!$B$3:$B$135,0))</f>
        <v>15</v>
      </c>
      <c r="D51" s="5">
        <f>INDEX(database!$K$3:$K$135,MATCH(B51,database!$B$3:$B$135,0))</f>
        <v>1</v>
      </c>
      <c r="E51" s="5">
        <f>INDEX(database!$L$3:$L$135,MATCH(B51,database!$B$3:$B$135,0))</f>
        <v>7</v>
      </c>
      <c r="F51" s="5">
        <f>INDEX(database!$M$3:$M$135,MATCH(B51,database!$B$3:$B$135,0))</f>
        <v>0</v>
      </c>
      <c r="G51" t="s">
        <v>218</v>
      </c>
      <c r="M51" s="3" t="str">
        <f t="shared" si="1"/>
        <v xml:space="preserve">when (x"00000123") =&gt;
-- DEB General Configuration Area Register "DTC_OVS_PAT" : "OVS_LIN_PAT" Field
v_ram_address    := "01111";
p_rmap_ram_rd(v_ram_address, fee_rmap_o.waitrequest, v_ram_readdata);
fee_rmap_o.readdata &lt;= v_ram_readdata(7 downto 0);
</v>
      </c>
    </row>
    <row r="52" spans="1:13" x14ac:dyDescent="0.25">
      <c r="A52" s="4" t="s">
        <v>171</v>
      </c>
      <c r="B52" s="5">
        <f t="shared" si="0"/>
        <v>292</v>
      </c>
      <c r="C52" s="5">
        <f>INDEX(database!$I$3:$I$135,MATCH(B52,database!$B$3:$B$135,0))</f>
        <v>16</v>
      </c>
      <c r="D52" s="5">
        <f>INDEX(database!$K$3:$K$135,MATCH(B52,database!$B$3:$B$135,0))</f>
        <v>8</v>
      </c>
      <c r="E52" s="5">
        <f>INDEX(database!$L$3:$L$135,MATCH(B52,database!$B$3:$B$135,0))</f>
        <v>31</v>
      </c>
      <c r="F52" s="5">
        <f>INDEX(database!$M$3:$M$135,MATCH(B52,database!$B$3:$B$135,0))</f>
        <v>24</v>
      </c>
      <c r="G52" t="s">
        <v>219</v>
      </c>
      <c r="M52" s="3" t="str">
        <f t="shared" si="1"/>
        <v xml:space="preserve">when (x"00000124") =&gt;
-- DEB General Configuration Area Register "DTC_SIZ_PAT" : "NB_LIN_PAT" Field
v_ram_address    := "10000";
p_rmap_ram_rd(v_ram_address, fee_rmap_o.waitrequest, v_ram_readdata);
fee_rmap_o.readdata &lt;= v_ram_readdata(31 downto 24);
</v>
      </c>
    </row>
    <row r="53" spans="1:13" x14ac:dyDescent="0.25">
      <c r="A53" s="4" t="s">
        <v>172</v>
      </c>
      <c r="B53" s="5">
        <f t="shared" si="0"/>
        <v>293</v>
      </c>
      <c r="C53" s="5">
        <f>INDEX(database!$I$3:$I$135,MATCH(B53,database!$B$3:$B$135,0))</f>
        <v>16</v>
      </c>
      <c r="D53" s="5">
        <f>INDEX(database!$K$3:$K$135,MATCH(B53,database!$B$3:$B$135,0))</f>
        <v>4</v>
      </c>
      <c r="E53" s="5">
        <f>INDEX(database!$L$3:$L$135,MATCH(B53,database!$B$3:$B$135,0))</f>
        <v>23</v>
      </c>
      <c r="F53" s="5">
        <f>INDEX(database!$M$3:$M$135,MATCH(B53,database!$B$3:$B$135,0))</f>
        <v>16</v>
      </c>
      <c r="G53" t="s">
        <v>219</v>
      </c>
      <c r="M53" s="3" t="str">
        <f t="shared" si="1"/>
        <v xml:space="preserve">when (x"00000125") =&gt;
-- DEB General Configuration Area Register "DTC_SIZ_PAT" : "NB_LIN_PAT" Field
v_ram_address    := "10000";
p_rmap_ram_rd(v_ram_address, fee_rmap_o.waitrequest, v_ram_readdata);
fee_rmap_o.readdata &lt;= v_ram_readdata(23 downto 16);
</v>
      </c>
    </row>
    <row r="54" spans="1:13" x14ac:dyDescent="0.25">
      <c r="A54" s="4" t="s">
        <v>173</v>
      </c>
      <c r="B54" s="5">
        <f t="shared" si="0"/>
        <v>294</v>
      </c>
      <c r="C54" s="5">
        <f>INDEX(database!$I$3:$I$135,MATCH(B54,database!$B$3:$B$135,0))</f>
        <v>16</v>
      </c>
      <c r="D54" s="5">
        <f>INDEX(database!$K$3:$K$135,MATCH(B54,database!$B$3:$B$135,0))</f>
        <v>2</v>
      </c>
      <c r="E54" s="5">
        <f>INDEX(database!$L$3:$L$135,MATCH(B54,database!$B$3:$B$135,0))</f>
        <v>15</v>
      </c>
      <c r="F54" s="5">
        <f>INDEX(database!$M$3:$M$135,MATCH(B54,database!$B$3:$B$135,0))</f>
        <v>8</v>
      </c>
      <c r="G54" t="s">
        <v>220</v>
      </c>
      <c r="M54" s="3" t="str">
        <f t="shared" si="1"/>
        <v xml:space="preserve">when (x"00000126") =&gt;
-- DEB General Configuration Area Register "DTC_SIZ_PAT" : "NB_PIX_PAT" Field
v_ram_address    := "10000";
p_rmap_ram_rd(v_ram_address, fee_rmap_o.waitrequest, v_ram_readdata);
fee_rmap_o.readdata &lt;= v_ram_readdata(15 downto 8);
</v>
      </c>
    </row>
    <row r="55" spans="1:13" x14ac:dyDescent="0.25">
      <c r="A55" s="4" t="s">
        <v>174</v>
      </c>
      <c r="B55" s="5">
        <f t="shared" si="0"/>
        <v>295</v>
      </c>
      <c r="C55" s="5">
        <f>INDEX(database!$I$3:$I$135,MATCH(B55,database!$B$3:$B$135,0))</f>
        <v>16</v>
      </c>
      <c r="D55" s="5">
        <f>INDEX(database!$K$3:$K$135,MATCH(B55,database!$B$3:$B$135,0))</f>
        <v>1</v>
      </c>
      <c r="E55" s="5">
        <f>INDEX(database!$L$3:$L$135,MATCH(B55,database!$B$3:$B$135,0))</f>
        <v>7</v>
      </c>
      <c r="F55" s="5">
        <f>INDEX(database!$M$3:$M$135,MATCH(B55,database!$B$3:$B$135,0))</f>
        <v>0</v>
      </c>
      <c r="G55" t="s">
        <v>220</v>
      </c>
      <c r="M55" s="3" t="str">
        <f t="shared" si="1"/>
        <v xml:space="preserve">when (x"00000127") =&gt;
-- DEB General Configuration Area Register "DTC_SIZ_PAT" : "NB_PIX_PAT" Field
v_ram_address    := "10000";
p_rmap_ram_rd(v_ram_address, fee_rmap_o.waitrequest, v_ram_readdata);
fee_rmap_o.readdata &lt;= v_ram_readdata(7 downto 0);
</v>
      </c>
    </row>
    <row r="56" spans="1:13" x14ac:dyDescent="0.25">
      <c r="A56" s="4" t="s">
        <v>175</v>
      </c>
      <c r="B56" s="5">
        <f t="shared" si="0"/>
        <v>299</v>
      </c>
      <c r="C56" s="5">
        <f>INDEX(database!$I$3:$I$135,MATCH(B56,database!$B$3:$B$135,0))</f>
        <v>17</v>
      </c>
      <c r="D56" s="5">
        <f>INDEX(database!$K$3:$K$135,MATCH(B56,database!$B$3:$B$135,0))</f>
        <v>1</v>
      </c>
      <c r="E56" s="5">
        <f>INDEX(database!$L$3:$L$135,MATCH(B56,database!$B$3:$B$135,0))</f>
        <v>7</v>
      </c>
      <c r="F56" s="5">
        <f>INDEX(database!$M$3:$M$135,MATCH(B56,database!$B$3:$B$135,0))</f>
        <v>0</v>
      </c>
      <c r="G56" t="s">
        <v>221</v>
      </c>
      <c r="M56" s="3" t="str">
        <f t="shared" si="1"/>
        <v xml:space="preserve">when (x"0000012B") =&gt;
-- DEB General Configuration Area Register "DTC_TRG_25S" : "2_5S_N_CYC" Field
v_ram_address    := "10001";
p_rmap_ram_rd(v_ram_address, fee_rmap_o.waitrequest, v_ram_readdata);
fee_rmap_o.readdata &lt;= v_ram_readdata(7 downto 0);
</v>
      </c>
    </row>
    <row r="57" spans="1:13" x14ac:dyDescent="0.25">
      <c r="A57" s="4" t="s">
        <v>176</v>
      </c>
      <c r="B57" s="5">
        <f t="shared" si="0"/>
        <v>303</v>
      </c>
      <c r="C57" s="5">
        <f>INDEX(database!$I$3:$I$135,MATCH(B57,database!$B$3:$B$135,0))</f>
        <v>18</v>
      </c>
      <c r="D57" s="5">
        <f>INDEX(database!$K$3:$K$135,MATCH(B57,database!$B$3:$B$135,0))</f>
        <v>1</v>
      </c>
      <c r="E57" s="5">
        <f>INDEX(database!$L$3:$L$135,MATCH(B57,database!$B$3:$B$135,0))</f>
        <v>7</v>
      </c>
      <c r="F57" s="5">
        <f>INDEX(database!$M$3:$M$135,MATCH(B57,database!$B$3:$B$135,0))</f>
        <v>0</v>
      </c>
      <c r="G57" t="s">
        <v>222</v>
      </c>
      <c r="M57" s="3" t="str">
        <f t="shared" si="1"/>
        <v xml:space="preserve">when (x"0000012F") =&gt;
-- DEB General Configuration Area Register "DTC_SEL_TRG" : "TRG_SRC" Field
v_ram_address    := "10010";
p_rmap_ram_rd(v_ram_address, fee_rmap_o.waitrequest, v_ram_readdata);
fee_rmap_o.readdata &lt;= v_ram_readdata(7 downto 0);
</v>
      </c>
    </row>
    <row r="58" spans="1:13" x14ac:dyDescent="0.25">
      <c r="A58" s="4" t="s">
        <v>177</v>
      </c>
      <c r="B58" s="5">
        <f t="shared" si="0"/>
        <v>306</v>
      </c>
      <c r="C58" s="5">
        <f>INDEX(database!$I$3:$I$135,MATCH(B58,database!$B$3:$B$135,0))</f>
        <v>19</v>
      </c>
      <c r="D58" s="5">
        <f>INDEX(database!$K$3:$K$135,MATCH(B58,database!$B$3:$B$135,0))</f>
        <v>2</v>
      </c>
      <c r="E58" s="5">
        <f>INDEX(database!$L$3:$L$135,MATCH(B58,database!$B$3:$B$135,0))</f>
        <v>15</v>
      </c>
      <c r="F58" s="5">
        <f>INDEX(database!$M$3:$M$135,MATCH(B58,database!$B$3:$B$135,0))</f>
        <v>8</v>
      </c>
      <c r="G58" t="s">
        <v>223</v>
      </c>
      <c r="M58" s="3" t="str">
        <f t="shared" si="1"/>
        <v xml:space="preserve">when (x"00000132") =&gt;
-- DEB General Configuration Area Register "DTC_FRM_CNT" : "PSET_FRM_CNT" Field
v_ram_address    := "10011";
p_rmap_ram_rd(v_ram_address, fee_rmap_o.waitrequest, v_ram_readdata);
fee_rmap_o.readdata &lt;= v_ram_readdata(15 downto 8);
</v>
      </c>
    </row>
    <row r="59" spans="1:13" x14ac:dyDescent="0.25">
      <c r="A59" s="4" t="s">
        <v>178</v>
      </c>
      <c r="B59" s="5">
        <f t="shared" si="0"/>
        <v>307</v>
      </c>
      <c r="C59" s="5">
        <f>INDEX(database!$I$3:$I$135,MATCH(B59,database!$B$3:$B$135,0))</f>
        <v>19</v>
      </c>
      <c r="D59" s="5">
        <f>INDEX(database!$K$3:$K$135,MATCH(B59,database!$B$3:$B$135,0))</f>
        <v>1</v>
      </c>
      <c r="E59" s="5">
        <f>INDEX(database!$L$3:$L$135,MATCH(B59,database!$B$3:$B$135,0))</f>
        <v>7</v>
      </c>
      <c r="F59" s="5">
        <f>INDEX(database!$M$3:$M$135,MATCH(B59,database!$B$3:$B$135,0))</f>
        <v>0</v>
      </c>
      <c r="G59" t="s">
        <v>223</v>
      </c>
      <c r="M59" s="3" t="str">
        <f t="shared" si="1"/>
        <v xml:space="preserve">when (x"00000133") =&gt;
-- DEB General Configuration Area Register "DTC_FRM_CNT" : "PSET_FRM_CNT" Field
v_ram_address    := "10011";
p_rmap_ram_rd(v_ram_address, fee_rmap_o.waitrequest, v_ram_readdata);
fee_rmap_o.readdata &lt;= v_ram_readdata(7 downto 0);
</v>
      </c>
    </row>
    <row r="60" spans="1:13" x14ac:dyDescent="0.25">
      <c r="A60" s="4" t="s">
        <v>179</v>
      </c>
      <c r="B60" s="5">
        <f t="shared" si="0"/>
        <v>311</v>
      </c>
      <c r="C60" s="5">
        <f>INDEX(database!$I$3:$I$135,MATCH(B60,database!$B$3:$B$135,0))</f>
        <v>20</v>
      </c>
      <c r="D60" s="5">
        <f>INDEX(database!$K$3:$K$135,MATCH(B60,database!$B$3:$B$135,0))</f>
        <v>1</v>
      </c>
      <c r="E60" s="5">
        <f>INDEX(database!$L$3:$L$135,MATCH(B60,database!$B$3:$B$135,0))</f>
        <v>7</v>
      </c>
      <c r="F60" s="5">
        <f>INDEX(database!$M$3:$M$135,MATCH(B60,database!$B$3:$B$135,0))</f>
        <v>0</v>
      </c>
      <c r="G60" t="s">
        <v>224</v>
      </c>
      <c r="M60" s="3" t="str">
        <f t="shared" si="1"/>
        <v xml:space="preserve">when (x"00000137") =&gt;
-- DEB General Configuration Area Register "DTC_SEL_SYN" : "SYN_FRQ" Field
v_ram_address    := "10100";
p_rmap_ram_rd(v_ram_address, fee_rmap_o.waitrequest, v_ram_readdata);
fee_rmap_o.readdata &lt;= v_ram_readdata(7 downto 0);
</v>
      </c>
    </row>
    <row r="61" spans="1:13" x14ac:dyDescent="0.25">
      <c r="A61" s="4" t="s">
        <v>180</v>
      </c>
      <c r="B61" s="5">
        <f t="shared" si="0"/>
        <v>313</v>
      </c>
      <c r="C61" s="5">
        <f>INDEX(database!$I$3:$I$135,MATCH(B61,database!$B$3:$B$135,0))</f>
        <v>21</v>
      </c>
      <c r="D61" s="5">
        <f>INDEX(database!$K$3:$K$135,MATCH(B61,database!$B$3:$B$135,0))</f>
        <v>4</v>
      </c>
      <c r="E61" s="5">
        <f>INDEX(database!$L$3:$L$135,MATCH(B61,database!$B$3:$B$135,0))</f>
        <v>23</v>
      </c>
      <c r="F61" s="5">
        <f>INDEX(database!$M$3:$M$135,MATCH(B61,database!$B$3:$B$135,0))</f>
        <v>16</v>
      </c>
      <c r="G61" t="s">
        <v>225</v>
      </c>
      <c r="M61" s="3" t="str">
        <f t="shared" si="1"/>
        <v xml:space="preserve">when (x"00000139") =&gt;
-- DEB General Configuration Area Register "DTC_RST_CPS" : "RST_SPW" Field
v_ram_address    := "10101";
p_rmap_ram_rd(v_ram_address, fee_rmap_o.waitrequest, v_ram_readdata);
fee_rmap_o.readdata &lt;= v_ram_readdata(23 downto 16);
</v>
      </c>
    </row>
    <row r="62" spans="1:13" x14ac:dyDescent="0.25">
      <c r="A62" s="4" t="s">
        <v>181</v>
      </c>
      <c r="B62" s="5">
        <f t="shared" si="0"/>
        <v>314</v>
      </c>
      <c r="C62" s="5">
        <f>INDEX(database!$I$3:$I$135,MATCH(B62,database!$B$3:$B$135,0))</f>
        <v>21</v>
      </c>
      <c r="D62" s="5">
        <f>INDEX(database!$K$3:$K$135,MATCH(B62,database!$B$3:$B$135,0))</f>
        <v>2</v>
      </c>
      <c r="E62" s="5">
        <f>INDEX(database!$L$3:$L$135,MATCH(B62,database!$B$3:$B$135,0))</f>
        <v>15</v>
      </c>
      <c r="F62" s="5">
        <f>INDEX(database!$M$3:$M$135,MATCH(B62,database!$B$3:$B$135,0))</f>
        <v>8</v>
      </c>
      <c r="G62" t="s">
        <v>226</v>
      </c>
      <c r="M62" s="3" t="str">
        <f t="shared" si="1"/>
        <v xml:space="preserve">when (x"0000013A") =&gt;
-- DEB General Configuration Area Register "DTC_RST_CPS" : "RST_WDG" Field
v_ram_address    := "10101";
p_rmap_ram_rd(v_ram_address, fee_rmap_o.waitrequest, v_ram_readdata);
fee_rmap_o.readdata &lt;= v_ram_readdata(15 downto 8);
</v>
      </c>
    </row>
    <row r="63" spans="1:13" x14ac:dyDescent="0.25">
      <c r="A63" s="4" t="s">
        <v>182</v>
      </c>
      <c r="B63" s="5">
        <f t="shared" si="0"/>
        <v>317</v>
      </c>
      <c r="C63" s="5">
        <f>INDEX(database!$I$3:$I$135,MATCH(B63,database!$B$3:$B$135,0))</f>
        <v>22</v>
      </c>
      <c r="D63" s="5">
        <f>INDEX(database!$K$3:$K$135,MATCH(B63,database!$B$3:$B$135,0))</f>
        <v>4</v>
      </c>
      <c r="E63" s="5">
        <f>INDEX(database!$L$3:$L$135,MATCH(B63,database!$B$3:$B$135,0))</f>
        <v>23</v>
      </c>
      <c r="F63" s="5">
        <f>INDEX(database!$M$3:$M$135,MATCH(B63,database!$B$3:$B$135,0))</f>
        <v>16</v>
      </c>
      <c r="G63" t="s">
        <v>227</v>
      </c>
      <c r="M63" s="3" t="str">
        <f t="shared" si="1"/>
        <v xml:space="preserve">when (x"0000013D") =&gt;
-- DEB General Configuration Area Register "DTC_25S_DLY" : "25S_DLY" Field
v_ram_address    := "10110";
p_rmap_ram_rd(v_ram_address, fee_rmap_o.waitrequest, v_ram_readdata);
fee_rmap_o.readdata &lt;= v_ram_readdata(23 downto 16);
</v>
      </c>
    </row>
    <row r="64" spans="1:13" x14ac:dyDescent="0.25">
      <c r="A64" s="4" t="s">
        <v>183</v>
      </c>
      <c r="B64" s="5">
        <f t="shared" si="0"/>
        <v>318</v>
      </c>
      <c r="C64" s="5">
        <f>INDEX(database!$I$3:$I$135,MATCH(B64,database!$B$3:$B$135,0))</f>
        <v>22</v>
      </c>
      <c r="D64" s="5">
        <f>INDEX(database!$K$3:$K$135,MATCH(B64,database!$B$3:$B$135,0))</f>
        <v>2</v>
      </c>
      <c r="E64" s="5">
        <f>INDEX(database!$L$3:$L$135,MATCH(B64,database!$B$3:$B$135,0))</f>
        <v>15</v>
      </c>
      <c r="F64" s="5">
        <f>INDEX(database!$M$3:$M$135,MATCH(B64,database!$B$3:$B$135,0))</f>
        <v>8</v>
      </c>
      <c r="G64" t="s">
        <v>227</v>
      </c>
      <c r="M64" s="3" t="str">
        <f t="shared" si="1"/>
        <v xml:space="preserve">when (x"0000013E") =&gt;
-- DEB General Configuration Area Register "DTC_25S_DLY" : "25S_DLY" Field
v_ram_address    := "10110";
p_rmap_ram_rd(v_ram_address, fee_rmap_o.waitrequest, v_ram_readdata);
fee_rmap_o.readdata &lt;= v_ram_readdata(15 downto 8);
</v>
      </c>
    </row>
    <row r="65" spans="1:13" x14ac:dyDescent="0.25">
      <c r="A65" s="4" t="s">
        <v>184</v>
      </c>
      <c r="B65" s="5">
        <f t="shared" si="0"/>
        <v>319</v>
      </c>
      <c r="C65" s="5">
        <f>INDEX(database!$I$3:$I$135,MATCH(B65,database!$B$3:$B$135,0))</f>
        <v>22</v>
      </c>
      <c r="D65" s="5">
        <f>INDEX(database!$K$3:$K$135,MATCH(B65,database!$B$3:$B$135,0))</f>
        <v>1</v>
      </c>
      <c r="E65" s="5">
        <f>INDEX(database!$L$3:$L$135,MATCH(B65,database!$B$3:$B$135,0))</f>
        <v>7</v>
      </c>
      <c r="F65" s="5">
        <f>INDEX(database!$M$3:$M$135,MATCH(B65,database!$B$3:$B$135,0))</f>
        <v>0</v>
      </c>
      <c r="G65" t="s">
        <v>227</v>
      </c>
      <c r="M65" s="3" t="str">
        <f t="shared" si="1"/>
        <v xml:space="preserve">when (x"0000013F") =&gt;
-- DEB General Configuration Area Register "DTC_25S_DLY" : "25S_DLY" Field
v_ram_address    := "10110";
p_rmap_ram_rd(v_ram_address, fee_rmap_o.waitrequest, v_ram_readdata);
fee_rmap_o.readdata &lt;= v_ram_readdata(7 downto 0);
</v>
      </c>
    </row>
    <row r="66" spans="1:13" x14ac:dyDescent="0.25">
      <c r="A66" s="4" t="s">
        <v>185</v>
      </c>
      <c r="B66" s="5">
        <f t="shared" si="0"/>
        <v>320</v>
      </c>
      <c r="C66" s="5">
        <f>INDEX(database!$I$3:$I$135,MATCH(B66,database!$B$3:$B$135,0))</f>
        <v>23</v>
      </c>
      <c r="D66" s="5">
        <f>INDEX(database!$K$3:$K$135,MATCH(B66,database!$B$3:$B$135,0))</f>
        <v>8</v>
      </c>
      <c r="E66" s="5">
        <f>INDEX(database!$L$3:$L$135,MATCH(B66,database!$B$3:$B$135,0))</f>
        <v>31</v>
      </c>
      <c r="F66" s="5">
        <f>INDEX(database!$M$3:$M$135,MATCH(B66,database!$B$3:$B$135,0))</f>
        <v>24</v>
      </c>
      <c r="G66" t="s">
        <v>228</v>
      </c>
      <c r="M66" s="3" t="str">
        <f t="shared" si="1"/>
        <v xml:space="preserve">when (x"00000140") =&gt;
-- DEB General Configuration Area Register "DTC_TMOD_CONF" : "RESERVED" Field
v_ram_address    := "10111";
p_rmap_ram_rd(v_ram_address, fee_rmap_o.waitrequest, v_ram_readdata);
fee_rmap_o.readdata &lt;= v_ram_readdata(31 downto 24);
</v>
      </c>
    </row>
    <row r="67" spans="1:13" x14ac:dyDescent="0.25">
      <c r="A67" s="4" t="s">
        <v>186</v>
      </c>
      <c r="B67" s="5">
        <f t="shared" si="0"/>
        <v>321</v>
      </c>
      <c r="C67" s="5">
        <f>INDEX(database!$I$3:$I$135,MATCH(B67,database!$B$3:$B$135,0))</f>
        <v>23</v>
      </c>
      <c r="D67" s="5">
        <f>INDEX(database!$K$3:$K$135,MATCH(B67,database!$B$3:$B$135,0))</f>
        <v>4</v>
      </c>
      <c r="E67" s="5">
        <f>INDEX(database!$L$3:$L$135,MATCH(B67,database!$B$3:$B$135,0))</f>
        <v>23</v>
      </c>
      <c r="F67" s="5">
        <f>INDEX(database!$M$3:$M$135,MATCH(B67,database!$B$3:$B$135,0))</f>
        <v>16</v>
      </c>
      <c r="G67" t="s">
        <v>228</v>
      </c>
      <c r="M67" s="3" t="str">
        <f t="shared" si="1"/>
        <v xml:space="preserve">when (x"00000141") =&gt;
-- DEB General Configuration Area Register "DTC_TMOD_CONF" : "RESERVED" Field
v_ram_address    := "10111";
p_rmap_ram_rd(v_ram_address, fee_rmap_o.waitrequest, v_ram_readdata);
fee_rmap_o.readdata &lt;= v_ram_readdata(23 downto 16);
</v>
      </c>
    </row>
    <row r="68" spans="1:13" x14ac:dyDescent="0.25">
      <c r="A68" s="4" t="s">
        <v>187</v>
      </c>
      <c r="B68" s="5">
        <f t="shared" si="0"/>
        <v>322</v>
      </c>
      <c r="C68" s="5">
        <f>INDEX(database!$I$3:$I$135,MATCH(B68,database!$B$3:$B$135,0))</f>
        <v>23</v>
      </c>
      <c r="D68" s="5">
        <f>INDEX(database!$K$3:$K$135,MATCH(B68,database!$B$3:$B$135,0))</f>
        <v>2</v>
      </c>
      <c r="E68" s="5">
        <f>INDEX(database!$L$3:$L$135,MATCH(B68,database!$B$3:$B$135,0))</f>
        <v>15</v>
      </c>
      <c r="F68" s="5">
        <f>INDEX(database!$M$3:$M$135,MATCH(B68,database!$B$3:$B$135,0))</f>
        <v>8</v>
      </c>
      <c r="G68" t="s">
        <v>228</v>
      </c>
      <c r="M68" s="3" t="str">
        <f t="shared" si="1"/>
        <v xml:space="preserve">when (x"00000142") =&gt;
-- DEB General Configuration Area Register "DTC_TMOD_CONF" : "RESERVED" Field
v_ram_address    := "10111";
p_rmap_ram_rd(v_ram_address, fee_rmap_o.waitrequest, v_ram_readdata);
fee_rmap_o.readdata &lt;= v_ram_readdata(15 downto 8);
</v>
      </c>
    </row>
    <row r="69" spans="1:13" x14ac:dyDescent="0.25">
      <c r="A69" s="4" t="s">
        <v>188</v>
      </c>
      <c r="B69" s="5">
        <f t="shared" si="0"/>
        <v>323</v>
      </c>
      <c r="C69" s="5">
        <f>INDEX(database!$I$3:$I$135,MATCH(B69,database!$B$3:$B$135,0))</f>
        <v>23</v>
      </c>
      <c r="D69" s="5">
        <f>INDEX(database!$K$3:$K$135,MATCH(B69,database!$B$3:$B$135,0))</f>
        <v>1</v>
      </c>
      <c r="E69" s="5">
        <f>INDEX(database!$L$3:$L$135,MATCH(B69,database!$B$3:$B$135,0))</f>
        <v>7</v>
      </c>
      <c r="F69" s="5">
        <f>INDEX(database!$M$3:$M$135,MATCH(B69,database!$B$3:$B$135,0))</f>
        <v>0</v>
      </c>
      <c r="G69" t="s">
        <v>228</v>
      </c>
      <c r="M69" s="3" t="str">
        <f t="shared" si="1"/>
        <v xml:space="preserve">when (x"00000143") =&gt;
-- DEB General Configuration Area Register "DTC_TMOD_CONF" : "RESERVED" Field
v_ram_address    := "10111";
p_rmap_ram_rd(v_ram_address, fee_rmap_o.waitrequest, v_ram_readdata);
fee_rmap_o.readdata &lt;= v_ram_readdata(7 downto 0);
</v>
      </c>
    </row>
    <row r="70" spans="1:13" x14ac:dyDescent="0.25">
      <c r="A70" s="4" t="s">
        <v>189</v>
      </c>
      <c r="B70" s="5">
        <f t="shared" si="0"/>
        <v>327</v>
      </c>
      <c r="C70" s="5">
        <f>INDEX(database!$I$3:$I$135,MATCH(B70,database!$B$3:$B$135,0))</f>
        <v>24</v>
      </c>
      <c r="D70" s="5">
        <f>INDEX(database!$K$3:$K$135,MATCH(B70,database!$B$3:$B$135,0))</f>
        <v>1</v>
      </c>
      <c r="E70" s="5">
        <f>INDEX(database!$L$3:$L$135,MATCH(B70,database!$B$3:$B$135,0))</f>
        <v>7</v>
      </c>
      <c r="F70" s="5">
        <f>INDEX(database!$M$3:$M$135,MATCH(B70,database!$B$3:$B$135,0))</f>
        <v>0</v>
      </c>
      <c r="G70" t="s">
        <v>229</v>
      </c>
      <c r="M70" s="3" t="str">
        <f t="shared" si="1"/>
        <v xml:space="preserve">when (x"00000147") =&gt;
-- DEB General Configuration Area Register "DTC_SPW_CFG" : "TIMECODE" Field
v_ram_address    := "11000";
p_rmap_ram_rd(v_ram_address, fee_rmap_o.waitrequest, v_ram_readdata);
fee_rmap_o.readdata &lt;= v_ram_readdata(7 downto 0);
</v>
      </c>
    </row>
    <row r="71" spans="1:13" x14ac:dyDescent="0.25">
      <c r="A71" s="4" t="s">
        <v>230</v>
      </c>
      <c r="B71" s="5">
        <f t="shared" ref="B71:B91" si="2">HEX2DEC(A71)</f>
        <v>4096</v>
      </c>
      <c r="C71" s="5">
        <f>INDEX(database!$I$3:$I$135,MATCH(B71,database!$B$3:$B$135,0))</f>
        <v>25</v>
      </c>
      <c r="D71" s="5">
        <f>INDEX(database!$K$3:$K$135,MATCH(B71,database!$B$3:$B$135,0))</f>
        <v>8</v>
      </c>
      <c r="E71" s="5">
        <f>INDEX(database!$L$3:$L$135,MATCH(B71,database!$B$3:$B$135,0))</f>
        <v>31</v>
      </c>
      <c r="F71" s="5">
        <f>INDEX(database!$M$3:$M$135,MATCH(B71,database!$B$3:$B$135,0))</f>
        <v>24</v>
      </c>
      <c r="G71" t="s">
        <v>251</v>
      </c>
      <c r="M71" s="3" t="str">
        <f t="shared" ref="M71:M91" si="3">_xlfn.CONCAT($B$2,DEC2HEX(B71,8),$C$2,CHAR(10),G71,CHAR(10),$D$2,DEC2BIN(C71,5),$E$2,CHAR(10),$F$2,CHAR(10),$G$2,E71,$H$2,F71,$I$2,CHAR(10))</f>
        <v xml:space="preserve">when (x"00001000") =&gt;
-- DEB Housekeeping Area Register "DEB_STATUS" : "OPER_MOD" Field
v_ram_address    := "11001";
p_rmap_ram_rd(v_ram_address, fee_rmap_o.waitrequest, v_ram_readdata);
fee_rmap_o.readdata &lt;= v_ram_readdata(31 downto 24);
</v>
      </c>
    </row>
    <row r="72" spans="1:13" x14ac:dyDescent="0.25">
      <c r="A72" s="4" t="s">
        <v>231</v>
      </c>
      <c r="B72" s="5">
        <f t="shared" si="2"/>
        <v>4097</v>
      </c>
      <c r="C72" s="5">
        <f>INDEX(database!$I$3:$I$135,MATCH(B72,database!$B$3:$B$135,0))</f>
        <v>25</v>
      </c>
      <c r="D72" s="5">
        <f>INDEX(database!$K$3:$K$135,MATCH(B72,database!$B$3:$B$135,0))</f>
        <v>4</v>
      </c>
      <c r="E72" s="5">
        <f>INDEX(database!$L$3:$L$135,MATCH(B72,database!$B$3:$B$135,0))</f>
        <v>23</v>
      </c>
      <c r="F72" s="5">
        <f>INDEX(database!$M$3:$M$135,MATCH(B72,database!$B$3:$B$135,0))</f>
        <v>16</v>
      </c>
      <c r="G72" t="s">
        <v>252</v>
      </c>
      <c r="M72" s="3" t="str">
        <f t="shared" si="3"/>
        <v xml:space="preserve">when (x"00001001") =&gt;
-- DEB Housekeeping Area Register "DEB_STATUS" : "EDAC_LIST_UNCORR_ERR" Field%%-- DEB Housekeeping Area Register "DEB_STATUS" : "EDAC_LIST_CORR_ERR" Field
v_ram_address    := "11001";
p_rmap_ram_rd(v_ram_address, fee_rmap_o.waitrequest, v_ram_readdata);
fee_rmap_o.readdata &lt;= v_ram_readdata(23 downto 16);
</v>
      </c>
    </row>
    <row r="73" spans="1:13" x14ac:dyDescent="0.25">
      <c r="A73" s="4" t="s">
        <v>232</v>
      </c>
      <c r="B73" s="5">
        <f t="shared" si="2"/>
        <v>4098</v>
      </c>
      <c r="C73" s="5">
        <f>INDEX(database!$I$3:$I$135,MATCH(B73,database!$B$3:$B$135,0))</f>
        <v>25</v>
      </c>
      <c r="D73" s="5">
        <f>INDEX(database!$K$3:$K$135,MATCH(B73,database!$B$3:$B$135,0))</f>
        <v>2</v>
      </c>
      <c r="E73" s="5">
        <f>INDEX(database!$L$3:$L$135,MATCH(B73,database!$B$3:$B$135,0))</f>
        <v>15</v>
      </c>
      <c r="F73" s="5">
        <f>INDEX(database!$M$3:$M$135,MATCH(B73,database!$B$3:$B$135,0))</f>
        <v>8</v>
      </c>
      <c r="G73" t="s">
        <v>253</v>
      </c>
      <c r="M73" s="3" t="str">
        <f t="shared" si="3"/>
        <v xml:space="preserve">when (x"00001002") =&gt;
-- DEB Housekeeping Area Register "DEB_STATUS" : PLL_REF, "PLL_VCXO", "PLL_LOCK" Fields
v_ram_address    := "11001";
p_rmap_ram_rd(v_ram_address, fee_rmap_o.waitrequest, v_ram_readdata);
fee_rmap_o.readdata &lt;= v_ram_readdata(15 downto 8);
</v>
      </c>
    </row>
    <row r="74" spans="1:13" x14ac:dyDescent="0.25">
      <c r="A74" s="4" t="s">
        <v>233</v>
      </c>
      <c r="B74" s="5">
        <f t="shared" si="2"/>
        <v>4099</v>
      </c>
      <c r="C74" s="5">
        <f>INDEX(database!$I$3:$I$135,MATCH(B74,database!$B$3:$B$135,0))</f>
        <v>25</v>
      </c>
      <c r="D74" s="5">
        <f>INDEX(database!$K$3:$K$135,MATCH(B74,database!$B$3:$B$135,0))</f>
        <v>1</v>
      </c>
      <c r="E74" s="5">
        <f>INDEX(database!$L$3:$L$135,MATCH(B74,database!$B$3:$B$135,0))</f>
        <v>7</v>
      </c>
      <c r="F74" s="5">
        <f>INDEX(database!$M$3:$M$135,MATCH(B74,database!$B$3:$B$135,0))</f>
        <v>0</v>
      </c>
      <c r="G74" t="s">
        <v>254</v>
      </c>
      <c r="M74" s="3" t="str">
        <f t="shared" si="3"/>
        <v xml:space="preserve">when (x"00001003") =&gt;
-- DEB Housekeeping Area Register "DEB_STATUS" : "WDG" Field%%-- DEB Housekeeping Area Register "DEB_STATUS" : "WDW_LIST_CNT_OVF" Field%%-- DEB Housekeeping Area Register "DEB_STATUS" : "VDIG_AEB_1" Field%%-- DEB Housekeeping Area Register "DEB_STATUS" : "VDIG_AEB_2" Field%%-- DEB Housekeeping Area Register "DEB_STATUS" : "VDIG_AEB_3" Field%%-- DEB Housekeeping Area Register "DEB_STATUS" : "VDIG_AEB_4" Field
v_ram_address    := "11001";
p_rmap_ram_rd(v_ram_address, fee_rmap_o.waitrequest, v_ram_readdata);
fee_rmap_o.readdata &lt;= v_ram_readdata(7 downto 0);
</v>
      </c>
    </row>
    <row r="75" spans="1:13" x14ac:dyDescent="0.25">
      <c r="A75" s="4" t="s">
        <v>234</v>
      </c>
      <c r="B75" s="5">
        <f t="shared" si="2"/>
        <v>4100</v>
      </c>
      <c r="C75" s="5">
        <f>INDEX(database!$I$3:$I$135,MATCH(B75,database!$B$3:$B$135,0))</f>
        <v>26</v>
      </c>
      <c r="D75" s="5">
        <f>INDEX(database!$K$3:$K$135,MATCH(B75,database!$B$3:$B$135,0))</f>
        <v>8</v>
      </c>
      <c r="E75" s="5">
        <f>INDEX(database!$L$3:$L$135,MATCH(B75,database!$B$3:$B$135,0))</f>
        <v>31</v>
      </c>
      <c r="F75" s="5">
        <f>INDEX(database!$M$3:$M$135,MATCH(B75,database!$B$3:$B$135,0))</f>
        <v>24</v>
      </c>
      <c r="G75" t="s">
        <v>255</v>
      </c>
      <c r="M75" s="3" t="str">
        <f t="shared" si="3"/>
        <v xml:space="preserve">when (x"00001004") =&gt;
-- DEB Housekeeping Area Register "DEB_OVF" : "ROW_ACT_LIST_1" Field%%-- DEB Housekeeping Area Register "DEB_OVF" : "ROW_ACT_LIST_2" Field%%-- DEB Housekeeping Area Register "DEB_OVF" : "ROW_ACT_LIST_3" Field%%-- DEB Housekeeping Area Register "DEB_OVF" : "ROW_ACT_LIST_4" Field%%-- DEB Housekeeping Area Register "DEB_OVF" : "ROW_ACT_LIST_5" Field%%-- DEB Housekeeping Area Register "DEB_OVF" : "ROW_ACT_LIST_6" Field%%-- DEB Housekeeping Area Register "DEB_OVF" : "ROW_ACT_LIST_7" Field%%-- DEB Housekeeping Area Register "DEB_OVF" : "ROW_ACT_LIST_8" Field
v_ram_address    := "11010";
p_rmap_ram_rd(v_ram_address, fee_rmap_o.waitrequest, v_ram_readdata);
fee_rmap_o.readdata &lt;= v_ram_readdata(31 downto 24);
</v>
      </c>
    </row>
    <row r="76" spans="1:13" x14ac:dyDescent="0.25">
      <c r="A76" s="4" t="s">
        <v>235</v>
      </c>
      <c r="B76" s="5">
        <f t="shared" si="2"/>
        <v>4101</v>
      </c>
      <c r="C76" s="5">
        <f>INDEX(database!$I$3:$I$135,MATCH(B76,database!$B$3:$B$135,0))</f>
        <v>26</v>
      </c>
      <c r="D76" s="5">
        <f>INDEX(database!$K$3:$K$135,MATCH(B76,database!$B$3:$B$135,0))</f>
        <v>4</v>
      </c>
      <c r="E76" s="5">
        <f>INDEX(database!$L$3:$L$135,MATCH(B76,database!$B$3:$B$135,0))</f>
        <v>23</v>
      </c>
      <c r="F76" s="5">
        <f>INDEX(database!$M$3:$M$135,MATCH(B76,database!$B$3:$B$135,0))</f>
        <v>16</v>
      </c>
      <c r="G76" t="s">
        <v>256</v>
      </c>
      <c r="M76" s="3" t="str">
        <f t="shared" si="3"/>
        <v xml:space="preserve">when (x"00001005") =&gt;
-- DEB Housekeeping Area Register "DEB_OVF" : "OUTBUFF_1" Field%%-- DEB Housekeeping Area Register "DEB_OVF" : "OUTBUFF_2" Field%%-- DEB Housekeeping Area Register "DEB_OVF" : "OUTBUFF_3" Field%%-- DEB Housekeeping Area Register "DEB_OVF" : "OUTBUFF_4" Field%%-- DEB Housekeeping Area Register "DEB_OVF" : "OUTBUFF_5" Field%%-- DEB Housekeeping Area Register "DEB_OVF" : "OUTBUFF_6" Field%%-- DEB Housekeeping Area Register "DEB_OVF" : "OUTBUFF_7" Field%%-- DEB Housekeeping Area Register "DEB_OVF" : "OUTBUFF_8" Field
v_ram_address    := "11010";
p_rmap_ram_rd(v_ram_address, fee_rmap_o.waitrequest, v_ram_readdata);
fee_rmap_o.readdata &lt;= v_ram_readdata(23 downto 16);
</v>
      </c>
    </row>
    <row r="77" spans="1:13" x14ac:dyDescent="0.25">
      <c r="A77" s="4" t="s">
        <v>236</v>
      </c>
      <c r="B77" s="5">
        <f t="shared" si="2"/>
        <v>4102</v>
      </c>
      <c r="C77" s="5">
        <f>INDEX(database!$I$3:$I$135,MATCH(B77,database!$B$3:$B$135,0))</f>
        <v>26</v>
      </c>
      <c r="D77" s="5">
        <f>INDEX(database!$K$3:$K$135,MATCH(B77,database!$B$3:$B$135,0))</f>
        <v>2</v>
      </c>
      <c r="E77" s="5">
        <f>INDEX(database!$L$3:$L$135,MATCH(B77,database!$B$3:$B$135,0))</f>
        <v>15</v>
      </c>
      <c r="F77" s="5">
        <f>INDEX(database!$M$3:$M$135,MATCH(B77,database!$B$3:$B$135,0))</f>
        <v>8</v>
      </c>
      <c r="G77" t="s">
        <v>257</v>
      </c>
      <c r="M77" s="3" t="str">
        <f t="shared" si="3"/>
        <v xml:space="preserve">when (x"00001006") =&gt;
-- DEB Housekeeping Area Register "DEB_OVF" : "RMAP_1" Field%%-- DEB Housekeeping Area Register "DEB_OVF" : "RMAP_2" Field%%-- DEB Housekeeping Area Register "DEB_OVF" : "RMAP_3" Field%%-- DEB Housekeeping Area Register "DEB_OVF" : "RMAP_4" Field
v_ram_address    := "11010";
p_rmap_ram_rd(v_ram_address, fee_rmap_o.waitrequest, v_ram_readdata);
fee_rmap_o.readdata &lt;= v_ram_readdata(15 downto 8);
</v>
      </c>
    </row>
    <row r="78" spans="1:13" x14ac:dyDescent="0.25">
      <c r="A78" s="4" t="s">
        <v>237</v>
      </c>
      <c r="B78" s="5">
        <f t="shared" si="2"/>
        <v>4104</v>
      </c>
      <c r="C78" s="5">
        <f>INDEX(database!$I$3:$I$135,MATCH(B78,database!$B$3:$B$135,0))</f>
        <v>27</v>
      </c>
      <c r="D78" s="5">
        <f>INDEX(database!$K$3:$K$135,MATCH(B78,database!$B$3:$B$135,0))</f>
        <v>8</v>
      </c>
      <c r="E78" s="5">
        <f>INDEX(database!$L$3:$L$135,MATCH(B78,database!$B$3:$B$135,0))</f>
        <v>31</v>
      </c>
      <c r="F78" s="5">
        <f>INDEX(database!$M$3:$M$135,MATCH(B78,database!$B$3:$B$135,0))</f>
        <v>24</v>
      </c>
      <c r="G78" t="s">
        <v>258</v>
      </c>
      <c r="M78" s="3" t="str">
        <f t="shared" si="3"/>
        <v xml:space="preserve">when (x"00001008") =&gt;
-- DEB Housekeeping Area Register "SPW_STATUS" : "DISC_4" Field%%-- DEB Housekeeping Area Register "SPW_STATUS" : "PAR_4" Field%%-- DEB Housekeeping Area Register "SPW_STATUS" : "ESC_4" Field%%-- DEB Housekeeping Area Register "SPW_STATUS" : "FIFO_4" Field%%-- DEB Housekeeping Area Register "SPW_STATUS" : "CRD_4" Field%%-- DEB Housekeeping Area Register "SPW_STATUS" : "STATE_4" Field
v_ram_address    := "11011";
p_rmap_ram_rd(v_ram_address, fee_rmap_o.waitrequest, v_ram_readdata);
fee_rmap_o.readdata &lt;= v_ram_readdata(31 downto 24);
</v>
      </c>
    </row>
    <row r="79" spans="1:13" x14ac:dyDescent="0.25">
      <c r="A79" s="4" t="s">
        <v>238</v>
      </c>
      <c r="B79" s="5">
        <f t="shared" si="2"/>
        <v>4105</v>
      </c>
      <c r="C79" s="5">
        <f>INDEX(database!$I$3:$I$135,MATCH(B79,database!$B$3:$B$135,0))</f>
        <v>27</v>
      </c>
      <c r="D79" s="5">
        <f>INDEX(database!$K$3:$K$135,MATCH(B79,database!$B$3:$B$135,0))</f>
        <v>4</v>
      </c>
      <c r="E79" s="5">
        <f>INDEX(database!$L$3:$L$135,MATCH(B79,database!$B$3:$B$135,0))</f>
        <v>23</v>
      </c>
      <c r="F79" s="5">
        <f>INDEX(database!$M$3:$M$135,MATCH(B79,database!$B$3:$B$135,0))</f>
        <v>16</v>
      </c>
      <c r="G79" t="s">
        <v>259</v>
      </c>
      <c r="M79" s="3" t="str">
        <f t="shared" si="3"/>
        <v xml:space="preserve">when (x"00001009") =&gt;
-- DEB Housekeeping Area Register "SPW_STATUS" : "DISC_3" Field%%-- DEB Housekeeping Area Register "SPW_STATUS" : "PAR_3" Field%%-- DEB Housekeeping Area Register "SPW_STATUS" : "ESC_3" Field%%-- DEB Housekeeping Area Register "SPW_STATUS" : "FIFO_3" Field%%-- DEB Housekeeping Area Register "SPW_STATUS" : "CRD_3" Field%%-- DEB Housekeeping Area Register "SPW_STATUS" : "STATE_3" Field
v_ram_address    := "11011";
p_rmap_ram_rd(v_ram_address, fee_rmap_o.waitrequest, v_ram_readdata);
fee_rmap_o.readdata &lt;= v_ram_readdata(23 downto 16);
</v>
      </c>
    </row>
    <row r="80" spans="1:13" x14ac:dyDescent="0.25">
      <c r="A80" s="4" t="s">
        <v>239</v>
      </c>
      <c r="B80" s="5">
        <f t="shared" si="2"/>
        <v>4106</v>
      </c>
      <c r="C80" s="5">
        <f>INDEX(database!$I$3:$I$135,MATCH(B80,database!$B$3:$B$135,0))</f>
        <v>27</v>
      </c>
      <c r="D80" s="5">
        <f>INDEX(database!$K$3:$K$135,MATCH(B80,database!$B$3:$B$135,0))</f>
        <v>2</v>
      </c>
      <c r="E80" s="5">
        <f>INDEX(database!$L$3:$L$135,MATCH(B80,database!$B$3:$B$135,0))</f>
        <v>15</v>
      </c>
      <c r="F80" s="5">
        <f>INDEX(database!$M$3:$M$135,MATCH(B80,database!$B$3:$B$135,0))</f>
        <v>8</v>
      </c>
      <c r="G80" t="s">
        <v>260</v>
      </c>
      <c r="M80" s="3" t="str">
        <f t="shared" si="3"/>
        <v xml:space="preserve">when (x"0000100A") =&gt;
-- DEB Housekeeping Area Register "SPW_STATUS" : "DISC_2" Field%%-- DEB Housekeeping Area Register "SPW_STATUS" : "PAR_2" Field%%-- DEB Housekeeping Area Register "SPW_STATUS" : "ESC_2" Field%%-- DEB Housekeeping Area Register "SPW_STATUS" : "FIFO_2" Field%%-- DEB Housekeeping Area Register "SPW_STATUS" : "CRD_2" Field%%-- DEB Housekeeping Area Register "SPW_STATUS" : "STATE_2" Field
v_ram_address    := "11011";
p_rmap_ram_rd(v_ram_address, fee_rmap_o.waitrequest, v_ram_readdata);
fee_rmap_o.readdata &lt;= v_ram_readdata(15 downto 8);
</v>
      </c>
    </row>
    <row r="81" spans="1:13" x14ac:dyDescent="0.25">
      <c r="A81" s="4" t="s">
        <v>240</v>
      </c>
      <c r="B81" s="5">
        <f t="shared" si="2"/>
        <v>4107</v>
      </c>
      <c r="C81" s="5">
        <f>INDEX(database!$I$3:$I$135,MATCH(B81,database!$B$3:$B$135,0))</f>
        <v>27</v>
      </c>
      <c r="D81" s="5">
        <f>INDEX(database!$K$3:$K$135,MATCH(B81,database!$B$3:$B$135,0))</f>
        <v>1</v>
      </c>
      <c r="E81" s="5">
        <f>INDEX(database!$L$3:$L$135,MATCH(B81,database!$B$3:$B$135,0))</f>
        <v>7</v>
      </c>
      <c r="F81" s="5">
        <f>INDEX(database!$M$3:$M$135,MATCH(B81,database!$B$3:$B$135,0))</f>
        <v>0</v>
      </c>
      <c r="G81" t="s">
        <v>261</v>
      </c>
      <c r="M81" s="3" t="str">
        <f t="shared" si="3"/>
        <v xml:space="preserve">when (x"0000100B") =&gt;
-- DEB Housekeeping Area Register "SPW_STATUS" : "DISC_1" Field%%-- DEB Housekeeping Area Register "SPW_STATUS" : "PAR_1" Field%%-- DEB Housekeeping Area Register "SPW_STATUS" : "ESC_1" Field%%-- DEB Housekeeping Area Register "SPW_STATUS" : "FIFO_1" Field%%-- DEB Housekeeping Area Register "SPW_STATUS" : "CRD_1" Field%%-- DEB Housekeeping Area Register "SPW_STATUS" : "STATE_1" Field
v_ram_address    := "11011";
p_rmap_ram_rd(v_ram_address, fee_rmap_o.waitrequest, v_ram_readdata);
fee_rmap_o.readdata &lt;= v_ram_readdata(7 downto 0);
</v>
      </c>
    </row>
    <row r="82" spans="1:13" x14ac:dyDescent="0.25">
      <c r="A82" s="4" t="s">
        <v>241</v>
      </c>
      <c r="B82" s="5">
        <f t="shared" si="2"/>
        <v>4108</v>
      </c>
      <c r="C82" s="5">
        <f>INDEX(database!$I$3:$I$135,MATCH(B82,database!$B$3:$B$135,0))</f>
        <v>28</v>
      </c>
      <c r="D82" s="5">
        <f>INDEX(database!$K$3:$K$135,MATCH(B82,database!$B$3:$B$135,0))</f>
        <v>8</v>
      </c>
      <c r="E82" s="5">
        <f>INDEX(database!$L$3:$L$135,MATCH(B82,database!$B$3:$B$135,0))</f>
        <v>31</v>
      </c>
      <c r="F82" s="5">
        <f>INDEX(database!$M$3:$M$135,MATCH(B82,database!$B$3:$B$135,0))</f>
        <v>24</v>
      </c>
      <c r="G82" t="s">
        <v>262</v>
      </c>
      <c r="M82" s="3" t="str">
        <f t="shared" si="3"/>
        <v xml:space="preserve">when (x"0000100C") =&gt;
-- DEB Housekeeping Area Register "DEB_AHK1" : "VDIG_IN" Field
v_ram_address    := "11100";
p_rmap_ram_rd(v_ram_address, fee_rmap_o.waitrequest, v_ram_readdata);
fee_rmap_o.readdata &lt;= v_ram_readdata(31 downto 24);
</v>
      </c>
    </row>
    <row r="83" spans="1:13" x14ac:dyDescent="0.25">
      <c r="A83" s="4" t="s">
        <v>242</v>
      </c>
      <c r="B83" s="5">
        <f t="shared" si="2"/>
        <v>4109</v>
      </c>
      <c r="C83" s="5">
        <f>INDEX(database!$I$3:$I$135,MATCH(B83,database!$B$3:$B$135,0))</f>
        <v>28</v>
      </c>
      <c r="D83" s="5">
        <f>INDEX(database!$K$3:$K$135,MATCH(B83,database!$B$3:$B$135,0))</f>
        <v>4</v>
      </c>
      <c r="E83" s="5">
        <f>INDEX(database!$L$3:$L$135,MATCH(B83,database!$B$3:$B$135,0))</f>
        <v>23</v>
      </c>
      <c r="F83" s="5">
        <f>INDEX(database!$M$3:$M$135,MATCH(B83,database!$B$3:$B$135,0))</f>
        <v>16</v>
      </c>
      <c r="G83" t="s">
        <v>262</v>
      </c>
      <c r="M83" s="3" t="str">
        <f t="shared" si="3"/>
        <v xml:space="preserve">when (x"0000100D") =&gt;
-- DEB Housekeeping Area Register "DEB_AHK1" : "VDIG_IN" Field
v_ram_address    := "11100";
p_rmap_ram_rd(v_ram_address, fee_rmap_o.waitrequest, v_ram_readdata);
fee_rmap_o.readdata &lt;= v_ram_readdata(23 downto 16);
</v>
      </c>
    </row>
    <row r="84" spans="1:13" x14ac:dyDescent="0.25">
      <c r="A84" s="4" t="s">
        <v>243</v>
      </c>
      <c r="B84" s="5">
        <f t="shared" si="2"/>
        <v>4110</v>
      </c>
      <c r="C84" s="5">
        <f>INDEX(database!$I$3:$I$135,MATCH(B84,database!$B$3:$B$135,0))</f>
        <v>28</v>
      </c>
      <c r="D84" s="5">
        <f>INDEX(database!$K$3:$K$135,MATCH(B84,database!$B$3:$B$135,0))</f>
        <v>2</v>
      </c>
      <c r="E84" s="5">
        <f>INDEX(database!$L$3:$L$135,MATCH(B84,database!$B$3:$B$135,0))</f>
        <v>15</v>
      </c>
      <c r="F84" s="5">
        <f>INDEX(database!$M$3:$M$135,MATCH(B84,database!$B$3:$B$135,0))</f>
        <v>8</v>
      </c>
      <c r="G84" t="s">
        <v>263</v>
      </c>
      <c r="M84" s="3" t="str">
        <f t="shared" si="3"/>
        <v xml:space="preserve">when (x"0000100E") =&gt;
-- DEB Housekeeping Area Register "DEB_AHK1" : "VIO" Field
v_ram_address    := "11100";
p_rmap_ram_rd(v_ram_address, fee_rmap_o.waitrequest, v_ram_readdata);
fee_rmap_o.readdata &lt;= v_ram_readdata(15 downto 8);
</v>
      </c>
    </row>
    <row r="85" spans="1:13" x14ac:dyDescent="0.25">
      <c r="A85" s="4" t="s">
        <v>244</v>
      </c>
      <c r="B85" s="5">
        <f t="shared" si="2"/>
        <v>4111</v>
      </c>
      <c r="C85" s="5">
        <f>INDEX(database!$I$3:$I$135,MATCH(B85,database!$B$3:$B$135,0))</f>
        <v>28</v>
      </c>
      <c r="D85" s="5">
        <f>INDEX(database!$K$3:$K$135,MATCH(B85,database!$B$3:$B$135,0))</f>
        <v>1</v>
      </c>
      <c r="E85" s="5">
        <f>INDEX(database!$L$3:$L$135,MATCH(B85,database!$B$3:$B$135,0))</f>
        <v>7</v>
      </c>
      <c r="F85" s="5">
        <f>INDEX(database!$M$3:$M$135,MATCH(B85,database!$B$3:$B$135,0))</f>
        <v>0</v>
      </c>
      <c r="G85" t="s">
        <v>263</v>
      </c>
      <c r="M85" s="3" t="str">
        <f t="shared" si="3"/>
        <v xml:space="preserve">when (x"0000100F") =&gt;
-- DEB Housekeeping Area Register "DEB_AHK1" : "VIO" Field
v_ram_address    := "11100";
p_rmap_ram_rd(v_ram_address, fee_rmap_o.waitrequest, v_ram_readdata);
fee_rmap_o.readdata &lt;= v_ram_readdata(7 downto 0);
</v>
      </c>
    </row>
    <row r="86" spans="1:13" x14ac:dyDescent="0.25">
      <c r="A86" s="4" t="s">
        <v>245</v>
      </c>
      <c r="B86" s="5">
        <f t="shared" si="2"/>
        <v>4112</v>
      </c>
      <c r="C86" s="5">
        <f>INDEX(database!$I$3:$I$135,MATCH(B86,database!$B$3:$B$135,0))</f>
        <v>29</v>
      </c>
      <c r="D86" s="5">
        <f>INDEX(database!$K$3:$K$135,MATCH(B86,database!$B$3:$B$135,0))</f>
        <v>8</v>
      </c>
      <c r="E86" s="5">
        <f>INDEX(database!$L$3:$L$135,MATCH(B86,database!$B$3:$B$135,0))</f>
        <v>31</v>
      </c>
      <c r="F86" s="5">
        <f>INDEX(database!$M$3:$M$135,MATCH(B86,database!$B$3:$B$135,0))</f>
        <v>24</v>
      </c>
      <c r="G86" t="s">
        <v>264</v>
      </c>
      <c r="M86" s="3" t="str">
        <f t="shared" si="3"/>
        <v xml:space="preserve">when (x"00001010") =&gt;
-- DEB Housekeeping Area Register "DEB_AHK2" : "VCOR" Field
v_ram_address    := "11101";
p_rmap_ram_rd(v_ram_address, fee_rmap_o.waitrequest, v_ram_readdata);
fee_rmap_o.readdata &lt;= v_ram_readdata(31 downto 24);
</v>
      </c>
    </row>
    <row r="87" spans="1:13" x14ac:dyDescent="0.25">
      <c r="A87" s="4" t="s">
        <v>246</v>
      </c>
      <c r="B87" s="5">
        <f t="shared" si="2"/>
        <v>4113</v>
      </c>
      <c r="C87" s="5">
        <f>INDEX(database!$I$3:$I$135,MATCH(B87,database!$B$3:$B$135,0))</f>
        <v>29</v>
      </c>
      <c r="D87" s="5">
        <f>INDEX(database!$K$3:$K$135,MATCH(B87,database!$B$3:$B$135,0))</f>
        <v>4</v>
      </c>
      <c r="E87" s="5">
        <f>INDEX(database!$L$3:$L$135,MATCH(B87,database!$B$3:$B$135,0))</f>
        <v>23</v>
      </c>
      <c r="F87" s="5">
        <f>INDEX(database!$M$3:$M$135,MATCH(B87,database!$B$3:$B$135,0))</f>
        <v>16</v>
      </c>
      <c r="G87" t="s">
        <v>264</v>
      </c>
      <c r="M87" s="3" t="str">
        <f t="shared" si="3"/>
        <v xml:space="preserve">when (x"00001011") =&gt;
-- DEB Housekeeping Area Register "DEB_AHK2" : "VCOR" Field
v_ram_address    := "11101";
p_rmap_ram_rd(v_ram_address, fee_rmap_o.waitrequest, v_ram_readdata);
fee_rmap_o.readdata &lt;= v_ram_readdata(23 downto 16);
</v>
      </c>
    </row>
    <row r="88" spans="1:13" x14ac:dyDescent="0.25">
      <c r="A88" s="4" t="s">
        <v>247</v>
      </c>
      <c r="B88" s="5">
        <f t="shared" si="2"/>
        <v>4114</v>
      </c>
      <c r="C88" s="5">
        <f>INDEX(database!$I$3:$I$135,MATCH(B88,database!$B$3:$B$135,0))</f>
        <v>29</v>
      </c>
      <c r="D88" s="5">
        <f>INDEX(database!$K$3:$K$135,MATCH(B88,database!$B$3:$B$135,0))</f>
        <v>2</v>
      </c>
      <c r="E88" s="5">
        <f>INDEX(database!$L$3:$L$135,MATCH(B88,database!$B$3:$B$135,0))</f>
        <v>15</v>
      </c>
      <c r="F88" s="5">
        <f>INDEX(database!$M$3:$M$135,MATCH(B88,database!$B$3:$B$135,0))</f>
        <v>8</v>
      </c>
      <c r="G88" t="s">
        <v>265</v>
      </c>
      <c r="M88" s="3" t="str">
        <f t="shared" si="3"/>
        <v xml:space="preserve">when (x"00001012") =&gt;
-- DEB Housekeeping Area Register "DEB_AHK2" : "VLVD" Field
v_ram_address    := "11101";
p_rmap_ram_rd(v_ram_address, fee_rmap_o.waitrequest, v_ram_readdata);
fee_rmap_o.readdata &lt;= v_ram_readdata(15 downto 8);
</v>
      </c>
    </row>
    <row r="89" spans="1:13" x14ac:dyDescent="0.25">
      <c r="A89" s="4" t="s">
        <v>248</v>
      </c>
      <c r="B89" s="5">
        <f t="shared" si="2"/>
        <v>4115</v>
      </c>
      <c r="C89" s="5">
        <f>INDEX(database!$I$3:$I$135,MATCH(B89,database!$B$3:$B$135,0))</f>
        <v>29</v>
      </c>
      <c r="D89" s="5">
        <f>INDEX(database!$K$3:$K$135,MATCH(B89,database!$B$3:$B$135,0))</f>
        <v>1</v>
      </c>
      <c r="E89" s="5">
        <f>INDEX(database!$L$3:$L$135,MATCH(B89,database!$B$3:$B$135,0))</f>
        <v>7</v>
      </c>
      <c r="F89" s="5">
        <f>INDEX(database!$M$3:$M$135,MATCH(B89,database!$B$3:$B$135,0))</f>
        <v>0</v>
      </c>
      <c r="G89" t="s">
        <v>265</v>
      </c>
      <c r="M89" s="3" t="str">
        <f t="shared" si="3"/>
        <v xml:space="preserve">when (x"00001013") =&gt;
-- DEB Housekeeping Area Register "DEB_AHK2" : "VLVD" Field
v_ram_address    := "11101";
p_rmap_ram_rd(v_ram_address, fee_rmap_o.waitrequest, v_ram_readdata);
fee_rmap_o.readdata &lt;= v_ram_readdata(7 downto 0);
</v>
      </c>
    </row>
    <row r="90" spans="1:13" x14ac:dyDescent="0.25">
      <c r="A90" s="4" t="s">
        <v>249</v>
      </c>
      <c r="B90" s="5">
        <f t="shared" si="2"/>
        <v>4118</v>
      </c>
      <c r="C90" s="5">
        <f>INDEX(database!$I$3:$I$135,MATCH(B90,database!$B$3:$B$135,0))</f>
        <v>30</v>
      </c>
      <c r="D90" s="5">
        <f>INDEX(database!$K$3:$K$135,MATCH(B90,database!$B$3:$B$135,0))</f>
        <v>2</v>
      </c>
      <c r="E90" s="5">
        <f>INDEX(database!$L$3:$L$135,MATCH(B90,database!$B$3:$B$135,0))</f>
        <v>15</v>
      </c>
      <c r="F90" s="5">
        <f>INDEX(database!$M$3:$M$135,MATCH(B90,database!$B$3:$B$135,0))</f>
        <v>8</v>
      </c>
      <c r="G90" t="s">
        <v>266</v>
      </c>
      <c r="M90" s="3" t="str">
        <f t="shared" si="3"/>
        <v xml:space="preserve">when (x"00001016") =&gt;
-- DEB Housekeeping Area Register "DEB_AHK3" : "DEB_TEMP" Field
v_ram_address    := "11110";
p_rmap_ram_rd(v_ram_address, fee_rmap_o.waitrequest, v_ram_readdata);
fee_rmap_o.readdata &lt;= v_ram_readdata(15 downto 8);
</v>
      </c>
    </row>
    <row r="91" spans="1:13" x14ac:dyDescent="0.25">
      <c r="A91" s="4" t="s">
        <v>250</v>
      </c>
      <c r="B91" s="5">
        <f t="shared" si="2"/>
        <v>4119</v>
      </c>
      <c r="C91" s="5">
        <f>INDEX(database!$I$3:$I$135,MATCH(B91,database!$B$3:$B$135,0))</f>
        <v>30</v>
      </c>
      <c r="D91" s="5">
        <f>INDEX(database!$K$3:$K$135,MATCH(B91,database!$B$3:$B$135,0))</f>
        <v>1</v>
      </c>
      <c r="E91" s="5">
        <f>INDEX(database!$L$3:$L$135,MATCH(B91,database!$B$3:$B$135,0))</f>
        <v>7</v>
      </c>
      <c r="F91" s="5">
        <f>INDEX(database!$M$3:$M$135,MATCH(B91,database!$B$3:$B$135,0))</f>
        <v>0</v>
      </c>
      <c r="G91" t="s">
        <v>266</v>
      </c>
      <c r="M91" s="3" t="str">
        <f t="shared" si="3"/>
        <v xml:space="preserve">when (x"00001017") =&gt;
-- DEB Housekeeping Area Register "DEB_AHK3" : "DEB_TEMP" Field
v_ram_address    := "11110";
p_rmap_ram_rd(v_ram_address, fee_rmap_o.waitrequest, v_ram_readdata);
fee_rmap_o.readdata &lt;= v_ram_readdata(7 downto 0);
</v>
      </c>
    </row>
    <row r="92" spans="1:13" x14ac:dyDescent="0.25">
      <c r="M92" s="3"/>
    </row>
    <row r="93" spans="1:13" x14ac:dyDescent="0.25">
      <c r="M93" s="3"/>
    </row>
    <row r="94" spans="1:13" x14ac:dyDescent="0.25">
      <c r="M94" s="3"/>
    </row>
    <row r="95" spans="1:13" x14ac:dyDescent="0.25">
      <c r="M95" s="3"/>
    </row>
    <row r="96" spans="1:13" x14ac:dyDescent="0.25">
      <c r="M96" s="3"/>
    </row>
    <row r="97" spans="13:13" x14ac:dyDescent="0.25">
      <c r="M97" s="3"/>
    </row>
    <row r="98" spans="13:13" x14ac:dyDescent="0.25">
      <c r="M98" s="3"/>
    </row>
    <row r="99" spans="13:13" x14ac:dyDescent="0.25">
      <c r="M99" s="3"/>
    </row>
    <row r="100" spans="13:13" x14ac:dyDescent="0.25">
      <c r="M100" s="3"/>
    </row>
    <row r="101" spans="13:13" x14ac:dyDescent="0.25">
      <c r="M101" s="3"/>
    </row>
    <row r="102" spans="13:13" x14ac:dyDescent="0.25">
      <c r="M102" s="3"/>
    </row>
    <row r="103" spans="13:13" x14ac:dyDescent="0.25">
      <c r="M103" s="3"/>
    </row>
    <row r="104" spans="13:13" x14ac:dyDescent="0.25">
      <c r="M104" s="3"/>
    </row>
    <row r="105" spans="13:13" x14ac:dyDescent="0.25">
      <c r="M105" s="3"/>
    </row>
    <row r="106" spans="13:13" x14ac:dyDescent="0.25">
      <c r="M106" s="3"/>
    </row>
    <row r="107" spans="13:13" x14ac:dyDescent="0.25">
      <c r="M107" s="3"/>
    </row>
    <row r="108" spans="13:13" x14ac:dyDescent="0.25">
      <c r="M108" s="3"/>
    </row>
    <row r="109" spans="13:13" x14ac:dyDescent="0.25">
      <c r="M109" s="3"/>
    </row>
    <row r="110" spans="13:13" x14ac:dyDescent="0.25">
      <c r="M110" s="3"/>
    </row>
    <row r="111" spans="13:13" x14ac:dyDescent="0.25">
      <c r="M111" s="3"/>
    </row>
    <row r="112" spans="13:13" x14ac:dyDescent="0.25">
      <c r="M112" s="3"/>
    </row>
    <row r="113" spans="13:13" x14ac:dyDescent="0.25">
      <c r="M113" s="3"/>
    </row>
    <row r="114" spans="13:13" x14ac:dyDescent="0.25">
      <c r="M114" s="3"/>
    </row>
    <row r="115" spans="13:13" x14ac:dyDescent="0.25">
      <c r="M115" s="3"/>
    </row>
    <row r="116" spans="13:13" x14ac:dyDescent="0.25">
      <c r="M116" s="3"/>
    </row>
    <row r="117" spans="13:13" x14ac:dyDescent="0.25">
      <c r="M117" s="3"/>
    </row>
    <row r="118" spans="13:13" x14ac:dyDescent="0.25">
      <c r="M118" s="3"/>
    </row>
    <row r="119" spans="13:13" x14ac:dyDescent="0.25">
      <c r="M119" s="3"/>
    </row>
    <row r="120" spans="13:13" x14ac:dyDescent="0.25">
      <c r="M120" s="3"/>
    </row>
    <row r="121" spans="13:13" x14ac:dyDescent="0.25">
      <c r="M121" s="3"/>
    </row>
    <row r="122" spans="13:13" x14ac:dyDescent="0.25">
      <c r="M122" s="3"/>
    </row>
    <row r="123" spans="13:13" x14ac:dyDescent="0.25">
      <c r="M123" s="3"/>
    </row>
    <row r="124" spans="13:13" x14ac:dyDescent="0.25">
      <c r="M124" s="3"/>
    </row>
    <row r="125" spans="13:13" x14ac:dyDescent="0.25">
      <c r="M125" s="3"/>
    </row>
    <row r="126" spans="13:13" x14ac:dyDescent="0.25">
      <c r="M126" s="3"/>
    </row>
    <row r="127" spans="13:13" x14ac:dyDescent="0.25">
      <c r="M127" s="3"/>
    </row>
    <row r="128" spans="13:13" x14ac:dyDescent="0.25">
      <c r="M128" s="3"/>
    </row>
    <row r="129" spans="13:13" x14ac:dyDescent="0.25">
      <c r="M129" s="3"/>
    </row>
    <row r="130" spans="13:13" x14ac:dyDescent="0.25">
      <c r="M130" s="3"/>
    </row>
    <row r="131" spans="13:13" x14ac:dyDescent="0.25">
      <c r="M131" s="3"/>
    </row>
    <row r="132" spans="13:13" x14ac:dyDescent="0.25">
      <c r="M132" s="3"/>
    </row>
    <row r="133" spans="13:13" x14ac:dyDescent="0.25">
      <c r="M133" s="3"/>
    </row>
    <row r="134" spans="13:13" x14ac:dyDescent="0.25">
      <c r="M134" s="3"/>
    </row>
    <row r="135" spans="13:13" x14ac:dyDescent="0.25">
      <c r="M135" s="3"/>
    </row>
    <row r="136" spans="13:13" x14ac:dyDescent="0.25">
      <c r="M136" s="3"/>
    </row>
    <row r="137" spans="13:13" x14ac:dyDescent="0.25">
      <c r="M137" s="3"/>
    </row>
    <row r="138" spans="13:13" x14ac:dyDescent="0.25">
      <c r="M138" s="3"/>
    </row>
    <row r="139" spans="13:13" x14ac:dyDescent="0.25">
      <c r="M139" s="3"/>
    </row>
    <row r="140" spans="13:13" x14ac:dyDescent="0.25">
      <c r="M140" s="3"/>
    </row>
    <row r="141" spans="13:13" x14ac:dyDescent="0.25">
      <c r="M141" s="3"/>
    </row>
    <row r="142" spans="13:13" x14ac:dyDescent="0.25">
      <c r="M142" s="3"/>
    </row>
    <row r="143" spans="13:13" x14ac:dyDescent="0.25">
      <c r="M143" s="3"/>
    </row>
    <row r="144" spans="13:13" x14ac:dyDescent="0.25">
      <c r="M144" s="3"/>
    </row>
    <row r="145" spans="13:13" x14ac:dyDescent="0.25">
      <c r="M145" s="3"/>
    </row>
    <row r="146" spans="13:13" x14ac:dyDescent="0.25">
      <c r="M146" s="3"/>
    </row>
    <row r="147" spans="13:13" x14ac:dyDescent="0.25">
      <c r="M147" s="3"/>
    </row>
    <row r="148" spans="13:13" x14ac:dyDescent="0.25">
      <c r="M148" s="3"/>
    </row>
    <row r="149" spans="13:13" x14ac:dyDescent="0.25">
      <c r="M149" s="3"/>
    </row>
    <row r="150" spans="13:13" x14ac:dyDescent="0.25">
      <c r="M150" s="3"/>
    </row>
    <row r="151" spans="13:13" x14ac:dyDescent="0.25">
      <c r="M151" s="3"/>
    </row>
    <row r="152" spans="13:13" x14ac:dyDescent="0.25">
      <c r="M152" s="3"/>
    </row>
    <row r="153" spans="13:13" x14ac:dyDescent="0.25">
      <c r="M153" s="3"/>
    </row>
    <row r="154" spans="13:13" x14ac:dyDescent="0.25">
      <c r="M154" s="3"/>
    </row>
    <row r="155" spans="13:13" x14ac:dyDescent="0.25">
      <c r="M155" s="3"/>
    </row>
    <row r="156" spans="13:13" x14ac:dyDescent="0.25">
      <c r="M156" s="3"/>
    </row>
    <row r="157" spans="13:13" x14ac:dyDescent="0.25">
      <c r="M157" s="3"/>
    </row>
    <row r="158" spans="13:13" x14ac:dyDescent="0.25">
      <c r="M158" s="3"/>
    </row>
    <row r="159" spans="13:13" x14ac:dyDescent="0.25">
      <c r="M159" s="3"/>
    </row>
    <row r="160" spans="13:13" x14ac:dyDescent="0.25">
      <c r="M160" s="3"/>
    </row>
    <row r="161" spans="13:13" x14ac:dyDescent="0.25">
      <c r="M161" s="3"/>
    </row>
    <row r="162" spans="13:13" x14ac:dyDescent="0.25">
      <c r="M162" s="3"/>
    </row>
    <row r="163" spans="13:13" x14ac:dyDescent="0.25">
      <c r="M163" s="3"/>
    </row>
    <row r="164" spans="13:13" x14ac:dyDescent="0.25">
      <c r="M164" s="3"/>
    </row>
    <row r="165" spans="13:13" x14ac:dyDescent="0.25">
      <c r="M165" s="3"/>
    </row>
    <row r="166" spans="13:13" x14ac:dyDescent="0.25">
      <c r="M166" s="3"/>
    </row>
    <row r="167" spans="13:13" x14ac:dyDescent="0.25">
      <c r="M167" s="3"/>
    </row>
    <row r="168" spans="13:13" x14ac:dyDescent="0.25">
      <c r="M168" s="3"/>
    </row>
    <row r="169" spans="13:13" x14ac:dyDescent="0.25">
      <c r="M169" s="3"/>
    </row>
    <row r="170" spans="13:13" x14ac:dyDescent="0.25">
      <c r="M170" s="3"/>
    </row>
    <row r="171" spans="13:13" x14ac:dyDescent="0.25">
      <c r="M171" s="3"/>
    </row>
    <row r="172" spans="13:13" x14ac:dyDescent="0.25">
      <c r="M172" s="3"/>
    </row>
    <row r="173" spans="13:13" x14ac:dyDescent="0.25">
      <c r="M173" s="3"/>
    </row>
    <row r="174" spans="13:13" x14ac:dyDescent="0.25">
      <c r="M174" s="3"/>
    </row>
    <row r="175" spans="13:13" x14ac:dyDescent="0.25">
      <c r="M175" s="3"/>
    </row>
    <row r="176" spans="13:13" x14ac:dyDescent="0.25">
      <c r="M176" s="3"/>
    </row>
    <row r="177" spans="13:13" x14ac:dyDescent="0.25">
      <c r="M177" s="3"/>
    </row>
    <row r="178" spans="13:13" x14ac:dyDescent="0.25">
      <c r="M178" s="3"/>
    </row>
    <row r="179" spans="13:13" x14ac:dyDescent="0.25">
      <c r="M179" s="3"/>
    </row>
    <row r="180" spans="13:13" x14ac:dyDescent="0.25">
      <c r="M180" s="3"/>
    </row>
    <row r="181" spans="13:13" x14ac:dyDescent="0.25">
      <c r="M181" s="3"/>
    </row>
    <row r="182" spans="13:13" x14ac:dyDescent="0.25">
      <c r="M182" s="3"/>
    </row>
    <row r="183" spans="13:13" x14ac:dyDescent="0.25">
      <c r="M183" s="3"/>
    </row>
    <row r="184" spans="13:13" x14ac:dyDescent="0.25">
      <c r="M184" s="3"/>
    </row>
    <row r="185" spans="13:13" x14ac:dyDescent="0.25">
      <c r="M185" s="3"/>
    </row>
    <row r="186" spans="13:13" x14ac:dyDescent="0.25">
      <c r="M186" s="3"/>
    </row>
    <row r="187" spans="13:13" x14ac:dyDescent="0.25">
      <c r="M187" s="3"/>
    </row>
    <row r="188" spans="13:13" x14ac:dyDescent="0.25">
      <c r="M188" s="3"/>
    </row>
    <row r="189" spans="13:13" x14ac:dyDescent="0.25">
      <c r="M189" s="3"/>
    </row>
    <row r="190" spans="13:13" x14ac:dyDescent="0.25">
      <c r="M190" s="3"/>
    </row>
    <row r="191" spans="13:13" x14ac:dyDescent="0.25">
      <c r="M191" s="3"/>
    </row>
    <row r="192" spans="13:13" x14ac:dyDescent="0.25">
      <c r="M192" s="3"/>
    </row>
    <row r="193" spans="13:13" x14ac:dyDescent="0.25">
      <c r="M193" s="3"/>
    </row>
    <row r="194" spans="13:13" x14ac:dyDescent="0.25">
      <c r="M194" s="3"/>
    </row>
    <row r="195" spans="13:13" x14ac:dyDescent="0.25">
      <c r="M195" s="3"/>
    </row>
    <row r="196" spans="13:13" x14ac:dyDescent="0.25">
      <c r="M196" s="3"/>
    </row>
    <row r="197" spans="13:13" x14ac:dyDescent="0.25">
      <c r="M197" s="3"/>
    </row>
    <row r="198" spans="13:13" x14ac:dyDescent="0.25">
      <c r="M198" s="3"/>
    </row>
    <row r="199" spans="13:13" x14ac:dyDescent="0.25">
      <c r="M199" s="3"/>
    </row>
    <row r="200" spans="13:13" x14ac:dyDescent="0.25">
      <c r="M200" s="3"/>
    </row>
    <row r="201" spans="13:13" x14ac:dyDescent="0.25">
      <c r="M201" s="3"/>
    </row>
    <row r="202" spans="13:13" x14ac:dyDescent="0.25">
      <c r="M202" s="3"/>
    </row>
    <row r="203" spans="13:13" x14ac:dyDescent="0.25">
      <c r="M203" s="3"/>
    </row>
    <row r="204" spans="13:13" x14ac:dyDescent="0.25">
      <c r="M204" s="3"/>
    </row>
    <row r="205" spans="13:13" x14ac:dyDescent="0.25">
      <c r="M205" s="3"/>
    </row>
    <row r="206" spans="13:13" x14ac:dyDescent="0.25">
      <c r="M206" s="3"/>
    </row>
    <row r="207" spans="13:13" x14ac:dyDescent="0.25">
      <c r="M207" s="3"/>
    </row>
    <row r="208" spans="13:13" x14ac:dyDescent="0.25">
      <c r="M208" s="3"/>
    </row>
    <row r="209" spans="13:13" x14ac:dyDescent="0.25">
      <c r="M209" s="3"/>
    </row>
    <row r="210" spans="13:13" x14ac:dyDescent="0.25">
      <c r="M210" s="3"/>
    </row>
    <row r="211" spans="13:13" x14ac:dyDescent="0.25">
      <c r="M211" s="3"/>
    </row>
    <row r="212" spans="13:13" x14ac:dyDescent="0.25">
      <c r="M212" s="3"/>
    </row>
    <row r="213" spans="13:13" x14ac:dyDescent="0.25">
      <c r="M213" s="3"/>
    </row>
    <row r="214" spans="13:13" x14ac:dyDescent="0.25">
      <c r="M214" s="3"/>
    </row>
    <row r="215" spans="13:13" x14ac:dyDescent="0.25">
      <c r="M215" s="3"/>
    </row>
    <row r="216" spans="13:13" x14ac:dyDescent="0.25">
      <c r="M216" s="3"/>
    </row>
    <row r="217" spans="13:13" x14ac:dyDescent="0.25">
      <c r="M217" s="3"/>
    </row>
    <row r="218" spans="13:13" x14ac:dyDescent="0.25">
      <c r="M218" s="3"/>
    </row>
    <row r="219" spans="13:13" x14ac:dyDescent="0.25">
      <c r="M219" s="3"/>
    </row>
    <row r="220" spans="13:13" x14ac:dyDescent="0.25">
      <c r="M220" s="3"/>
    </row>
    <row r="221" spans="13:13" x14ac:dyDescent="0.25">
      <c r="M221" s="3"/>
    </row>
    <row r="222" spans="13:13" x14ac:dyDescent="0.25">
      <c r="M222" s="3"/>
    </row>
    <row r="223" spans="13:13" x14ac:dyDescent="0.25">
      <c r="M223" s="3"/>
    </row>
    <row r="224" spans="13:13" x14ac:dyDescent="0.25">
      <c r="M224" s="3"/>
    </row>
    <row r="225" spans="13:13" x14ac:dyDescent="0.25">
      <c r="M225" s="3"/>
    </row>
    <row r="226" spans="13:13" x14ac:dyDescent="0.25">
      <c r="M226" s="3"/>
    </row>
    <row r="227" spans="13:13" x14ac:dyDescent="0.25">
      <c r="M227" s="3"/>
    </row>
    <row r="228" spans="13:13" x14ac:dyDescent="0.25">
      <c r="M228" s="3"/>
    </row>
    <row r="229" spans="13:13" x14ac:dyDescent="0.25">
      <c r="M229" s="3"/>
    </row>
    <row r="230" spans="13:13" x14ac:dyDescent="0.25">
      <c r="M230" s="3"/>
    </row>
    <row r="231" spans="13:13" x14ac:dyDescent="0.25">
      <c r="M231" s="3"/>
    </row>
    <row r="232" spans="13:13" x14ac:dyDescent="0.25">
      <c r="M232" s="3"/>
    </row>
    <row r="233" spans="13:13" x14ac:dyDescent="0.25">
      <c r="M233" s="3"/>
    </row>
    <row r="234" spans="13:13" x14ac:dyDescent="0.25">
      <c r="M234" s="3"/>
    </row>
    <row r="235" spans="13:13" x14ac:dyDescent="0.25">
      <c r="M235" s="3"/>
    </row>
    <row r="236" spans="13:13" x14ac:dyDescent="0.25">
      <c r="M236" s="3"/>
    </row>
    <row r="237" spans="13:13" x14ac:dyDescent="0.25">
      <c r="M237" s="3"/>
    </row>
    <row r="238" spans="13:13" x14ac:dyDescent="0.25">
      <c r="M238" s="3"/>
    </row>
    <row r="239" spans="13:13" x14ac:dyDescent="0.25">
      <c r="M239" s="3"/>
    </row>
    <row r="240" spans="13:13" x14ac:dyDescent="0.25">
      <c r="M240" s="3"/>
    </row>
    <row r="241" spans="13:13" x14ac:dyDescent="0.25">
      <c r="M241" s="3"/>
    </row>
    <row r="242" spans="13:13" x14ac:dyDescent="0.25">
      <c r="M242" s="3"/>
    </row>
    <row r="243" spans="13:13" x14ac:dyDescent="0.25">
      <c r="M243" s="3"/>
    </row>
    <row r="244" spans="13:13" x14ac:dyDescent="0.25">
      <c r="M244" s="3"/>
    </row>
    <row r="245" spans="13:13" x14ac:dyDescent="0.25">
      <c r="M245" s="3"/>
    </row>
    <row r="246" spans="13:13" x14ac:dyDescent="0.25">
      <c r="M246" s="3"/>
    </row>
    <row r="247" spans="13:13" x14ac:dyDescent="0.25">
      <c r="M247" s="3"/>
    </row>
    <row r="248" spans="13:13" x14ac:dyDescent="0.25">
      <c r="M248" s="3"/>
    </row>
    <row r="249" spans="13:13" x14ac:dyDescent="0.25">
      <c r="M249" s="3"/>
    </row>
    <row r="250" spans="13:13" x14ac:dyDescent="0.25">
      <c r="M250" s="3"/>
    </row>
    <row r="251" spans="13:13" x14ac:dyDescent="0.25">
      <c r="M251" s="3"/>
    </row>
    <row r="252" spans="13:13" x14ac:dyDescent="0.25">
      <c r="M252" s="3"/>
    </row>
    <row r="253" spans="13:13" x14ac:dyDescent="0.25">
      <c r="M253" s="3"/>
    </row>
    <row r="254" spans="13:13" x14ac:dyDescent="0.25">
      <c r="M254" s="3"/>
    </row>
    <row r="255" spans="13:13" x14ac:dyDescent="0.25">
      <c r="M255" s="3"/>
    </row>
    <row r="256" spans="13:13" x14ac:dyDescent="0.25">
      <c r="M256" s="3"/>
    </row>
    <row r="257" spans="13:13" x14ac:dyDescent="0.25">
      <c r="M25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38E9-2D68-4E4C-8FC0-9BF6480C299A}">
  <dimension ref="A2:X1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2" width="21.7109375" style="17" customWidth="1"/>
    <col min="3" max="10" width="21.7109375" style="5" customWidth="1"/>
    <col min="11" max="11" width="21.7109375" style="7" customWidth="1"/>
    <col min="13" max="13" width="82.7109375" customWidth="1"/>
    <col min="15" max="15" width="9.140625" style="4" customWidth="1"/>
    <col min="16" max="16" width="9.140625" style="4"/>
  </cols>
  <sheetData>
    <row r="2" spans="1:24" s="2" customFormat="1" ht="30.75" customHeight="1" x14ac:dyDescent="0.25">
      <c r="A2" s="10"/>
      <c r="B2" s="16" t="s">
        <v>131</v>
      </c>
      <c r="C2" s="6" t="s">
        <v>132</v>
      </c>
      <c r="D2" s="6" t="s">
        <v>133</v>
      </c>
      <c r="E2" s="6" t="s">
        <v>142</v>
      </c>
      <c r="F2" s="6" t="s">
        <v>7</v>
      </c>
      <c r="G2" s="6" t="s">
        <v>143</v>
      </c>
      <c r="H2" s="6" t="s">
        <v>7</v>
      </c>
      <c r="I2" s="6" t="s">
        <v>141</v>
      </c>
      <c r="J2" s="11"/>
      <c r="K2" s="14"/>
      <c r="O2" s="10"/>
      <c r="P2" s="10"/>
    </row>
    <row r="5" spans="1:24" x14ac:dyDescent="0.25">
      <c r="B5" s="15" t="s">
        <v>326</v>
      </c>
      <c r="C5" s="15" t="s">
        <v>337</v>
      </c>
      <c r="D5" s="15" t="s">
        <v>341</v>
      </c>
      <c r="E5" s="15" t="s">
        <v>342</v>
      </c>
      <c r="F5" s="15" t="s">
        <v>329</v>
      </c>
      <c r="G5" s="15" t="s">
        <v>330</v>
      </c>
      <c r="H5" s="15" t="s">
        <v>331</v>
      </c>
      <c r="I5" s="15" t="s">
        <v>342</v>
      </c>
      <c r="J5" s="15" t="s">
        <v>332</v>
      </c>
      <c r="K5" s="15" t="s">
        <v>328</v>
      </c>
      <c r="L5" s="15"/>
    </row>
    <row r="6" spans="1:24" s="3" customFormat="1" x14ac:dyDescent="0.25">
      <c r="A6" s="12"/>
      <c r="B6" s="18">
        <f>INDEX(database!$B$3:$B$135,MATCH(K6,database!$D$3:$D$135,0))</f>
        <v>3</v>
      </c>
      <c r="C6" s="5" t="str">
        <f>INDEX(database!$J$3:$J$135,MATCH(B6,database!$B$3:$B$135,0))</f>
        <v>00000</v>
      </c>
      <c r="D6" s="8" t="str">
        <f>INDEX(database!$N$3:$N$135,MATCH(K6,database!$D$3:$D$135,0))</f>
        <v>0001</v>
      </c>
      <c r="E6" s="5">
        <f>INDEX(database!$O$3:$O$135,MATCH(K6,database!$D$3:$D$135,0))</f>
        <v>3</v>
      </c>
      <c r="F6" s="5">
        <f>INDEX(database!$E$3:$E$135,MATCH(K6,database!$D$3:$D$135,0))</f>
        <v>3</v>
      </c>
      <c r="G6" s="5">
        <f>INDEX(database!$F$3:$F$135,MATCH(K6,database!$D$3:$D$135,0))</f>
        <v>3</v>
      </c>
      <c r="H6" s="5">
        <f>INDEX(database!$G$3:$G$135,MATCH(K6,database!$D$3:$D$135,0))</f>
        <v>1</v>
      </c>
      <c r="I6" s="5">
        <f>INDEX(database!$P$3:$P$135,MATCH(K6,database!$D$3:$D$135,0))</f>
        <v>0</v>
      </c>
      <c r="J6" s="8" t="str">
        <f>INDEX(database!$H$3:$H$135,MATCH(K6,database!$D$3:$D$135,0))</f>
        <v>00</v>
      </c>
      <c r="K6" s="4" t="s">
        <v>267</v>
      </c>
      <c r="M6" s="3" t="str">
        <f>_xlfn.CONCAT($B$2,J6,$C$2,K6,$D$2,C6,$E$2,I6,$G$2,E6,$I$2,CHAR(10))</f>
        <v xml:space="preserve">when (16#00#) =&gt;
-- DEB Critical Configuration Area Register "DTC_AEB_ONOFF" : "AEB_IDX3" Field
v_ram_address                 := "00000";
p_rmap_ram_rd(v_ram_address, avalon_mm_rmap_o.waitrequest, v_ram_readdata);
avalon_mm_rmap_o.readdata              &lt;= (others =&gt; '0');
avalon_mm_rmap_o.readdata(0) &lt;= v_ram_readdata(3);
</v>
      </c>
      <c r="O6" s="13"/>
      <c r="P6" s="12"/>
      <c r="V6">
        <v>3</v>
      </c>
      <c r="W6">
        <f>QUOTIENT(V6,4)</f>
        <v>0</v>
      </c>
      <c r="X6" t="s">
        <v>270</v>
      </c>
    </row>
    <row r="7" spans="1:24" x14ac:dyDescent="0.25">
      <c r="B7" s="18">
        <f>INDEX(database!$B$3:$B$135,MATCH(K7,database!$D$3:$D$135,0))</f>
        <v>3</v>
      </c>
      <c r="C7" s="5" t="str">
        <f>INDEX(database!$J$3:$J$135,MATCH(B7,database!$B$3:$B$135,0))</f>
        <v>00000</v>
      </c>
      <c r="D7" s="8" t="str">
        <f>INDEX(database!$N$3:$N$135,MATCH(K7,database!$D$3:$D$135,0))</f>
        <v>0001</v>
      </c>
      <c r="E7" s="5">
        <f>INDEX(database!$O$3:$O$135,MATCH(K7,database!$D$3:$D$135,0))</f>
        <v>2</v>
      </c>
      <c r="F7" s="5">
        <f>INDEX(database!$E$3:$E$135,MATCH(K7,database!$D$3:$D$135,0))</f>
        <v>2</v>
      </c>
      <c r="G7" s="5">
        <f>INDEX(database!$F$3:$F$135,MATCH(K7,database!$D$3:$D$135,0))</f>
        <v>2</v>
      </c>
      <c r="H7" s="5">
        <f>INDEX(database!$G$3:$G$135,MATCH(K7,database!$D$3:$D$135,0))</f>
        <v>1</v>
      </c>
      <c r="I7" s="5">
        <f>INDEX(database!$P$3:$P$135,MATCH(K7,database!$D$3:$D$135,0))</f>
        <v>0</v>
      </c>
      <c r="J7" s="8" t="str">
        <f>INDEX(database!$H$3:$H$135,MATCH(K7,database!$D$3:$D$135,0))</f>
        <v>01</v>
      </c>
      <c r="K7" s="4" t="s">
        <v>268</v>
      </c>
      <c r="M7" s="3" t="str">
        <f t="shared" ref="M7:M70" si="0">_xlfn.CONCAT($B$2,J7,$C$2,K7,$D$2,C7,$E$2,I7,$G$2,E7,$I$2,CHAR(10))</f>
        <v xml:space="preserve">when (16#01#) =&gt;
-- DEB Critical Configuration Area Register "DTC_AEB_ONOFF" : "AEB_IDX2" Field
v_ram_address                 := "00000";
p_rmap_ram_rd(v_ram_address, avalon_mm_rmap_o.waitrequest, v_ram_readdata);
avalon_mm_rmap_o.readdata              &lt;= (others =&gt; '0');
avalon_mm_rmap_o.readdata(0) &lt;= v_ram_readdata(2);
</v>
      </c>
      <c r="U7" s="3"/>
      <c r="V7">
        <v>3</v>
      </c>
      <c r="W7">
        <f t="shared" ref="W7:W70" si="1">QUOTIENT(V7,4)</f>
        <v>0</v>
      </c>
      <c r="X7" t="s">
        <v>269</v>
      </c>
    </row>
    <row r="8" spans="1:24" x14ac:dyDescent="0.25">
      <c r="B8" s="18">
        <f>INDEX(database!$B$3:$B$135,MATCH(K8,database!$D$3:$D$135,0))</f>
        <v>3</v>
      </c>
      <c r="C8" s="5" t="str">
        <f>INDEX(database!$J$3:$J$135,MATCH(B8,database!$B$3:$B$135,0))</f>
        <v>00000</v>
      </c>
      <c r="D8" s="8" t="str">
        <f>INDEX(database!$N$3:$N$135,MATCH(K8,database!$D$3:$D$135,0))</f>
        <v>0001</v>
      </c>
      <c r="E8" s="5">
        <f>INDEX(database!$O$3:$O$135,MATCH(K8,database!$D$3:$D$135,0))</f>
        <v>1</v>
      </c>
      <c r="F8" s="5">
        <f>INDEX(database!$E$3:$E$135,MATCH(K8,database!$D$3:$D$135,0))</f>
        <v>1</v>
      </c>
      <c r="G8" s="5">
        <f>INDEX(database!$F$3:$F$135,MATCH(K8,database!$D$3:$D$135,0))</f>
        <v>1</v>
      </c>
      <c r="H8" s="5">
        <f>INDEX(database!$G$3:$G$135,MATCH(K8,database!$D$3:$D$135,0))</f>
        <v>1</v>
      </c>
      <c r="I8" s="5">
        <f>INDEX(database!$P$3:$P$135,MATCH(K8,database!$D$3:$D$135,0))</f>
        <v>0</v>
      </c>
      <c r="J8" s="8" t="str">
        <f>INDEX(database!$H$3:$H$135,MATCH(K8,database!$D$3:$D$135,0))</f>
        <v>02</v>
      </c>
      <c r="K8" s="4" t="s">
        <v>269</v>
      </c>
      <c r="M8" s="3" t="str">
        <f t="shared" si="0"/>
        <v xml:space="preserve">when (16#02#) =&gt;
-- DEB Critical Configuration Area Register "DTC_AEB_ONOFF" : "AEB_IDX1" Field
v_ram_address                 := "00000";
p_rmap_ram_rd(v_ram_address, avalon_mm_rmap_o.waitrequest, v_ram_readdata);
avalon_mm_rmap_o.readdata              &lt;= (others =&gt; '0');
avalon_mm_rmap_o.readdata(0) &lt;= v_ram_readdata(1);
</v>
      </c>
      <c r="U8" s="3"/>
      <c r="V8">
        <v>3</v>
      </c>
      <c r="W8">
        <f t="shared" si="1"/>
        <v>0</v>
      </c>
      <c r="X8" t="s">
        <v>268</v>
      </c>
    </row>
    <row r="9" spans="1:24" x14ac:dyDescent="0.25">
      <c r="B9" s="18">
        <f>INDEX(database!$B$3:$B$135,MATCH(K9,database!$D$3:$D$135,0))</f>
        <v>3</v>
      </c>
      <c r="C9" s="5" t="str">
        <f>INDEX(database!$J$3:$J$135,MATCH(B9,database!$B$3:$B$135,0))</f>
        <v>00000</v>
      </c>
      <c r="D9" s="8" t="str">
        <f>INDEX(database!$N$3:$N$135,MATCH(K9,database!$D$3:$D$135,0))</f>
        <v>0001</v>
      </c>
      <c r="E9" s="5">
        <f>INDEX(database!$O$3:$O$135,MATCH(K9,database!$D$3:$D$135,0))</f>
        <v>0</v>
      </c>
      <c r="F9" s="5">
        <f>INDEX(database!$E$3:$E$135,MATCH(K9,database!$D$3:$D$135,0))</f>
        <v>0</v>
      </c>
      <c r="G9" s="5">
        <f>INDEX(database!$F$3:$F$135,MATCH(K9,database!$D$3:$D$135,0))</f>
        <v>0</v>
      </c>
      <c r="H9" s="5">
        <f>INDEX(database!$G$3:$G$135,MATCH(K9,database!$D$3:$D$135,0))</f>
        <v>1</v>
      </c>
      <c r="I9" s="5">
        <f>INDEX(database!$P$3:$P$135,MATCH(K9,database!$D$3:$D$135,0))</f>
        <v>0</v>
      </c>
      <c r="J9" s="8" t="str">
        <f>INDEX(database!$H$3:$H$135,MATCH(K9,database!$D$3:$D$135,0))</f>
        <v>03</v>
      </c>
      <c r="K9" s="4" t="s">
        <v>270</v>
      </c>
      <c r="M9" s="3" t="str">
        <f t="shared" si="0"/>
        <v xml:space="preserve">when (16#03#) =&gt;
-- DEB Critical Configuration Area Register "DTC_AEB_ONOFF" : "AEB_IDX0" Field
v_ram_address                 := "00000";
p_rmap_ram_rd(v_ram_address, avalon_mm_rmap_o.waitrequest, v_ram_readdata);
avalon_mm_rmap_o.readdata              &lt;= (others =&gt; '0');
avalon_mm_rmap_o.readdata(0) &lt;= v_ram_readdata(0);
</v>
      </c>
      <c r="U9" s="3"/>
      <c r="V9">
        <v>3</v>
      </c>
      <c r="W9">
        <f t="shared" si="1"/>
        <v>0</v>
      </c>
      <c r="X9" t="s">
        <v>267</v>
      </c>
    </row>
    <row r="10" spans="1:24" x14ac:dyDescent="0.25">
      <c r="B10" s="18">
        <f>INDEX(database!$B$3:$B$135,MATCH(K10,database!$D$3:$D$135,0))</f>
        <v>4</v>
      </c>
      <c r="C10" s="5" t="str">
        <f>INDEX(database!$J$3:$J$135,MATCH(B10,database!$B$3:$B$135,0))</f>
        <v>00001</v>
      </c>
      <c r="D10" s="8" t="str">
        <f>INDEX(database!$N$3:$N$135,MATCH(K10,database!$D$3:$D$135,0))</f>
        <v>1000</v>
      </c>
      <c r="E10" s="5">
        <f>INDEX(database!$O$3:$O$135,MATCH(K10,database!$D$3:$D$135,0))</f>
        <v>28</v>
      </c>
      <c r="F10" s="5">
        <f>INDEX(database!$E$3:$E$135,MATCH(K10,database!$D$3:$D$135,0))</f>
        <v>28</v>
      </c>
      <c r="G10" s="5">
        <f>INDEX(database!$F$3:$F$135,MATCH(K10,database!$D$3:$D$135,0))</f>
        <v>28</v>
      </c>
      <c r="H10" s="5">
        <f>INDEX(database!$G$3:$G$135,MATCH(K10,database!$D$3:$D$135,0))</f>
        <v>1</v>
      </c>
      <c r="I10" s="5">
        <f>INDEX(database!$P$3:$P$135,MATCH(K10,database!$D$3:$D$135,0))</f>
        <v>0</v>
      </c>
      <c r="J10" s="8" t="str">
        <f>INDEX(database!$H$3:$H$135,MATCH(K10,database!$D$3:$D$135,0))</f>
        <v>04</v>
      </c>
      <c r="K10" s="4" t="s">
        <v>191</v>
      </c>
      <c r="M10" s="3" t="str">
        <f t="shared" si="0"/>
        <v xml:space="preserve">when (16#04#) =&gt;
-- DEB Critical Configuration Area Register "DTC_PLL_REG_0" : "PFDFC" Field
v_ram_address                 := "00001";
p_rmap_ram_rd(v_ram_address, avalon_mm_rmap_o.waitrequest, v_ram_readdata);
avalon_mm_rmap_o.readdata              &lt;= (others =&gt; '0');
avalon_mm_rmap_o.readdata(0) &lt;= v_ram_readdata(28);
</v>
      </c>
      <c r="U10" s="3"/>
      <c r="V10">
        <v>4</v>
      </c>
      <c r="W10">
        <f t="shared" si="1"/>
        <v>1</v>
      </c>
      <c r="X10" t="s">
        <v>191</v>
      </c>
    </row>
    <row r="11" spans="1:24" x14ac:dyDescent="0.25">
      <c r="B11" s="18">
        <f>INDEX(database!$B$3:$B$135,MATCH(K11,database!$D$3:$D$135,0))</f>
        <v>5</v>
      </c>
      <c r="C11" s="5" t="str">
        <f>INDEX(database!$J$3:$J$135,MATCH(B11,database!$B$3:$B$135,0))</f>
        <v>00001</v>
      </c>
      <c r="D11" s="8" t="str">
        <f>INDEX(database!$N$3:$N$135,MATCH(K11,database!$D$3:$D$135,0))</f>
        <v>0100</v>
      </c>
      <c r="E11" s="5">
        <f>INDEX(database!$O$3:$O$135,MATCH(K11,database!$D$3:$D$135,0))</f>
        <v>16</v>
      </c>
      <c r="F11" s="5">
        <f>INDEX(database!$E$3:$E$135,MATCH(K11,database!$D$3:$D$135,0))</f>
        <v>16</v>
      </c>
      <c r="G11" s="5">
        <f>INDEX(database!$F$3:$F$135,MATCH(K11,database!$D$3:$D$135,0))</f>
        <v>16</v>
      </c>
      <c r="H11" s="5">
        <f>INDEX(database!$G$3:$G$135,MATCH(K11,database!$D$3:$D$135,0))</f>
        <v>1</v>
      </c>
      <c r="I11" s="5">
        <f>INDEX(database!$P$3:$P$135,MATCH(K11,database!$D$3:$D$135,0))</f>
        <v>0</v>
      </c>
      <c r="J11" s="8" t="str">
        <f>INDEX(database!$H$3:$H$135,MATCH(K11,database!$D$3:$D$135,0))</f>
        <v>05</v>
      </c>
      <c r="K11" s="4" t="s">
        <v>192</v>
      </c>
      <c r="M11" s="3" t="str">
        <f t="shared" si="0"/>
        <v xml:space="preserve">when (16#05#) =&gt;
-- DEB Critical Configuration Area Register "DTC_PLL_REG_0" : "GTME" Field
v_ram_address                 := "00001";
p_rmap_ram_rd(v_ram_address, avalon_mm_rmap_o.waitrequest, v_ram_readdata);
avalon_mm_rmap_o.readdata              &lt;= (others =&gt; '0');
avalon_mm_rmap_o.readdata(0) &lt;= v_ram_readdata(16);
</v>
      </c>
      <c r="U11" s="3"/>
      <c r="V11">
        <v>5</v>
      </c>
      <c r="W11">
        <f t="shared" si="1"/>
        <v>1</v>
      </c>
      <c r="X11" t="s">
        <v>192</v>
      </c>
    </row>
    <row r="12" spans="1:24" x14ac:dyDescent="0.25">
      <c r="B12" s="18">
        <f>INDEX(database!$B$3:$B$135,MATCH(K12,database!$D$3:$D$135,0))</f>
        <v>6</v>
      </c>
      <c r="C12" s="5" t="str">
        <f>INDEX(database!$J$3:$J$135,MATCH(B12,database!$B$3:$B$135,0))</f>
        <v>00001</v>
      </c>
      <c r="D12" s="8" t="str">
        <f>INDEX(database!$N$3:$N$135,MATCH(K12,database!$D$3:$D$135,0))</f>
        <v>0010</v>
      </c>
      <c r="E12" s="5">
        <f>INDEX(database!$O$3:$O$135,MATCH(K12,database!$D$3:$D$135,0))</f>
        <v>11</v>
      </c>
      <c r="F12" s="5">
        <f>INDEX(database!$E$3:$E$135,MATCH(K12,database!$D$3:$D$135,0))</f>
        <v>11</v>
      </c>
      <c r="G12" s="5">
        <f>INDEX(database!$F$3:$F$135,MATCH(K12,database!$D$3:$D$135,0))</f>
        <v>11</v>
      </c>
      <c r="H12" s="5">
        <f>INDEX(database!$G$3:$G$135,MATCH(K12,database!$D$3:$D$135,0))</f>
        <v>1</v>
      </c>
      <c r="I12" s="5">
        <f>INDEX(database!$P$3:$P$135,MATCH(K12,database!$D$3:$D$135,0))</f>
        <v>0</v>
      </c>
      <c r="J12" s="8" t="str">
        <f>INDEX(database!$H$3:$H$135,MATCH(K12,database!$D$3:$D$135,0))</f>
        <v>06</v>
      </c>
      <c r="K12" s="4" t="s">
        <v>271</v>
      </c>
      <c r="M12" s="3" t="str">
        <f t="shared" si="0"/>
        <v xml:space="preserve">when (16#06#) =&gt;
-- DEB Critical Configuration Area Register "DTC_PLL_REG_0" : "HOLDTR" Field
v_ram_address                 := "00001";
p_rmap_ram_rd(v_ram_address, avalon_mm_rmap_o.waitrequest, v_ram_readdata);
avalon_mm_rmap_o.readdata              &lt;= (others =&gt; '0');
avalon_mm_rmap_o.readdata(0) &lt;= v_ram_readdata(11);
</v>
      </c>
      <c r="U12" s="3"/>
      <c r="V12">
        <v>6</v>
      </c>
      <c r="W12">
        <f t="shared" si="1"/>
        <v>1</v>
      </c>
      <c r="X12" t="s">
        <v>272</v>
      </c>
    </row>
    <row r="13" spans="1:24" x14ac:dyDescent="0.25">
      <c r="B13" s="18">
        <f>INDEX(database!$B$3:$B$135,MATCH(K13,database!$D$3:$D$135,0))</f>
        <v>6</v>
      </c>
      <c r="C13" s="5" t="str">
        <f>INDEX(database!$J$3:$J$135,MATCH(B13,database!$B$3:$B$135,0))</f>
        <v>00001</v>
      </c>
      <c r="D13" s="8" t="str">
        <f>INDEX(database!$N$3:$N$135,MATCH(K13,database!$D$3:$D$135,0))</f>
        <v>0010</v>
      </c>
      <c r="E13" s="5">
        <f>INDEX(database!$O$3:$O$135,MATCH(K13,database!$D$3:$D$135,0))</f>
        <v>9</v>
      </c>
      <c r="F13" s="5">
        <f>INDEX(database!$E$3:$E$135,MATCH(K13,database!$D$3:$D$135,0))</f>
        <v>9</v>
      </c>
      <c r="G13" s="5">
        <f>INDEX(database!$F$3:$F$135,MATCH(K13,database!$D$3:$D$135,0))</f>
        <v>9</v>
      </c>
      <c r="H13" s="5">
        <f>INDEX(database!$G$3:$G$135,MATCH(K13,database!$D$3:$D$135,0))</f>
        <v>1</v>
      </c>
      <c r="I13" s="5">
        <f>INDEX(database!$P$3:$P$135,MATCH(K13,database!$D$3:$D$135,0))</f>
        <v>0</v>
      </c>
      <c r="J13" s="8" t="str">
        <f>INDEX(database!$H$3:$H$135,MATCH(K13,database!$D$3:$D$135,0))</f>
        <v>07</v>
      </c>
      <c r="K13" s="4" t="s">
        <v>272</v>
      </c>
      <c r="M13" s="3" t="str">
        <f t="shared" si="0"/>
        <v xml:space="preserve">when (16#07#) =&gt;
-- DEB Critical Configuration Area Register "DTC_PLL_REG_0" : "HOLDF" Field
v_ram_address                 := "00001";
p_rmap_ram_rd(v_ram_address, avalon_mm_rmap_o.waitrequest, v_ram_readdata);
avalon_mm_rmap_o.readdata              &lt;= (others =&gt; '0');
avalon_mm_rmap_o.readdata(0) &lt;= v_ram_readdata(9);
</v>
      </c>
      <c r="U13" s="3"/>
      <c r="V13">
        <v>6</v>
      </c>
      <c r="W13">
        <f t="shared" si="1"/>
        <v>1</v>
      </c>
      <c r="X13" t="s">
        <v>271</v>
      </c>
    </row>
    <row r="14" spans="1:24" x14ac:dyDescent="0.25">
      <c r="B14" s="18">
        <f>INDEX(database!$B$3:$B$135,MATCH(K14,database!$D$3:$D$135,0))</f>
        <v>7</v>
      </c>
      <c r="C14" s="5" t="str">
        <f>INDEX(database!$J$3:$J$135,MATCH(B14,database!$B$3:$B$135,0))</f>
        <v>00001</v>
      </c>
      <c r="D14" s="8" t="str">
        <f>INDEX(database!$N$3:$N$135,MATCH(K14,database!$D$3:$D$135,0))</f>
        <v>0001</v>
      </c>
      <c r="E14" s="5" t="str">
        <f>INDEX(database!$O$3:$O$135,MATCH(K14,database!$D$3:$D$135,0))</f>
        <v>6 downto 0</v>
      </c>
      <c r="F14" s="5">
        <f>INDEX(database!$E$3:$E$135,MATCH(K14,database!$D$3:$D$135,0))</f>
        <v>6</v>
      </c>
      <c r="G14" s="5">
        <f>INDEX(database!$F$3:$F$135,MATCH(K14,database!$D$3:$D$135,0))</f>
        <v>0</v>
      </c>
      <c r="H14" s="5">
        <f>INDEX(database!$G$3:$G$135,MATCH(K14,database!$D$3:$D$135,0))</f>
        <v>7</v>
      </c>
      <c r="I14" s="5" t="str">
        <f>INDEX(database!$P$3:$P$135,MATCH(K14,database!$D$3:$D$135,0))</f>
        <v>6 downto 0</v>
      </c>
      <c r="J14" s="8" t="str">
        <f>INDEX(database!$H$3:$H$135,MATCH(K14,database!$D$3:$D$135,0))</f>
        <v>08</v>
      </c>
      <c r="K14" s="4" t="s">
        <v>194</v>
      </c>
      <c r="M14" s="3" t="str">
        <f t="shared" si="0"/>
        <v xml:space="preserve">when (16#08#) =&gt;
-- DEB Critical Configuration Area Register "DTC_PLL_REG_0" : FOFF, "LOCK1", "LOCK0", "LOCKW1", "LOCKW0", "C1", "C0" Fields
v_ram_address                 := "00001";
p_rmap_ram_rd(v_ram_address, avalon_mm_rmap_o.waitrequest, v_ram_readdata);
avalon_mm_rmap_o.readdata              &lt;= (others =&gt; '0');
avalon_mm_rmap_o.readdata(6 downto 0) &lt;= v_ram_readdata(6 downto 0);
</v>
      </c>
      <c r="U14" s="3"/>
      <c r="V14">
        <v>7</v>
      </c>
      <c r="W14">
        <f t="shared" si="1"/>
        <v>1</v>
      </c>
      <c r="X14" t="s">
        <v>194</v>
      </c>
    </row>
    <row r="15" spans="1:24" x14ac:dyDescent="0.25">
      <c r="B15" s="18">
        <f>INDEX(database!$B$3:$B$135,MATCH(K15,database!$D$3:$D$135,0))</f>
        <v>8</v>
      </c>
      <c r="C15" s="5" t="str">
        <f>INDEX(database!$J$3:$J$135,MATCH(B15,database!$B$3:$B$135,0))</f>
        <v>00010</v>
      </c>
      <c r="D15" s="8" t="str">
        <f>INDEX(database!$N$3:$N$135,MATCH(K15,database!$D$3:$D$135,0))</f>
        <v>1111</v>
      </c>
      <c r="E15" s="5" t="str">
        <f>INDEX(database!$O$3:$O$135,MATCH(K15,database!$D$3:$D$135,0))</f>
        <v>31 downto 0</v>
      </c>
      <c r="F15" s="5">
        <f>INDEX(database!$E$3:$E$135,MATCH(K15,database!$D$3:$D$135,0))</f>
        <v>31</v>
      </c>
      <c r="G15" s="5">
        <f>INDEX(database!$F$3:$F$135,MATCH(K15,database!$D$3:$D$135,0))</f>
        <v>0</v>
      </c>
      <c r="H15" s="5">
        <f>INDEX(database!$G$3:$G$135,MATCH(K15,database!$D$3:$D$135,0))</f>
        <v>32</v>
      </c>
      <c r="I15" s="5" t="str">
        <f>INDEX(database!$P$3:$P$135,MATCH(K15,database!$D$3:$D$135,0))</f>
        <v>31 downto 0</v>
      </c>
      <c r="J15" s="8" t="str">
        <f>INDEX(database!$H$3:$H$135,MATCH(K15,database!$D$3:$D$135,0))</f>
        <v>09</v>
      </c>
      <c r="K15" s="4" t="s">
        <v>195</v>
      </c>
      <c r="M15" s="3" t="str">
        <f t="shared" si="0"/>
        <v xml:space="preserve">when (16#09#) =&gt;
-- DEB Critical Configuration Area Register "DTC_PLL_REG_1" : "HOLD", "RESET", "RESHOL", "PD", "Y4MUX", "Y3MUX", "Y2MUX", "Y1MUX", "Y0MUX", "FB_MUX", "PFD", "CP_current", "PRECP", "CP_DIR", "C1", "C0" Fields
v_ram_address                 := "00010";
p_rmap_ram_rd(v_ram_address, avalon_mm_rmap_o.waitrequest, v_ram_readdata);
avalon_mm_rmap_o.readdata              &lt;= (others =&gt; '0');
avalon_mm_rmap_o.readdata(31 downto 0) &lt;= v_ram_readdata(31 downto 0);
</v>
      </c>
      <c r="U15" s="3"/>
      <c r="V15">
        <v>8</v>
      </c>
      <c r="W15">
        <f t="shared" si="1"/>
        <v>2</v>
      </c>
      <c r="X15" t="s">
        <v>195</v>
      </c>
    </row>
    <row r="16" spans="1:24" x14ac:dyDescent="0.25">
      <c r="B16" s="18">
        <v>12</v>
      </c>
      <c r="C16" s="5" t="str">
        <f>INDEX(database!$J$3:$J$135,MATCH(B16,database!$B$3:$B$135,0))</f>
        <v>00011</v>
      </c>
      <c r="D16" s="8" t="s">
        <v>345</v>
      </c>
      <c r="E16" s="5" t="s">
        <v>344</v>
      </c>
      <c r="F16" s="5">
        <v>31</v>
      </c>
      <c r="G16" s="5">
        <v>0</v>
      </c>
      <c r="H16" s="5">
        <v>32</v>
      </c>
      <c r="I16" s="5" t="s">
        <v>344</v>
      </c>
      <c r="J16" s="8" t="s">
        <v>38</v>
      </c>
      <c r="K16" s="4" t="s">
        <v>196</v>
      </c>
      <c r="M16" s="3" t="str">
        <f t="shared" si="0"/>
        <v xml:space="preserve">when (16#0A#) =&gt;
-- DEB Critical Configuration Area Register "DTC_PLL_REG_2" : 90DIV8, "90DIV4", "ADLOCK", "SXOIREF", "SREF", "Output_Y4_Mode", "Output_Y3_Mode", "Output_Y2_Mode", "Output_Y1_Mode", "Output_Y0_Mode", "OUTSEL4", "OUTSEL3", "OUTSEL2", "OUTSEL1", "OUTSEL0", "C1", "C0" Fields
v_ram_address                 := "00011";
p_rmap_ram_rd(v_ram_address, avalon_mm_rmap_o.waitrequest, v_ram_readdata);
avalon_mm_rmap_o.readdata              &lt;= (others =&gt; '0');
avalon_mm_rmap_o.readdata(31 downto 0) &lt;= v_ram_readdata(31 downto 0);
</v>
      </c>
      <c r="U16" s="3"/>
      <c r="V16">
        <v>9</v>
      </c>
      <c r="W16">
        <f t="shared" si="1"/>
        <v>2</v>
      </c>
      <c r="X16" t="s">
        <v>195</v>
      </c>
    </row>
    <row r="17" spans="2:24" x14ac:dyDescent="0.25">
      <c r="B17" s="18">
        <f>INDEX(database!$B$3:$B$135,MATCH(K17,database!$D$3:$D$135,0))</f>
        <v>16</v>
      </c>
      <c r="C17" s="5" t="str">
        <f>INDEX(database!$J$3:$J$135,MATCH(B17,database!$B$3:$B$135,0))</f>
        <v>00100</v>
      </c>
      <c r="D17" s="8" t="str">
        <f>INDEX(database!$N$3:$N$135,MATCH(K17,database!$D$3:$D$135,0))</f>
        <v>1111</v>
      </c>
      <c r="E17" s="5" t="str">
        <f>INDEX(database!$O$3:$O$135,MATCH(K17,database!$D$3:$D$135,0))</f>
        <v>31 downto 0</v>
      </c>
      <c r="F17" s="5">
        <f>INDEX(database!$E$3:$E$135,MATCH(K17,database!$D$3:$D$135,0))</f>
        <v>31</v>
      </c>
      <c r="G17" s="5">
        <f>INDEX(database!$F$3:$F$135,MATCH(K17,database!$D$3:$D$135,0))</f>
        <v>0</v>
      </c>
      <c r="H17" s="5">
        <f>INDEX(database!$G$3:$G$135,MATCH(K17,database!$D$3:$D$135,0))</f>
        <v>32</v>
      </c>
      <c r="I17" s="5" t="str">
        <f>INDEX(database!$P$3:$P$135,MATCH(K17,database!$D$3:$D$135,0))</f>
        <v>31 downto 0</v>
      </c>
      <c r="J17" s="8" t="str">
        <f>INDEX(database!$H$3:$H$135,MATCH(K17,database!$D$3:$D$135,0))</f>
        <v>0B</v>
      </c>
      <c r="K17" s="4" t="s">
        <v>197</v>
      </c>
      <c r="M17" s="3" t="str">
        <f t="shared" si="0"/>
        <v xml:space="preserve">when (16#0B#) =&gt;
-- DEB Critical Configuration Area Register "DTC_PLL_REG_3" : REFDEC, "MANAUT", "DLYN", "DLYM", "N", "M", "C1", "C0" Fields
v_ram_address                 := "00100";
p_rmap_ram_rd(v_ram_address, avalon_mm_rmap_o.waitrequest, v_ram_readdata);
avalon_mm_rmap_o.readdata              &lt;= (others =&gt; '0');
avalon_mm_rmap_o.readdata(31 downto 0) &lt;= v_ram_readdata(31 downto 0);
</v>
      </c>
      <c r="U17" s="3"/>
      <c r="V17">
        <v>10</v>
      </c>
      <c r="W17">
        <f t="shared" si="1"/>
        <v>2</v>
      </c>
      <c r="X17" t="s">
        <v>195</v>
      </c>
    </row>
    <row r="18" spans="2:24" x14ac:dyDescent="0.25">
      <c r="B18" s="18">
        <f>INDEX(database!$B$3:$B$135,MATCH(K18,database!$D$3:$D$135,0))</f>
        <v>23</v>
      </c>
      <c r="C18" s="5" t="str">
        <f>INDEX(database!$J$3:$J$135,MATCH(B18,database!$B$3:$B$135,0))</f>
        <v>00101</v>
      </c>
      <c r="D18" s="8" t="str">
        <f>INDEX(database!$N$3:$N$135,MATCH(K18,database!$D$3:$D$135,0))</f>
        <v>0001</v>
      </c>
      <c r="E18" s="5" t="str">
        <f>INDEX(database!$O$3:$O$135,MATCH(K18,database!$D$3:$D$135,0))</f>
        <v>2 downto 0</v>
      </c>
      <c r="F18" s="5">
        <f>INDEX(database!$E$3:$E$135,MATCH(K18,database!$D$3:$D$135,0))</f>
        <v>2</v>
      </c>
      <c r="G18" s="5">
        <f>INDEX(database!$F$3:$F$135,MATCH(K18,database!$D$3:$D$135,0))</f>
        <v>0</v>
      </c>
      <c r="H18" s="5">
        <f>INDEX(database!$G$3:$G$135,MATCH(K18,database!$D$3:$D$135,0))</f>
        <v>3</v>
      </c>
      <c r="I18" s="5" t="str">
        <f>INDEX(database!$P$3:$P$135,MATCH(K18,database!$D$3:$D$135,0))</f>
        <v>2 downto 0</v>
      </c>
      <c r="J18" s="8" t="str">
        <f>INDEX(database!$H$3:$H$135,MATCH(K18,database!$D$3:$D$135,0))</f>
        <v>0C</v>
      </c>
      <c r="K18" s="4" t="s">
        <v>198</v>
      </c>
      <c r="M18" s="3" t="str">
        <f t="shared" si="0"/>
        <v xml:space="preserve">when (16#0C#) =&gt;
-- DEB Critical Configuration Area Register "DTC_FEE_MOD" : "OPER_MOD" Field
v_ram_address                 := "00101";
p_rmap_ram_rd(v_ram_address, avalon_mm_rmap_o.waitrequest, v_ram_readdata);
avalon_mm_rmap_o.readdata              &lt;= (others =&gt; '0');
avalon_mm_rmap_o.readdata(2 downto 0) &lt;= v_ram_readdata(2 downto 0);
</v>
      </c>
      <c r="U18" s="3"/>
      <c r="V18">
        <v>11</v>
      </c>
      <c r="W18">
        <f t="shared" si="1"/>
        <v>2</v>
      </c>
      <c r="X18" t="s">
        <v>195</v>
      </c>
    </row>
    <row r="19" spans="2:24" x14ac:dyDescent="0.25">
      <c r="B19" s="18">
        <f>INDEX(database!$B$3:$B$135,MATCH(K19,database!$D$3:$D$135,0))</f>
        <v>27</v>
      </c>
      <c r="C19" s="5" t="str">
        <f>INDEX(database!$J$3:$J$135,MATCH(B19,database!$B$3:$B$135,0))</f>
        <v>00110</v>
      </c>
      <c r="D19" s="8" t="str">
        <f>INDEX(database!$N$3:$N$135,MATCH(K19,database!$D$3:$D$135,0))</f>
        <v>0001</v>
      </c>
      <c r="E19" s="5">
        <f>INDEX(database!$O$3:$O$135,MATCH(K19,database!$D$3:$D$135,0))</f>
        <v>0</v>
      </c>
      <c r="F19" s="5">
        <f>INDEX(database!$E$3:$E$135,MATCH(K19,database!$D$3:$D$135,0))</f>
        <v>0</v>
      </c>
      <c r="G19" s="5">
        <f>INDEX(database!$F$3:$F$135,MATCH(K19,database!$D$3:$D$135,0))</f>
        <v>0</v>
      </c>
      <c r="H19" s="5">
        <f>INDEX(database!$G$3:$G$135,MATCH(K19,database!$D$3:$D$135,0))</f>
        <v>1</v>
      </c>
      <c r="I19" s="5">
        <f>INDEX(database!$P$3:$P$135,MATCH(K19,database!$D$3:$D$135,0))</f>
        <v>0</v>
      </c>
      <c r="J19" s="8" t="str">
        <f>INDEX(database!$H$3:$H$135,MATCH(K19,database!$D$3:$D$135,0))</f>
        <v>0D</v>
      </c>
      <c r="K19" s="4" t="s">
        <v>199</v>
      </c>
      <c r="M19" s="3" t="str">
        <f t="shared" si="0"/>
        <v xml:space="preserve">when (16#0D#) =&gt;
-- DEB Critical Configuration Area Register "DTC_IMM_ONMOD" : "IMM_ON" Field
v_ram_address                 := "00110";
p_rmap_ram_rd(v_ram_address, avalon_mm_rmap_o.waitrequest, v_ram_readdata);
avalon_mm_rmap_o.readdata              &lt;= (others =&gt; '0');
avalon_mm_rmap_o.readdata(0) &lt;= v_ram_readdata(0);
</v>
      </c>
      <c r="U19" s="3"/>
      <c r="V19">
        <v>12</v>
      </c>
      <c r="W19">
        <f t="shared" si="1"/>
        <v>3</v>
      </c>
      <c r="X19" t="s">
        <v>196</v>
      </c>
    </row>
    <row r="20" spans="2:24" x14ac:dyDescent="0.25">
      <c r="B20" s="18">
        <f>INDEX(database!$B$3:$B$135,MATCH(K20,database!$D$3:$D$135,0))</f>
        <v>260</v>
      </c>
      <c r="C20" s="5" t="str">
        <f>INDEX(database!$J$3:$J$135,MATCH(B20,database!$B$3:$B$135,0))</f>
        <v>01000</v>
      </c>
      <c r="D20" s="8" t="str">
        <f>INDEX(database!$N$3:$N$135,MATCH(K20,database!$D$3:$D$135,0))</f>
        <v>1000</v>
      </c>
      <c r="E20" s="5" t="str">
        <f>INDEX(database!$O$3:$O$135,MATCH(K20,database!$D$3:$D$135,0))</f>
        <v>26 downto 24</v>
      </c>
      <c r="F20" s="5">
        <f>INDEX(database!$E$3:$E$135,MATCH(K20,database!$D$3:$D$135,0))</f>
        <v>26</v>
      </c>
      <c r="G20" s="5">
        <f>INDEX(database!$F$3:$F$135,MATCH(K20,database!$D$3:$D$135,0))</f>
        <v>24</v>
      </c>
      <c r="H20" s="5">
        <f>INDEX(database!$G$3:$G$135,MATCH(K20,database!$D$3:$D$135,0))</f>
        <v>3</v>
      </c>
      <c r="I20" s="5" t="str">
        <f>INDEX(database!$P$3:$P$135,MATCH(K20,database!$D$3:$D$135,0))</f>
        <v>2 downto 0</v>
      </c>
      <c r="J20" s="8" t="str">
        <f>INDEX(database!$H$3:$H$135,MATCH(K20,database!$D$3:$D$135,0))</f>
        <v>0E</v>
      </c>
      <c r="K20" s="4" t="s">
        <v>200</v>
      </c>
      <c r="M20" s="3" t="str">
        <f t="shared" si="0"/>
        <v xml:space="preserve">when (16#0E#) =&gt;
-- DEB General Configuration Area Register "DTC_IN_MOD" : "T7_IN_MOD" Field
v_ram_address                 := "01000";
p_rmap_ram_rd(v_ram_address, avalon_mm_rmap_o.waitrequest, v_ram_readdata);
avalon_mm_rmap_o.readdata              &lt;= (others =&gt; '0');
avalon_mm_rmap_o.readdata(2 downto 0) &lt;= v_ram_readdata(26 downto 24);
</v>
      </c>
      <c r="U20" s="3"/>
      <c r="V20">
        <v>13</v>
      </c>
      <c r="W20">
        <f t="shared" si="1"/>
        <v>3</v>
      </c>
      <c r="X20" t="s">
        <v>196</v>
      </c>
    </row>
    <row r="21" spans="2:24" x14ac:dyDescent="0.25">
      <c r="B21" s="18">
        <f>INDEX(database!$B$3:$B$135,MATCH(K21,database!$D$3:$D$135,0))</f>
        <v>261</v>
      </c>
      <c r="C21" s="5" t="str">
        <f>INDEX(database!$J$3:$J$135,MATCH(B21,database!$B$3:$B$135,0))</f>
        <v>01000</v>
      </c>
      <c r="D21" s="8" t="str">
        <f>INDEX(database!$N$3:$N$135,MATCH(K21,database!$D$3:$D$135,0))</f>
        <v>0100</v>
      </c>
      <c r="E21" s="5" t="str">
        <f>INDEX(database!$O$3:$O$135,MATCH(K21,database!$D$3:$D$135,0))</f>
        <v>18 downto 16</v>
      </c>
      <c r="F21" s="5">
        <f>INDEX(database!$E$3:$E$135,MATCH(K21,database!$D$3:$D$135,0))</f>
        <v>18</v>
      </c>
      <c r="G21" s="5">
        <f>INDEX(database!$F$3:$F$135,MATCH(K21,database!$D$3:$D$135,0))</f>
        <v>16</v>
      </c>
      <c r="H21" s="5">
        <f>INDEX(database!$G$3:$G$135,MATCH(K21,database!$D$3:$D$135,0))</f>
        <v>3</v>
      </c>
      <c r="I21" s="5" t="str">
        <f>INDEX(database!$P$3:$P$135,MATCH(K21,database!$D$3:$D$135,0))</f>
        <v>2 downto 0</v>
      </c>
      <c r="J21" s="8" t="str">
        <f>INDEX(database!$H$3:$H$135,MATCH(K21,database!$D$3:$D$135,0))</f>
        <v>0F</v>
      </c>
      <c r="K21" s="4" t="s">
        <v>201</v>
      </c>
      <c r="M21" s="3" t="str">
        <f t="shared" si="0"/>
        <v xml:space="preserve">when (16#0F#) =&gt;
-- DEB General Configuration Area Register "DTC_IN_MOD" : "T6_IN_MOD" Field
v_ram_address                 := "01000";
p_rmap_ram_rd(v_ram_address, avalon_mm_rmap_o.waitrequest, v_ram_readdata);
avalon_mm_rmap_o.readdata              &lt;= (others =&gt; '0');
avalon_mm_rmap_o.readdata(2 downto 0) &lt;= v_ram_readdata(18 downto 16);
</v>
      </c>
      <c r="U21" s="3"/>
      <c r="V21">
        <v>14</v>
      </c>
      <c r="W21">
        <f t="shared" si="1"/>
        <v>3</v>
      </c>
      <c r="X21" t="s">
        <v>196</v>
      </c>
    </row>
    <row r="22" spans="2:24" x14ac:dyDescent="0.25">
      <c r="B22" s="18">
        <f>INDEX(database!$B$3:$B$135,MATCH(K22,database!$D$3:$D$135,0))</f>
        <v>262</v>
      </c>
      <c r="C22" s="5" t="str">
        <f>INDEX(database!$J$3:$J$135,MATCH(B22,database!$B$3:$B$135,0))</f>
        <v>01000</v>
      </c>
      <c r="D22" s="8" t="str">
        <f>INDEX(database!$N$3:$N$135,MATCH(K22,database!$D$3:$D$135,0))</f>
        <v>0010</v>
      </c>
      <c r="E22" s="5" t="str">
        <f>INDEX(database!$O$3:$O$135,MATCH(K22,database!$D$3:$D$135,0))</f>
        <v>10 downto 8</v>
      </c>
      <c r="F22" s="5">
        <f>INDEX(database!$E$3:$E$135,MATCH(K22,database!$D$3:$D$135,0))</f>
        <v>10</v>
      </c>
      <c r="G22" s="5">
        <f>INDEX(database!$F$3:$F$135,MATCH(K22,database!$D$3:$D$135,0))</f>
        <v>8</v>
      </c>
      <c r="H22" s="5">
        <f>INDEX(database!$G$3:$G$135,MATCH(K22,database!$D$3:$D$135,0))</f>
        <v>3</v>
      </c>
      <c r="I22" s="5" t="str">
        <f>INDEX(database!$P$3:$P$135,MATCH(K22,database!$D$3:$D$135,0))</f>
        <v>2 downto 0</v>
      </c>
      <c r="J22" s="8" t="str">
        <f>INDEX(database!$H$3:$H$135,MATCH(K22,database!$D$3:$D$135,0))</f>
        <v>10</v>
      </c>
      <c r="K22" s="4" t="s">
        <v>202</v>
      </c>
      <c r="M22" s="3" t="str">
        <f t="shared" si="0"/>
        <v xml:space="preserve">when (16#10#) =&gt;
-- DEB General Configuration Area Register "DTC_IN_MOD" : "T5_IN_MOD" Field
v_ram_address                 := "01000";
p_rmap_ram_rd(v_ram_address, avalon_mm_rmap_o.waitrequest, v_ram_readdata);
avalon_mm_rmap_o.readdata              &lt;= (others =&gt; '0');
avalon_mm_rmap_o.readdata(2 downto 0) &lt;= v_ram_readdata(10 downto 8);
</v>
      </c>
      <c r="U22" s="3"/>
      <c r="V22">
        <v>15</v>
      </c>
      <c r="W22">
        <f t="shared" si="1"/>
        <v>3</v>
      </c>
      <c r="X22" t="s">
        <v>196</v>
      </c>
    </row>
    <row r="23" spans="2:24" x14ac:dyDescent="0.25">
      <c r="B23" s="18">
        <f>INDEX(database!$B$3:$B$135,MATCH(K23,database!$D$3:$D$135,0))</f>
        <v>263</v>
      </c>
      <c r="C23" s="5" t="str">
        <f>INDEX(database!$J$3:$J$135,MATCH(B23,database!$B$3:$B$135,0))</f>
        <v>01000</v>
      </c>
      <c r="D23" s="8" t="str">
        <f>INDEX(database!$N$3:$N$135,MATCH(K23,database!$D$3:$D$135,0))</f>
        <v>0001</v>
      </c>
      <c r="E23" s="5" t="str">
        <f>INDEX(database!$O$3:$O$135,MATCH(K23,database!$D$3:$D$135,0))</f>
        <v>2 downto 0</v>
      </c>
      <c r="F23" s="5">
        <f>INDEX(database!$E$3:$E$135,MATCH(K23,database!$D$3:$D$135,0))</f>
        <v>2</v>
      </c>
      <c r="G23" s="5">
        <f>INDEX(database!$F$3:$F$135,MATCH(K23,database!$D$3:$D$135,0))</f>
        <v>0</v>
      </c>
      <c r="H23" s="5">
        <f>INDEX(database!$G$3:$G$135,MATCH(K23,database!$D$3:$D$135,0))</f>
        <v>3</v>
      </c>
      <c r="I23" s="5" t="str">
        <f>INDEX(database!$P$3:$P$135,MATCH(K23,database!$D$3:$D$135,0))</f>
        <v>2 downto 0</v>
      </c>
      <c r="J23" s="8" t="str">
        <f>INDEX(database!$H$3:$H$135,MATCH(K23,database!$D$3:$D$135,0))</f>
        <v>11</v>
      </c>
      <c r="K23" s="4" t="s">
        <v>203</v>
      </c>
      <c r="M23" s="3" t="str">
        <f t="shared" si="0"/>
        <v xml:space="preserve">when (16#11#) =&gt;
-- DEB General Configuration Area Register "DTC_IN_MOD" : "T4_IN_MOD" Field
v_ram_address                 := "01000";
p_rmap_ram_rd(v_ram_address, avalon_mm_rmap_o.waitrequest, v_ram_readdata);
avalon_mm_rmap_o.readdata              &lt;= (others =&gt; '0');
avalon_mm_rmap_o.readdata(2 downto 0) &lt;= v_ram_readdata(2 downto 0);
</v>
      </c>
      <c r="U23" s="3"/>
      <c r="V23">
        <v>16</v>
      </c>
      <c r="W23">
        <f t="shared" si="1"/>
        <v>4</v>
      </c>
      <c r="X23" t="s">
        <v>197</v>
      </c>
    </row>
    <row r="24" spans="2:24" x14ac:dyDescent="0.25">
      <c r="B24" s="18">
        <f>INDEX(database!$B$3:$B$135,MATCH(K24,database!$D$3:$D$135,0))</f>
        <v>264</v>
      </c>
      <c r="C24" s="5" t="str">
        <f>INDEX(database!$J$3:$J$135,MATCH(B24,database!$B$3:$B$135,0))</f>
        <v>01001</v>
      </c>
      <c r="D24" s="8" t="str">
        <f>INDEX(database!$N$3:$N$135,MATCH(K24,database!$D$3:$D$135,0))</f>
        <v>1000</v>
      </c>
      <c r="E24" s="5" t="str">
        <f>INDEX(database!$O$3:$O$135,MATCH(K24,database!$D$3:$D$135,0))</f>
        <v>26 downto 24</v>
      </c>
      <c r="F24" s="5">
        <f>INDEX(database!$E$3:$E$135,MATCH(K24,database!$D$3:$D$135,0))</f>
        <v>26</v>
      </c>
      <c r="G24" s="5">
        <f>INDEX(database!$F$3:$F$135,MATCH(K24,database!$D$3:$D$135,0))</f>
        <v>24</v>
      </c>
      <c r="H24" s="5">
        <f>INDEX(database!$G$3:$G$135,MATCH(K24,database!$D$3:$D$135,0))</f>
        <v>3</v>
      </c>
      <c r="I24" s="5" t="str">
        <f>INDEX(database!$P$3:$P$135,MATCH(K24,database!$D$3:$D$135,0))</f>
        <v>2 downto 0</v>
      </c>
      <c r="J24" s="8" t="str">
        <f>INDEX(database!$H$3:$H$135,MATCH(K24,database!$D$3:$D$135,0))</f>
        <v>12</v>
      </c>
      <c r="K24" s="4" t="s">
        <v>204</v>
      </c>
      <c r="M24" s="3" t="str">
        <f t="shared" si="0"/>
        <v xml:space="preserve">when (16#12#) =&gt;
-- DEB General Configuration Area Register "DTC_IN_MOD" : "T3_IN_MOD" Field
v_ram_address                 := "01001";
p_rmap_ram_rd(v_ram_address, avalon_mm_rmap_o.waitrequest, v_ram_readdata);
avalon_mm_rmap_o.readdata              &lt;= (others =&gt; '0');
avalon_mm_rmap_o.readdata(2 downto 0) &lt;= v_ram_readdata(26 downto 24);
</v>
      </c>
      <c r="U24" s="3"/>
      <c r="V24">
        <v>17</v>
      </c>
      <c r="W24">
        <f t="shared" si="1"/>
        <v>4</v>
      </c>
      <c r="X24" t="s">
        <v>197</v>
      </c>
    </row>
    <row r="25" spans="2:24" x14ac:dyDescent="0.25">
      <c r="B25" s="18">
        <f>INDEX(database!$B$3:$B$135,MATCH(K25,database!$D$3:$D$135,0))</f>
        <v>265</v>
      </c>
      <c r="C25" s="5" t="str">
        <f>INDEX(database!$J$3:$J$135,MATCH(B25,database!$B$3:$B$135,0))</f>
        <v>01001</v>
      </c>
      <c r="D25" s="8" t="str">
        <f>INDEX(database!$N$3:$N$135,MATCH(K25,database!$D$3:$D$135,0))</f>
        <v>0100</v>
      </c>
      <c r="E25" s="5" t="str">
        <f>INDEX(database!$O$3:$O$135,MATCH(K25,database!$D$3:$D$135,0))</f>
        <v>18 downto 16</v>
      </c>
      <c r="F25" s="5">
        <f>INDEX(database!$E$3:$E$135,MATCH(K25,database!$D$3:$D$135,0))</f>
        <v>18</v>
      </c>
      <c r="G25" s="5">
        <f>INDEX(database!$F$3:$F$135,MATCH(K25,database!$D$3:$D$135,0))</f>
        <v>16</v>
      </c>
      <c r="H25" s="5">
        <f>INDEX(database!$G$3:$G$135,MATCH(K25,database!$D$3:$D$135,0))</f>
        <v>3</v>
      </c>
      <c r="I25" s="5" t="str">
        <f>INDEX(database!$P$3:$P$135,MATCH(K25,database!$D$3:$D$135,0))</f>
        <v>2 downto 0</v>
      </c>
      <c r="J25" s="8" t="str">
        <f>INDEX(database!$H$3:$H$135,MATCH(K25,database!$D$3:$D$135,0))</f>
        <v>13</v>
      </c>
      <c r="K25" s="4" t="s">
        <v>205</v>
      </c>
      <c r="M25" s="3" t="str">
        <f t="shared" si="0"/>
        <v xml:space="preserve">when (16#13#) =&gt;
-- DEB General Configuration Area Register "DTC_IN_MOD" : "T2_IN_MOD" Field
v_ram_address                 := "01001";
p_rmap_ram_rd(v_ram_address, avalon_mm_rmap_o.waitrequest, v_ram_readdata);
avalon_mm_rmap_o.readdata              &lt;= (others =&gt; '0');
avalon_mm_rmap_o.readdata(2 downto 0) &lt;= v_ram_readdata(18 downto 16);
</v>
      </c>
      <c r="U25" s="3"/>
      <c r="V25">
        <v>18</v>
      </c>
      <c r="W25">
        <f t="shared" si="1"/>
        <v>4</v>
      </c>
      <c r="X25" t="s">
        <v>197</v>
      </c>
    </row>
    <row r="26" spans="2:24" x14ac:dyDescent="0.25">
      <c r="B26" s="18">
        <f>INDEX(database!$B$3:$B$135,MATCH(K26,database!$D$3:$D$135,0))</f>
        <v>266</v>
      </c>
      <c r="C26" s="5" t="str">
        <f>INDEX(database!$J$3:$J$135,MATCH(B26,database!$B$3:$B$135,0))</f>
        <v>01001</v>
      </c>
      <c r="D26" s="8" t="str">
        <f>INDEX(database!$N$3:$N$135,MATCH(K26,database!$D$3:$D$135,0))</f>
        <v>0010</v>
      </c>
      <c r="E26" s="5" t="str">
        <f>INDEX(database!$O$3:$O$135,MATCH(K26,database!$D$3:$D$135,0))</f>
        <v>10 downto 8</v>
      </c>
      <c r="F26" s="5">
        <f>INDEX(database!$E$3:$E$135,MATCH(K26,database!$D$3:$D$135,0))</f>
        <v>10</v>
      </c>
      <c r="G26" s="5">
        <f>INDEX(database!$F$3:$F$135,MATCH(K26,database!$D$3:$D$135,0))</f>
        <v>8</v>
      </c>
      <c r="H26" s="5">
        <f>INDEX(database!$G$3:$G$135,MATCH(K26,database!$D$3:$D$135,0))</f>
        <v>3</v>
      </c>
      <c r="I26" s="5" t="str">
        <f>INDEX(database!$P$3:$P$135,MATCH(K26,database!$D$3:$D$135,0))</f>
        <v>2 downto 0</v>
      </c>
      <c r="J26" s="8" t="str">
        <f>INDEX(database!$H$3:$H$135,MATCH(K26,database!$D$3:$D$135,0))</f>
        <v>14</v>
      </c>
      <c r="K26" s="4" t="s">
        <v>206</v>
      </c>
      <c r="M26" s="3" t="str">
        <f t="shared" si="0"/>
        <v xml:space="preserve">when (16#14#) =&gt;
-- DEB General Configuration Area Register "DTC_IN_MOD" : "T1_IN_MOD" Field
v_ram_address                 := "01001";
p_rmap_ram_rd(v_ram_address, avalon_mm_rmap_o.waitrequest, v_ram_readdata);
avalon_mm_rmap_o.readdata              &lt;= (others =&gt; '0');
avalon_mm_rmap_o.readdata(2 downto 0) &lt;= v_ram_readdata(10 downto 8);
</v>
      </c>
      <c r="U26" s="3"/>
      <c r="V26">
        <v>19</v>
      </c>
      <c r="W26">
        <f t="shared" si="1"/>
        <v>4</v>
      </c>
      <c r="X26" t="s">
        <v>197</v>
      </c>
    </row>
    <row r="27" spans="2:24" x14ac:dyDescent="0.25">
      <c r="B27" s="18">
        <f>INDEX(database!$B$3:$B$135,MATCH(K27,database!$D$3:$D$135,0))</f>
        <v>267</v>
      </c>
      <c r="C27" s="5" t="str">
        <f>INDEX(database!$J$3:$J$135,MATCH(B27,database!$B$3:$B$135,0))</f>
        <v>01001</v>
      </c>
      <c r="D27" s="8" t="str">
        <f>INDEX(database!$N$3:$N$135,MATCH(K27,database!$D$3:$D$135,0))</f>
        <v>0001</v>
      </c>
      <c r="E27" s="5" t="str">
        <f>INDEX(database!$O$3:$O$135,MATCH(K27,database!$D$3:$D$135,0))</f>
        <v>2 downto 0</v>
      </c>
      <c r="F27" s="5">
        <f>INDEX(database!$E$3:$E$135,MATCH(K27,database!$D$3:$D$135,0))</f>
        <v>2</v>
      </c>
      <c r="G27" s="5">
        <f>INDEX(database!$F$3:$F$135,MATCH(K27,database!$D$3:$D$135,0))</f>
        <v>0</v>
      </c>
      <c r="H27" s="5">
        <f>INDEX(database!$G$3:$G$135,MATCH(K27,database!$D$3:$D$135,0))</f>
        <v>3</v>
      </c>
      <c r="I27" s="5" t="str">
        <f>INDEX(database!$P$3:$P$135,MATCH(K27,database!$D$3:$D$135,0))</f>
        <v>2 downto 0</v>
      </c>
      <c r="J27" s="8" t="str">
        <f>INDEX(database!$H$3:$H$135,MATCH(K27,database!$D$3:$D$135,0))</f>
        <v>15</v>
      </c>
      <c r="K27" s="4" t="s">
        <v>207</v>
      </c>
      <c r="M27" s="3" t="str">
        <f t="shared" si="0"/>
        <v xml:space="preserve">when (16#15#) =&gt;
-- DEB General Configuration Area Register "DTC_IN_MOD" : "T0_IN_MOD" Field
v_ram_address                 := "01001";
p_rmap_ram_rd(v_ram_address, avalon_mm_rmap_o.waitrequest, v_ram_readdata);
avalon_mm_rmap_o.readdata              &lt;= (others =&gt; '0');
avalon_mm_rmap_o.readdata(2 downto 0) &lt;= v_ram_readdata(2 downto 0);
</v>
      </c>
      <c r="U27" s="3"/>
      <c r="V27">
        <v>23</v>
      </c>
      <c r="W27">
        <f t="shared" si="1"/>
        <v>5</v>
      </c>
      <c r="X27" t="s">
        <v>198</v>
      </c>
    </row>
    <row r="28" spans="2:24" x14ac:dyDescent="0.25">
      <c r="B28" s="18">
        <f>INDEX(database!$B$3:$B$135,MATCH(K28,database!$D$3:$D$135,0))</f>
        <v>270</v>
      </c>
      <c r="C28" s="5" t="str">
        <f>INDEX(database!$J$3:$J$135,MATCH(B28,database!$B$3:$B$135,0))</f>
        <v>01010</v>
      </c>
      <c r="D28" s="8" t="str">
        <f>INDEX(database!$N$3:$N$135,MATCH(K28,database!$D$3:$D$135,0))</f>
        <v>0010</v>
      </c>
      <c r="E28" s="5" t="str">
        <f>INDEX(database!$O$3:$O$135,MATCH(K28,database!$D$3:$D$135,0))</f>
        <v>13 downto 8</v>
      </c>
      <c r="F28" s="5">
        <f>INDEX(database!$E$3:$E$135,MATCH(K28,database!$D$3:$D$135,0))</f>
        <v>13</v>
      </c>
      <c r="G28" s="5">
        <f>INDEX(database!$F$3:$F$135,MATCH(K28,database!$D$3:$D$135,0))</f>
        <v>8</v>
      </c>
      <c r="H28" s="5">
        <f>INDEX(database!$G$3:$G$135,MATCH(K28,database!$D$3:$D$135,0))</f>
        <v>6</v>
      </c>
      <c r="I28" s="5" t="str">
        <f>INDEX(database!$P$3:$P$135,MATCH(K28,database!$D$3:$D$135,0))</f>
        <v>5 downto 0</v>
      </c>
      <c r="J28" s="8" t="str">
        <f>INDEX(database!$H$3:$H$135,MATCH(K28,database!$D$3:$D$135,0))</f>
        <v>16</v>
      </c>
      <c r="K28" s="4" t="s">
        <v>208</v>
      </c>
      <c r="M28" s="3" t="str">
        <f t="shared" si="0"/>
        <v xml:space="preserve">when (16#16#) =&gt;
-- DEB General Configuration Area Register "DTC_WDW_SIZ" : "W_SIZ_X" Field
v_ram_address                 := "01010";
p_rmap_ram_rd(v_ram_address, avalon_mm_rmap_o.waitrequest, v_ram_readdata);
avalon_mm_rmap_o.readdata              &lt;= (others =&gt; '0');
avalon_mm_rmap_o.readdata(5 downto 0) &lt;= v_ram_readdata(13 downto 8);
</v>
      </c>
      <c r="U28" s="3"/>
      <c r="V28">
        <v>27</v>
      </c>
      <c r="W28">
        <f t="shared" si="1"/>
        <v>6</v>
      </c>
      <c r="X28" t="s">
        <v>199</v>
      </c>
    </row>
    <row r="29" spans="2:24" x14ac:dyDescent="0.25">
      <c r="B29" s="18">
        <f>INDEX(database!$B$3:$B$135,MATCH(K29,database!$D$3:$D$135,0))</f>
        <v>271</v>
      </c>
      <c r="C29" s="5" t="str">
        <f>INDEX(database!$J$3:$J$135,MATCH(B29,database!$B$3:$B$135,0))</f>
        <v>01010</v>
      </c>
      <c r="D29" s="8" t="str">
        <f>INDEX(database!$N$3:$N$135,MATCH(K29,database!$D$3:$D$135,0))</f>
        <v>0001</v>
      </c>
      <c r="E29" s="5" t="str">
        <f>INDEX(database!$O$3:$O$135,MATCH(K29,database!$D$3:$D$135,0))</f>
        <v>5 downto 0</v>
      </c>
      <c r="F29" s="5">
        <f>INDEX(database!$E$3:$E$135,MATCH(K29,database!$D$3:$D$135,0))</f>
        <v>5</v>
      </c>
      <c r="G29" s="5">
        <f>INDEX(database!$F$3:$F$135,MATCH(K29,database!$D$3:$D$135,0))</f>
        <v>0</v>
      </c>
      <c r="H29" s="5">
        <f>INDEX(database!$G$3:$G$135,MATCH(K29,database!$D$3:$D$135,0))</f>
        <v>6</v>
      </c>
      <c r="I29" s="5" t="str">
        <f>INDEX(database!$P$3:$P$135,MATCH(K29,database!$D$3:$D$135,0))</f>
        <v>5 downto 0</v>
      </c>
      <c r="J29" s="8" t="str">
        <f>INDEX(database!$H$3:$H$135,MATCH(K29,database!$D$3:$D$135,0))</f>
        <v>17</v>
      </c>
      <c r="K29" s="4" t="s">
        <v>209</v>
      </c>
      <c r="M29" s="3" t="str">
        <f t="shared" si="0"/>
        <v xml:space="preserve">when (16#17#) =&gt;
-- DEB General Configuration Area Register "DTC_WDW_SIZ" : "W_SIZ_Y" Field
v_ram_address                 := "01010";
p_rmap_ram_rd(v_ram_address, avalon_mm_rmap_o.waitrequest, v_ram_readdata);
avalon_mm_rmap_o.readdata              &lt;= (others =&gt; '0');
avalon_mm_rmap_o.readdata(5 downto 0) &lt;= v_ram_readdata(5 downto 0);
</v>
      </c>
      <c r="U29" s="3"/>
      <c r="V29">
        <v>260</v>
      </c>
      <c r="W29">
        <f t="shared" si="1"/>
        <v>65</v>
      </c>
      <c r="X29" t="s">
        <v>200</v>
      </c>
    </row>
    <row r="30" spans="2:24" x14ac:dyDescent="0.25">
      <c r="B30" s="18">
        <f>INDEX(database!$B$3:$B$135,MATCH(K30,database!$D$3:$D$135,0))</f>
        <v>272</v>
      </c>
      <c r="C30" s="5" t="str">
        <f>INDEX(database!$J$3:$J$135,MATCH(B30,database!$B$3:$B$135,0))</f>
        <v>01011</v>
      </c>
      <c r="D30" s="8" t="str">
        <f>INDEX(database!$N$3:$N$135,MATCH(K30,database!$D$3:$D$135,0))</f>
        <v>1100</v>
      </c>
      <c r="E30" s="5" t="str">
        <f>INDEX(database!$O$3:$O$135,MATCH(K30,database!$D$3:$D$135,0))</f>
        <v>25 downto 16</v>
      </c>
      <c r="F30" s="5">
        <f>INDEX(database!$E$3:$E$135,MATCH(K30,database!$D$3:$D$135,0))</f>
        <v>25</v>
      </c>
      <c r="G30" s="5">
        <f>INDEX(database!$F$3:$F$135,MATCH(K30,database!$D$3:$D$135,0))</f>
        <v>16</v>
      </c>
      <c r="H30" s="5">
        <f>INDEX(database!$G$3:$G$135,MATCH(K30,database!$D$3:$D$135,0))</f>
        <v>10</v>
      </c>
      <c r="I30" s="5" t="str">
        <f>INDEX(database!$P$3:$P$135,MATCH(K30,database!$D$3:$D$135,0))</f>
        <v>9 downto 0</v>
      </c>
      <c r="J30" s="8" t="str">
        <f>INDEX(database!$H$3:$H$135,MATCH(K30,database!$D$3:$D$135,0))</f>
        <v>18</v>
      </c>
      <c r="K30" s="4" t="s">
        <v>210</v>
      </c>
      <c r="M30" s="3" t="str">
        <f t="shared" si="0"/>
        <v xml:space="preserve">when (16#18#) =&gt;
-- DEB General Configuration Area Register "DTC_WDW_IDX" : "WDW_IDX_4" Field
v_ram_address                 := "01011";
p_rmap_ram_rd(v_ram_address, avalon_mm_rmap_o.waitrequest, v_ram_readdata);
avalon_mm_rmap_o.readdata              &lt;= (others =&gt; '0');
avalon_mm_rmap_o.readdata(9 downto 0) &lt;= v_ram_readdata(25 downto 16);
</v>
      </c>
      <c r="U30" s="3"/>
      <c r="V30">
        <v>261</v>
      </c>
      <c r="W30">
        <f t="shared" si="1"/>
        <v>65</v>
      </c>
      <c r="X30" t="s">
        <v>201</v>
      </c>
    </row>
    <row r="31" spans="2:24" x14ac:dyDescent="0.25">
      <c r="B31" s="18">
        <f>INDEX(database!$B$3:$B$135,MATCH(K31,database!$D$3:$D$135,0))</f>
        <v>274</v>
      </c>
      <c r="C31" s="5" t="str">
        <f>INDEX(database!$J$3:$J$135,MATCH(B31,database!$B$3:$B$135,0))</f>
        <v>01011</v>
      </c>
      <c r="D31" s="8" t="str">
        <f>INDEX(database!$N$3:$N$135,MATCH(K31,database!$D$3:$D$135,0))</f>
        <v>0011</v>
      </c>
      <c r="E31" s="5" t="str">
        <f>INDEX(database!$O$3:$O$135,MATCH(K31,database!$D$3:$D$135,0))</f>
        <v>9 downto 0</v>
      </c>
      <c r="F31" s="5">
        <f>INDEX(database!$E$3:$E$135,MATCH(K31,database!$D$3:$D$135,0))</f>
        <v>9</v>
      </c>
      <c r="G31" s="5">
        <f>INDEX(database!$F$3:$F$135,MATCH(K31,database!$D$3:$D$135,0))</f>
        <v>0</v>
      </c>
      <c r="H31" s="5">
        <f>INDEX(database!$G$3:$G$135,MATCH(K31,database!$D$3:$D$135,0))</f>
        <v>10</v>
      </c>
      <c r="I31" s="5" t="str">
        <f>INDEX(database!$P$3:$P$135,MATCH(K31,database!$D$3:$D$135,0))</f>
        <v>9 downto 0</v>
      </c>
      <c r="J31" s="8" t="str">
        <f>INDEX(database!$H$3:$H$135,MATCH(K31,database!$D$3:$D$135,0))</f>
        <v>19</v>
      </c>
      <c r="K31" s="4" t="s">
        <v>211</v>
      </c>
      <c r="M31" s="3" t="str">
        <f t="shared" si="0"/>
        <v xml:space="preserve">when (16#19#) =&gt;
-- DEB General Configuration Area Register "DTC_WDW_IDX" : "WDW_LEN_4" Field
v_ram_address                 := "01011";
p_rmap_ram_rd(v_ram_address, avalon_mm_rmap_o.waitrequest, v_ram_readdata);
avalon_mm_rmap_o.readdata              &lt;= (others =&gt; '0');
avalon_mm_rmap_o.readdata(9 downto 0) &lt;= v_ram_readdata(9 downto 0);
</v>
      </c>
      <c r="U31" s="3"/>
      <c r="V31">
        <v>262</v>
      </c>
      <c r="W31">
        <f t="shared" si="1"/>
        <v>65</v>
      </c>
      <c r="X31" t="s">
        <v>202</v>
      </c>
    </row>
    <row r="32" spans="2:24" x14ac:dyDescent="0.25">
      <c r="B32" s="18">
        <f>INDEX(database!$B$3:$B$135,MATCH(K32,database!$D$3:$D$135,0))</f>
        <v>276</v>
      </c>
      <c r="C32" s="5" t="str">
        <f>INDEX(database!$J$3:$J$135,MATCH(B32,database!$B$3:$B$135,0))</f>
        <v>01100</v>
      </c>
      <c r="D32" s="8" t="str">
        <f>INDEX(database!$N$3:$N$135,MATCH(K32,database!$D$3:$D$135,0))</f>
        <v>1100</v>
      </c>
      <c r="E32" s="5" t="str">
        <f>INDEX(database!$O$3:$O$135,MATCH(K32,database!$D$3:$D$135,0))</f>
        <v>25 downto 16</v>
      </c>
      <c r="F32" s="5">
        <f>INDEX(database!$E$3:$E$135,MATCH(K32,database!$D$3:$D$135,0))</f>
        <v>25</v>
      </c>
      <c r="G32" s="5">
        <f>INDEX(database!$F$3:$F$135,MATCH(K32,database!$D$3:$D$135,0))</f>
        <v>16</v>
      </c>
      <c r="H32" s="5">
        <f>INDEX(database!$G$3:$G$135,MATCH(K32,database!$D$3:$D$135,0))</f>
        <v>10</v>
      </c>
      <c r="I32" s="5" t="str">
        <f>INDEX(database!$P$3:$P$135,MATCH(K32,database!$D$3:$D$135,0))</f>
        <v>9 downto 0</v>
      </c>
      <c r="J32" s="8" t="str">
        <f>INDEX(database!$H$3:$H$135,MATCH(K32,database!$D$3:$D$135,0))</f>
        <v>1A</v>
      </c>
      <c r="K32" s="4" t="s">
        <v>212</v>
      </c>
      <c r="M32" s="3" t="str">
        <f t="shared" si="0"/>
        <v xml:space="preserve">when (16#1A#) =&gt;
-- DEB General Configuration Area Register "DTC_WDW_IDX" : "WDW_IDX_3" Field
v_ram_address                 := "01100";
p_rmap_ram_rd(v_ram_address, avalon_mm_rmap_o.waitrequest, v_ram_readdata);
avalon_mm_rmap_o.readdata              &lt;= (others =&gt; '0');
avalon_mm_rmap_o.readdata(9 downto 0) &lt;= v_ram_readdata(25 downto 16);
</v>
      </c>
      <c r="U32" s="3"/>
      <c r="V32">
        <v>263</v>
      </c>
      <c r="W32">
        <f t="shared" si="1"/>
        <v>65</v>
      </c>
      <c r="X32" t="s">
        <v>203</v>
      </c>
    </row>
    <row r="33" spans="2:24" x14ac:dyDescent="0.25">
      <c r="B33" s="18">
        <f>INDEX(database!$B$3:$B$135,MATCH(K33,database!$D$3:$D$135,0))</f>
        <v>278</v>
      </c>
      <c r="C33" s="5" t="str">
        <f>INDEX(database!$J$3:$J$135,MATCH(B33,database!$B$3:$B$135,0))</f>
        <v>01100</v>
      </c>
      <c r="D33" s="8" t="str">
        <f>INDEX(database!$N$3:$N$135,MATCH(K33,database!$D$3:$D$135,0))</f>
        <v>0011</v>
      </c>
      <c r="E33" s="5" t="str">
        <f>INDEX(database!$O$3:$O$135,MATCH(K33,database!$D$3:$D$135,0))</f>
        <v>9 downto 0</v>
      </c>
      <c r="F33" s="5">
        <f>INDEX(database!$E$3:$E$135,MATCH(K33,database!$D$3:$D$135,0))</f>
        <v>9</v>
      </c>
      <c r="G33" s="5">
        <f>INDEX(database!$F$3:$F$135,MATCH(K33,database!$D$3:$D$135,0))</f>
        <v>0</v>
      </c>
      <c r="H33" s="5">
        <f>INDEX(database!$G$3:$G$135,MATCH(K33,database!$D$3:$D$135,0))</f>
        <v>10</v>
      </c>
      <c r="I33" s="5" t="str">
        <f>INDEX(database!$P$3:$P$135,MATCH(K33,database!$D$3:$D$135,0))</f>
        <v>9 downto 0</v>
      </c>
      <c r="J33" s="8" t="str">
        <f>INDEX(database!$H$3:$H$135,MATCH(K33,database!$D$3:$D$135,0))</f>
        <v>1B</v>
      </c>
      <c r="K33" s="4" t="s">
        <v>213</v>
      </c>
      <c r="M33" s="3" t="str">
        <f t="shared" si="0"/>
        <v xml:space="preserve">when (16#1B#) =&gt;
-- DEB General Configuration Area Register "DTC_WDW_IDX" : "WDW_LEN_3" Field
v_ram_address                 := "01100";
p_rmap_ram_rd(v_ram_address, avalon_mm_rmap_o.waitrequest, v_ram_readdata);
avalon_mm_rmap_o.readdata              &lt;= (others =&gt; '0');
avalon_mm_rmap_o.readdata(9 downto 0) &lt;= v_ram_readdata(9 downto 0);
</v>
      </c>
      <c r="U33" s="3"/>
      <c r="V33">
        <v>264</v>
      </c>
      <c r="W33">
        <f t="shared" si="1"/>
        <v>66</v>
      </c>
      <c r="X33" t="s">
        <v>204</v>
      </c>
    </row>
    <row r="34" spans="2:24" x14ac:dyDescent="0.25">
      <c r="B34" s="18">
        <f>INDEX(database!$B$3:$B$135,MATCH(K34,database!$D$3:$D$135,0))</f>
        <v>280</v>
      </c>
      <c r="C34" s="5" t="str">
        <f>INDEX(database!$J$3:$J$135,MATCH(B34,database!$B$3:$B$135,0))</f>
        <v>01101</v>
      </c>
      <c r="D34" s="8" t="str">
        <f>INDEX(database!$N$3:$N$135,MATCH(K34,database!$D$3:$D$135,0))</f>
        <v>1100</v>
      </c>
      <c r="E34" s="5" t="str">
        <f>INDEX(database!$O$3:$O$135,MATCH(K34,database!$D$3:$D$135,0))</f>
        <v>25 downto 16</v>
      </c>
      <c r="F34" s="5">
        <f>INDEX(database!$E$3:$E$135,MATCH(K34,database!$D$3:$D$135,0))</f>
        <v>25</v>
      </c>
      <c r="G34" s="5">
        <f>INDEX(database!$F$3:$F$135,MATCH(K34,database!$D$3:$D$135,0))</f>
        <v>16</v>
      </c>
      <c r="H34" s="5">
        <f>INDEX(database!$G$3:$G$135,MATCH(K34,database!$D$3:$D$135,0))</f>
        <v>10</v>
      </c>
      <c r="I34" s="5" t="str">
        <f>INDEX(database!$P$3:$P$135,MATCH(K34,database!$D$3:$D$135,0))</f>
        <v>9 downto 0</v>
      </c>
      <c r="J34" s="8" t="str">
        <f>INDEX(database!$H$3:$H$135,MATCH(K34,database!$D$3:$D$135,0))</f>
        <v>1C</v>
      </c>
      <c r="K34" s="4" t="s">
        <v>214</v>
      </c>
      <c r="M34" s="3" t="str">
        <f t="shared" si="0"/>
        <v xml:space="preserve">when (16#1C#) =&gt;
-- DEB General Configuration Area Register "DTC_WDW_IDX" : "WDW_IDX_2" Field
v_ram_address                 := "01101";
p_rmap_ram_rd(v_ram_address, avalon_mm_rmap_o.waitrequest, v_ram_readdata);
avalon_mm_rmap_o.readdata              &lt;= (others =&gt; '0');
avalon_mm_rmap_o.readdata(9 downto 0) &lt;= v_ram_readdata(25 downto 16);
</v>
      </c>
      <c r="U34" s="3"/>
      <c r="V34">
        <v>265</v>
      </c>
      <c r="W34">
        <f t="shared" si="1"/>
        <v>66</v>
      </c>
      <c r="X34" t="s">
        <v>205</v>
      </c>
    </row>
    <row r="35" spans="2:24" x14ac:dyDescent="0.25">
      <c r="B35" s="18">
        <f>INDEX(database!$B$3:$B$135,MATCH(K35,database!$D$3:$D$135,0))</f>
        <v>282</v>
      </c>
      <c r="C35" s="5" t="str">
        <f>INDEX(database!$J$3:$J$135,MATCH(B35,database!$B$3:$B$135,0))</f>
        <v>01101</v>
      </c>
      <c r="D35" s="8" t="str">
        <f>INDEX(database!$N$3:$N$135,MATCH(K35,database!$D$3:$D$135,0))</f>
        <v>0011</v>
      </c>
      <c r="E35" s="5" t="str">
        <f>INDEX(database!$O$3:$O$135,MATCH(K35,database!$D$3:$D$135,0))</f>
        <v>9 downto 0</v>
      </c>
      <c r="F35" s="5">
        <f>INDEX(database!$E$3:$E$135,MATCH(K35,database!$D$3:$D$135,0))</f>
        <v>9</v>
      </c>
      <c r="G35" s="5">
        <f>INDEX(database!$F$3:$F$135,MATCH(K35,database!$D$3:$D$135,0))</f>
        <v>0</v>
      </c>
      <c r="H35" s="5">
        <f>INDEX(database!$G$3:$G$135,MATCH(K35,database!$D$3:$D$135,0))</f>
        <v>10</v>
      </c>
      <c r="I35" s="5" t="str">
        <f>INDEX(database!$P$3:$P$135,MATCH(K35,database!$D$3:$D$135,0))</f>
        <v>9 downto 0</v>
      </c>
      <c r="J35" s="8" t="str">
        <f>INDEX(database!$H$3:$H$135,MATCH(K35,database!$D$3:$D$135,0))</f>
        <v>1D</v>
      </c>
      <c r="K35" s="4" t="s">
        <v>215</v>
      </c>
      <c r="M35" s="3" t="str">
        <f t="shared" si="0"/>
        <v xml:space="preserve">when (16#1D#) =&gt;
-- DEB General Configuration Area Register "DTC_WDW_IDX" : "WDW_LEN_2" Field
v_ram_address                 := "01101";
p_rmap_ram_rd(v_ram_address, avalon_mm_rmap_o.waitrequest, v_ram_readdata);
avalon_mm_rmap_o.readdata              &lt;= (others =&gt; '0');
avalon_mm_rmap_o.readdata(9 downto 0) &lt;= v_ram_readdata(9 downto 0);
</v>
      </c>
      <c r="U35" s="3"/>
      <c r="V35">
        <v>266</v>
      </c>
      <c r="W35">
        <f t="shared" si="1"/>
        <v>66</v>
      </c>
      <c r="X35" t="s">
        <v>206</v>
      </c>
    </row>
    <row r="36" spans="2:24" x14ac:dyDescent="0.25">
      <c r="B36" s="18">
        <f>INDEX(database!$B$3:$B$135,MATCH(K36,database!$D$3:$D$135,0))</f>
        <v>284</v>
      </c>
      <c r="C36" s="5" t="str">
        <f>INDEX(database!$J$3:$J$135,MATCH(B36,database!$B$3:$B$135,0))</f>
        <v>01110</v>
      </c>
      <c r="D36" s="8" t="str">
        <f>INDEX(database!$N$3:$N$135,MATCH(K36,database!$D$3:$D$135,0))</f>
        <v>1100</v>
      </c>
      <c r="E36" s="5" t="str">
        <f>INDEX(database!$O$3:$O$135,MATCH(K36,database!$D$3:$D$135,0))</f>
        <v>25 downto 16</v>
      </c>
      <c r="F36" s="5">
        <f>INDEX(database!$E$3:$E$135,MATCH(K36,database!$D$3:$D$135,0))</f>
        <v>25</v>
      </c>
      <c r="G36" s="5">
        <f>INDEX(database!$F$3:$F$135,MATCH(K36,database!$D$3:$D$135,0))</f>
        <v>16</v>
      </c>
      <c r="H36" s="5">
        <f>INDEX(database!$G$3:$G$135,MATCH(K36,database!$D$3:$D$135,0))</f>
        <v>10</v>
      </c>
      <c r="I36" s="5" t="str">
        <f>INDEX(database!$P$3:$P$135,MATCH(K36,database!$D$3:$D$135,0))</f>
        <v>9 downto 0</v>
      </c>
      <c r="J36" s="8" t="str">
        <f>INDEX(database!$H$3:$H$135,MATCH(K36,database!$D$3:$D$135,0))</f>
        <v>1E</v>
      </c>
      <c r="K36" s="4" t="s">
        <v>216</v>
      </c>
      <c r="M36" s="3" t="str">
        <f t="shared" si="0"/>
        <v xml:space="preserve">when (16#1E#) =&gt;
-- DEB General Configuration Area Register "DTC_WDW_IDX" : "WDW_IDX_1" Field
v_ram_address                 := "01110";
p_rmap_ram_rd(v_ram_address, avalon_mm_rmap_o.waitrequest, v_ram_readdata);
avalon_mm_rmap_o.readdata              &lt;= (others =&gt; '0');
avalon_mm_rmap_o.readdata(9 downto 0) &lt;= v_ram_readdata(25 downto 16);
</v>
      </c>
      <c r="U36" s="3"/>
      <c r="V36">
        <v>267</v>
      </c>
      <c r="W36">
        <f t="shared" si="1"/>
        <v>66</v>
      </c>
      <c r="X36" t="s">
        <v>207</v>
      </c>
    </row>
    <row r="37" spans="2:24" x14ac:dyDescent="0.25">
      <c r="B37" s="18">
        <f>INDEX(database!$B$3:$B$135,MATCH(K37,database!$D$3:$D$135,0))</f>
        <v>286</v>
      </c>
      <c r="C37" s="5" t="str">
        <f>INDEX(database!$J$3:$J$135,MATCH(B37,database!$B$3:$B$135,0))</f>
        <v>01110</v>
      </c>
      <c r="D37" s="8" t="str">
        <f>INDEX(database!$N$3:$N$135,MATCH(K37,database!$D$3:$D$135,0))</f>
        <v>0011</v>
      </c>
      <c r="E37" s="5" t="str">
        <f>INDEX(database!$O$3:$O$135,MATCH(K37,database!$D$3:$D$135,0))</f>
        <v>9 downto 0</v>
      </c>
      <c r="F37" s="5">
        <f>INDEX(database!$E$3:$E$135,MATCH(K37,database!$D$3:$D$135,0))</f>
        <v>9</v>
      </c>
      <c r="G37" s="5">
        <f>INDEX(database!$F$3:$F$135,MATCH(K37,database!$D$3:$D$135,0))</f>
        <v>0</v>
      </c>
      <c r="H37" s="5">
        <f>INDEX(database!$G$3:$G$135,MATCH(K37,database!$D$3:$D$135,0))</f>
        <v>10</v>
      </c>
      <c r="I37" s="5" t="str">
        <f>INDEX(database!$P$3:$P$135,MATCH(K37,database!$D$3:$D$135,0))</f>
        <v>9 downto 0</v>
      </c>
      <c r="J37" s="8" t="str">
        <f>INDEX(database!$H$3:$H$135,MATCH(K37,database!$D$3:$D$135,0))</f>
        <v>1F</v>
      </c>
      <c r="K37" s="4" t="s">
        <v>217</v>
      </c>
      <c r="M37" s="3" t="str">
        <f t="shared" si="0"/>
        <v xml:space="preserve">when (16#1F#) =&gt;
-- DEB General Configuration Area Register "DTC_WDW_IDX" : "WDW_LEN_1" Field
v_ram_address                 := "01110";
p_rmap_ram_rd(v_ram_address, avalon_mm_rmap_o.waitrequest, v_ram_readdata);
avalon_mm_rmap_o.readdata              &lt;= (others =&gt; '0');
avalon_mm_rmap_o.readdata(9 downto 0) &lt;= v_ram_readdata(9 downto 0);
</v>
      </c>
      <c r="U37" s="3"/>
      <c r="V37">
        <v>270</v>
      </c>
      <c r="W37">
        <f t="shared" si="1"/>
        <v>67</v>
      </c>
      <c r="X37" t="s">
        <v>208</v>
      </c>
    </row>
    <row r="38" spans="2:24" x14ac:dyDescent="0.25">
      <c r="B38" s="18">
        <f>INDEX(database!$B$3:$B$135,MATCH(K38,database!$D$3:$D$135,0))</f>
        <v>291</v>
      </c>
      <c r="C38" s="5" t="str">
        <f>INDEX(database!$J$3:$J$135,MATCH(B38,database!$B$3:$B$135,0))</f>
        <v>01111</v>
      </c>
      <c r="D38" s="8" t="str">
        <f>INDEX(database!$N$3:$N$135,MATCH(K38,database!$D$3:$D$135,0))</f>
        <v>0001</v>
      </c>
      <c r="E38" s="5" t="str">
        <f>INDEX(database!$O$3:$O$135,MATCH(K38,database!$D$3:$D$135,0))</f>
        <v>3 downto 0</v>
      </c>
      <c r="F38" s="5">
        <f>INDEX(database!$E$3:$E$135,MATCH(K38,database!$D$3:$D$135,0))</f>
        <v>3</v>
      </c>
      <c r="G38" s="5">
        <f>INDEX(database!$F$3:$F$135,MATCH(K38,database!$D$3:$D$135,0))</f>
        <v>0</v>
      </c>
      <c r="H38" s="5">
        <f>INDEX(database!$G$3:$G$135,MATCH(K38,database!$D$3:$D$135,0))</f>
        <v>4</v>
      </c>
      <c r="I38" s="5" t="str">
        <f>INDEX(database!$P$3:$P$135,MATCH(K38,database!$D$3:$D$135,0))</f>
        <v>3 downto 0</v>
      </c>
      <c r="J38" s="8" t="str">
        <f>INDEX(database!$H$3:$H$135,MATCH(K38,database!$D$3:$D$135,0))</f>
        <v>20</v>
      </c>
      <c r="K38" s="4" t="s">
        <v>218</v>
      </c>
      <c r="M38" s="3" t="str">
        <f t="shared" si="0"/>
        <v xml:space="preserve">when (16#20#) =&gt;
-- DEB General Configuration Area Register "DTC_OVS_PAT" : "OVS_LIN_PAT" Field
v_ram_address                 := "01111";
p_rmap_ram_rd(v_ram_address, avalon_mm_rmap_o.waitrequest, v_ram_readdata);
avalon_mm_rmap_o.readdata              &lt;= (others =&gt; '0');
avalon_mm_rmap_o.readdata(3 downto 0) &lt;= v_ram_readdata(3 downto 0);
</v>
      </c>
      <c r="U38" s="3"/>
      <c r="V38">
        <v>271</v>
      </c>
      <c r="W38">
        <f t="shared" si="1"/>
        <v>67</v>
      </c>
      <c r="X38" t="s">
        <v>209</v>
      </c>
    </row>
    <row r="39" spans="2:24" x14ac:dyDescent="0.25">
      <c r="B39" s="18">
        <f>INDEX(database!$B$3:$B$135,MATCH(K39,database!$D$3:$D$135,0))</f>
        <v>292</v>
      </c>
      <c r="C39" s="5" t="str">
        <f>INDEX(database!$J$3:$J$135,MATCH(B39,database!$B$3:$B$135,0))</f>
        <v>10000</v>
      </c>
      <c r="D39" s="8" t="str">
        <f>INDEX(database!$N$3:$N$135,MATCH(K39,database!$D$3:$D$135,0))</f>
        <v>1100</v>
      </c>
      <c r="E39" s="5" t="str">
        <f>INDEX(database!$O$3:$O$135,MATCH(K39,database!$D$3:$D$135,0))</f>
        <v>29 downto 16</v>
      </c>
      <c r="F39" s="5">
        <f>INDEX(database!$E$3:$E$135,MATCH(K39,database!$D$3:$D$135,0))</f>
        <v>29</v>
      </c>
      <c r="G39" s="5">
        <f>INDEX(database!$F$3:$F$135,MATCH(K39,database!$D$3:$D$135,0))</f>
        <v>16</v>
      </c>
      <c r="H39" s="5">
        <f>INDEX(database!$G$3:$G$135,MATCH(K39,database!$D$3:$D$135,0))</f>
        <v>14</v>
      </c>
      <c r="I39" s="5" t="str">
        <f>INDEX(database!$P$3:$P$135,MATCH(K39,database!$D$3:$D$135,0))</f>
        <v>13 downto 0</v>
      </c>
      <c r="J39" s="8" t="str">
        <f>INDEX(database!$H$3:$H$135,MATCH(K39,database!$D$3:$D$135,0))</f>
        <v>21</v>
      </c>
      <c r="K39" s="4" t="s">
        <v>219</v>
      </c>
      <c r="M39" s="3" t="str">
        <f t="shared" si="0"/>
        <v xml:space="preserve">when (16#21#) =&gt;
-- DEB General Configuration Area Register "DTC_SIZ_PAT" : "NB_LIN_PAT" Field
v_ram_address                 := "10000";
p_rmap_ram_rd(v_ram_address, avalon_mm_rmap_o.waitrequest, v_ram_readdata);
avalon_mm_rmap_o.readdata              &lt;= (others =&gt; '0');
avalon_mm_rmap_o.readdata(13 downto 0) &lt;= v_ram_readdata(29 downto 16);
</v>
      </c>
      <c r="U39" s="3"/>
      <c r="V39">
        <v>272</v>
      </c>
      <c r="W39">
        <f t="shared" si="1"/>
        <v>68</v>
      </c>
      <c r="X39" t="s">
        <v>210</v>
      </c>
    </row>
    <row r="40" spans="2:24" x14ac:dyDescent="0.25">
      <c r="B40" s="18">
        <f>INDEX(database!$B$3:$B$135,MATCH(K40,database!$D$3:$D$135,0))</f>
        <v>294</v>
      </c>
      <c r="C40" s="5" t="str">
        <f>INDEX(database!$J$3:$J$135,MATCH(B40,database!$B$3:$B$135,0))</f>
        <v>10000</v>
      </c>
      <c r="D40" s="8" t="str">
        <f>INDEX(database!$N$3:$N$135,MATCH(K40,database!$D$3:$D$135,0))</f>
        <v>0011</v>
      </c>
      <c r="E40" s="5" t="str">
        <f>INDEX(database!$O$3:$O$135,MATCH(K40,database!$D$3:$D$135,0))</f>
        <v>12 downto 0</v>
      </c>
      <c r="F40" s="5">
        <f>INDEX(database!$E$3:$E$135,MATCH(K40,database!$D$3:$D$135,0))</f>
        <v>12</v>
      </c>
      <c r="G40" s="5">
        <f>INDEX(database!$F$3:$F$135,MATCH(K40,database!$D$3:$D$135,0))</f>
        <v>0</v>
      </c>
      <c r="H40" s="5">
        <f>INDEX(database!$G$3:$G$135,MATCH(K40,database!$D$3:$D$135,0))</f>
        <v>13</v>
      </c>
      <c r="I40" s="5" t="str">
        <f>INDEX(database!$P$3:$P$135,MATCH(K40,database!$D$3:$D$135,0))</f>
        <v>12 downto 0</v>
      </c>
      <c r="J40" s="8" t="str">
        <f>INDEX(database!$H$3:$H$135,MATCH(K40,database!$D$3:$D$135,0))</f>
        <v>22</v>
      </c>
      <c r="K40" s="4" t="s">
        <v>220</v>
      </c>
      <c r="M40" s="3" t="str">
        <f t="shared" si="0"/>
        <v xml:space="preserve">when (16#22#) =&gt;
-- DEB General Configuration Area Register "DTC_SIZ_PAT" : "NB_PIX_PAT" Field
v_ram_address                 := "10000";
p_rmap_ram_rd(v_ram_address, avalon_mm_rmap_o.waitrequest, v_ram_readdata);
avalon_mm_rmap_o.readdata              &lt;= (others =&gt; '0');
avalon_mm_rmap_o.readdata(12 downto 0) &lt;= v_ram_readdata(12 downto 0);
</v>
      </c>
      <c r="U40" s="3"/>
      <c r="V40">
        <v>273</v>
      </c>
      <c r="W40">
        <f t="shared" si="1"/>
        <v>68</v>
      </c>
      <c r="X40" t="s">
        <v>210</v>
      </c>
    </row>
    <row r="41" spans="2:24" x14ac:dyDescent="0.25">
      <c r="B41" s="18">
        <f>INDEX(database!$B$3:$B$135,MATCH(K41,database!$D$3:$D$135,0))</f>
        <v>299</v>
      </c>
      <c r="C41" s="5" t="str">
        <f>INDEX(database!$J$3:$J$135,MATCH(B41,database!$B$3:$B$135,0))</f>
        <v>10001</v>
      </c>
      <c r="D41" s="8" t="str">
        <f>INDEX(database!$N$3:$N$135,MATCH(K41,database!$D$3:$D$135,0))</f>
        <v>0001</v>
      </c>
      <c r="E41" s="5" t="str">
        <f>INDEX(database!$O$3:$O$135,MATCH(K41,database!$D$3:$D$135,0))</f>
        <v>31 downto 0</v>
      </c>
      <c r="F41" s="5">
        <f>INDEX(database!$E$3:$E$135,MATCH(K41,database!$D$3:$D$135,0))</f>
        <v>7</v>
      </c>
      <c r="G41" s="5">
        <f>INDEX(database!$F$3:$F$135,MATCH(K41,database!$D$3:$D$135,0))</f>
        <v>0</v>
      </c>
      <c r="H41" s="5">
        <f>INDEX(database!$G$3:$G$135,MATCH(K41,database!$D$3:$D$135,0))</f>
        <v>8</v>
      </c>
      <c r="I41" s="5" t="str">
        <f>INDEX(database!$P$3:$P$135,MATCH(K41,database!$D$3:$D$135,0))</f>
        <v>7 downto 0</v>
      </c>
      <c r="J41" s="8" t="str">
        <f>INDEX(database!$H$3:$H$135,MATCH(K41,database!$D$3:$D$135,0))</f>
        <v>23</v>
      </c>
      <c r="K41" s="4" t="s">
        <v>221</v>
      </c>
      <c r="M41" s="3" t="str">
        <f t="shared" si="0"/>
        <v xml:space="preserve">when (16#23#) =&gt;
-- DEB General Configuration Area Register "DTC_TRG_25S" : "2_5S_N_CYC" Field
v_ram_address                 := "10001";
p_rmap_ram_rd(v_ram_address, avalon_mm_rmap_o.waitrequest, v_ram_readdata);
avalon_mm_rmap_o.readdata              &lt;= (others =&gt; '0');
avalon_mm_rmap_o.readdata(7 downto 0) &lt;= v_ram_readdata(31 downto 0);
</v>
      </c>
      <c r="U41" s="3"/>
      <c r="V41">
        <v>274</v>
      </c>
      <c r="W41">
        <f t="shared" si="1"/>
        <v>68</v>
      </c>
      <c r="X41" t="s">
        <v>211</v>
      </c>
    </row>
    <row r="42" spans="2:24" x14ac:dyDescent="0.25">
      <c r="B42" s="18">
        <f>INDEX(database!$B$3:$B$135,MATCH(K42,database!$D$3:$D$135,0))</f>
        <v>303</v>
      </c>
      <c r="C42" s="5" t="str">
        <f>INDEX(database!$J$3:$J$135,MATCH(B42,database!$B$3:$B$135,0))</f>
        <v>10010</v>
      </c>
      <c r="D42" s="8" t="str">
        <f>INDEX(database!$N$3:$N$135,MATCH(K42,database!$D$3:$D$135,0))</f>
        <v>0001</v>
      </c>
      <c r="E42" s="5">
        <f>INDEX(database!$O$3:$O$135,MATCH(K42,database!$D$3:$D$135,0))</f>
        <v>0</v>
      </c>
      <c r="F42" s="5">
        <f>INDEX(database!$E$3:$E$135,MATCH(K42,database!$D$3:$D$135,0))</f>
        <v>0</v>
      </c>
      <c r="G42" s="5">
        <f>INDEX(database!$F$3:$F$135,MATCH(K42,database!$D$3:$D$135,0))</f>
        <v>0</v>
      </c>
      <c r="H42" s="5">
        <f>INDEX(database!$G$3:$G$135,MATCH(K42,database!$D$3:$D$135,0))</f>
        <v>1</v>
      </c>
      <c r="I42" s="5">
        <f>INDEX(database!$P$3:$P$135,MATCH(K42,database!$D$3:$D$135,0))</f>
        <v>0</v>
      </c>
      <c r="J42" s="8" t="str">
        <f>INDEX(database!$H$3:$H$135,MATCH(K42,database!$D$3:$D$135,0))</f>
        <v>24</v>
      </c>
      <c r="K42" s="4" t="s">
        <v>222</v>
      </c>
      <c r="M42" s="3" t="str">
        <f t="shared" si="0"/>
        <v xml:space="preserve">when (16#24#) =&gt;
-- DEB General Configuration Area Register "DTC_SEL_TRG" : "TRG_SRC" Field
v_ram_address                 := "10010";
p_rmap_ram_rd(v_ram_address, avalon_mm_rmap_o.waitrequest, v_ram_readdata);
avalon_mm_rmap_o.readdata              &lt;= (others =&gt; '0');
avalon_mm_rmap_o.readdata(0) &lt;= v_ram_readdata(0);
</v>
      </c>
      <c r="U42" s="3"/>
      <c r="V42">
        <v>275</v>
      </c>
      <c r="W42">
        <f t="shared" si="1"/>
        <v>68</v>
      </c>
      <c r="X42" t="s">
        <v>211</v>
      </c>
    </row>
    <row r="43" spans="2:24" x14ac:dyDescent="0.25">
      <c r="B43" s="18">
        <f>INDEX(database!$B$3:$B$135,MATCH(K43,database!$D$3:$D$135,0))</f>
        <v>306</v>
      </c>
      <c r="C43" s="5" t="str">
        <f>INDEX(database!$J$3:$J$135,MATCH(B43,database!$B$3:$B$135,0))</f>
        <v>10011</v>
      </c>
      <c r="D43" s="8" t="str">
        <f>INDEX(database!$N$3:$N$135,MATCH(K43,database!$D$3:$D$135,0))</f>
        <v>0011</v>
      </c>
      <c r="E43" s="5" t="str">
        <f>INDEX(database!$O$3:$O$135,MATCH(K43,database!$D$3:$D$135,0))</f>
        <v>31 downto 0</v>
      </c>
      <c r="F43" s="5">
        <f>INDEX(database!$E$3:$E$135,MATCH(K43,database!$D$3:$D$135,0))</f>
        <v>15</v>
      </c>
      <c r="G43" s="5">
        <f>INDEX(database!$F$3:$F$135,MATCH(K43,database!$D$3:$D$135,0))</f>
        <v>0</v>
      </c>
      <c r="H43" s="5">
        <f>INDEX(database!$G$3:$G$135,MATCH(K43,database!$D$3:$D$135,0))</f>
        <v>16</v>
      </c>
      <c r="I43" s="5" t="str">
        <f>INDEX(database!$P$3:$P$135,MATCH(K43,database!$D$3:$D$135,0))</f>
        <v>15 downto 0</v>
      </c>
      <c r="J43" s="8" t="str">
        <f>INDEX(database!$H$3:$H$135,MATCH(K43,database!$D$3:$D$135,0))</f>
        <v>25</v>
      </c>
      <c r="K43" s="4" t="s">
        <v>223</v>
      </c>
      <c r="M43" s="3" t="str">
        <f t="shared" si="0"/>
        <v xml:space="preserve">when (16#25#) =&gt;
-- DEB General Configuration Area Register "DTC_FRM_CNT" : "PSET_FRM_CNT" Field
v_ram_address                 := "10011";
p_rmap_ram_rd(v_ram_address, avalon_mm_rmap_o.waitrequest, v_ram_readdata);
avalon_mm_rmap_o.readdata              &lt;= (others =&gt; '0');
avalon_mm_rmap_o.readdata(15 downto 0) &lt;= v_ram_readdata(31 downto 0);
</v>
      </c>
      <c r="U43" s="3"/>
      <c r="V43">
        <v>276</v>
      </c>
      <c r="W43">
        <f t="shared" si="1"/>
        <v>69</v>
      </c>
      <c r="X43" t="s">
        <v>212</v>
      </c>
    </row>
    <row r="44" spans="2:24" x14ac:dyDescent="0.25">
      <c r="B44" s="18">
        <f>INDEX(database!$B$3:$B$135,MATCH(K44,database!$D$3:$D$135,0))</f>
        <v>311</v>
      </c>
      <c r="C44" s="5" t="str">
        <f>INDEX(database!$J$3:$J$135,MATCH(B44,database!$B$3:$B$135,0))</f>
        <v>10100</v>
      </c>
      <c r="D44" s="8" t="str">
        <f>INDEX(database!$N$3:$N$135,MATCH(K44,database!$D$3:$D$135,0))</f>
        <v>0001</v>
      </c>
      <c r="E44" s="5">
        <f>INDEX(database!$O$3:$O$135,MATCH(K44,database!$D$3:$D$135,0))</f>
        <v>0</v>
      </c>
      <c r="F44" s="5">
        <f>INDEX(database!$E$3:$E$135,MATCH(K44,database!$D$3:$D$135,0))</f>
        <v>0</v>
      </c>
      <c r="G44" s="5">
        <f>INDEX(database!$F$3:$F$135,MATCH(K44,database!$D$3:$D$135,0))</f>
        <v>0</v>
      </c>
      <c r="H44" s="5">
        <f>INDEX(database!$G$3:$G$135,MATCH(K44,database!$D$3:$D$135,0))</f>
        <v>1</v>
      </c>
      <c r="I44" s="5">
        <f>INDEX(database!$P$3:$P$135,MATCH(K44,database!$D$3:$D$135,0))</f>
        <v>0</v>
      </c>
      <c r="J44" s="8" t="str">
        <f>INDEX(database!$H$3:$H$135,MATCH(K44,database!$D$3:$D$135,0))</f>
        <v>26</v>
      </c>
      <c r="K44" s="4" t="s">
        <v>224</v>
      </c>
      <c r="M44" s="3" t="str">
        <f t="shared" si="0"/>
        <v xml:space="preserve">when (16#26#) =&gt;
-- DEB General Configuration Area Register "DTC_SEL_SYN" : "SYN_FRQ" Field
v_ram_address                 := "10100";
p_rmap_ram_rd(v_ram_address, avalon_mm_rmap_o.waitrequest, v_ram_readdata);
avalon_mm_rmap_o.readdata              &lt;= (others =&gt; '0');
avalon_mm_rmap_o.readdata(0) &lt;= v_ram_readdata(0);
</v>
      </c>
      <c r="U44" s="3"/>
      <c r="V44">
        <v>277</v>
      </c>
      <c r="W44">
        <f t="shared" si="1"/>
        <v>69</v>
      </c>
      <c r="X44" t="s">
        <v>212</v>
      </c>
    </row>
    <row r="45" spans="2:24" x14ac:dyDescent="0.25">
      <c r="B45" s="18">
        <f>INDEX(database!$B$3:$B$135,MATCH(K45,database!$D$3:$D$135,0))</f>
        <v>313</v>
      </c>
      <c r="C45" s="5" t="str">
        <f>INDEX(database!$J$3:$J$135,MATCH(B45,database!$B$3:$B$135,0))</f>
        <v>10101</v>
      </c>
      <c r="D45" s="8" t="str">
        <f>INDEX(database!$N$3:$N$135,MATCH(K45,database!$D$3:$D$135,0))</f>
        <v>0100</v>
      </c>
      <c r="E45" s="5">
        <f>INDEX(database!$O$3:$O$135,MATCH(K45,database!$D$3:$D$135,0))</f>
        <v>16</v>
      </c>
      <c r="F45" s="5">
        <f>INDEX(database!$E$3:$E$135,MATCH(K45,database!$D$3:$D$135,0))</f>
        <v>16</v>
      </c>
      <c r="G45" s="5">
        <f>INDEX(database!$F$3:$F$135,MATCH(K45,database!$D$3:$D$135,0))</f>
        <v>16</v>
      </c>
      <c r="H45" s="5">
        <f>INDEX(database!$G$3:$G$135,MATCH(K45,database!$D$3:$D$135,0))</f>
        <v>1</v>
      </c>
      <c r="I45" s="5">
        <f>INDEX(database!$P$3:$P$135,MATCH(K45,database!$D$3:$D$135,0))</f>
        <v>0</v>
      </c>
      <c r="J45" s="8" t="str">
        <f>INDEX(database!$H$3:$H$135,MATCH(K45,database!$D$3:$D$135,0))</f>
        <v>27</v>
      </c>
      <c r="K45" s="4" t="s">
        <v>225</v>
      </c>
      <c r="M45" s="3" t="str">
        <f t="shared" si="0"/>
        <v xml:space="preserve">when (16#27#) =&gt;
-- DEB General Configuration Area Register "DTC_RST_CPS" : "RST_SPW" Field
v_ram_address                 := "10101";
p_rmap_ram_rd(v_ram_address, avalon_mm_rmap_o.waitrequest, v_ram_readdata);
avalon_mm_rmap_o.readdata              &lt;= (others =&gt; '0');
avalon_mm_rmap_o.readdata(0) &lt;= v_ram_readdata(16);
</v>
      </c>
      <c r="U45" s="3"/>
      <c r="V45">
        <v>278</v>
      </c>
      <c r="W45">
        <f t="shared" si="1"/>
        <v>69</v>
      </c>
      <c r="X45" t="s">
        <v>213</v>
      </c>
    </row>
    <row r="46" spans="2:24" x14ac:dyDescent="0.25">
      <c r="B46" s="18">
        <f>INDEX(database!$B$3:$B$135,MATCH(K46,database!$D$3:$D$135,0))</f>
        <v>314</v>
      </c>
      <c r="C46" s="5" t="str">
        <f>INDEX(database!$J$3:$J$135,MATCH(B46,database!$B$3:$B$135,0))</f>
        <v>10101</v>
      </c>
      <c r="D46" s="8" t="str">
        <f>INDEX(database!$N$3:$N$135,MATCH(K46,database!$D$3:$D$135,0))</f>
        <v>0010</v>
      </c>
      <c r="E46" s="5">
        <f>INDEX(database!$O$3:$O$135,MATCH(K46,database!$D$3:$D$135,0))</f>
        <v>8</v>
      </c>
      <c r="F46" s="5">
        <f>INDEX(database!$E$3:$E$135,MATCH(K46,database!$D$3:$D$135,0))</f>
        <v>8</v>
      </c>
      <c r="G46" s="5">
        <f>INDEX(database!$F$3:$F$135,MATCH(K46,database!$D$3:$D$135,0))</f>
        <v>8</v>
      </c>
      <c r="H46" s="5">
        <f>INDEX(database!$G$3:$G$135,MATCH(K46,database!$D$3:$D$135,0))</f>
        <v>1</v>
      </c>
      <c r="I46" s="5">
        <f>INDEX(database!$P$3:$P$135,MATCH(K46,database!$D$3:$D$135,0))</f>
        <v>0</v>
      </c>
      <c r="J46" s="8" t="str">
        <f>INDEX(database!$H$3:$H$135,MATCH(K46,database!$D$3:$D$135,0))</f>
        <v>28</v>
      </c>
      <c r="K46" s="4" t="s">
        <v>226</v>
      </c>
      <c r="M46" s="3" t="str">
        <f t="shared" si="0"/>
        <v xml:space="preserve">when (16#28#) =&gt;
-- DEB General Configuration Area Register "DTC_RST_CPS" : "RST_WDG" Field
v_ram_address                 := "10101";
p_rmap_ram_rd(v_ram_address, avalon_mm_rmap_o.waitrequest, v_ram_readdata);
avalon_mm_rmap_o.readdata              &lt;= (others =&gt; '0');
avalon_mm_rmap_o.readdata(0) &lt;= v_ram_readdata(8);
</v>
      </c>
      <c r="U46" s="3"/>
      <c r="V46">
        <v>279</v>
      </c>
      <c r="W46">
        <f t="shared" si="1"/>
        <v>69</v>
      </c>
      <c r="X46" t="s">
        <v>213</v>
      </c>
    </row>
    <row r="47" spans="2:24" x14ac:dyDescent="0.25">
      <c r="B47" s="18">
        <f>INDEX(database!$B$3:$B$135,MATCH(K47,database!$D$3:$D$135,0))</f>
        <v>317</v>
      </c>
      <c r="C47" s="5" t="str">
        <f>INDEX(database!$J$3:$J$135,MATCH(B47,database!$B$3:$B$135,0))</f>
        <v>10110</v>
      </c>
      <c r="D47" s="8" t="str">
        <f>INDEX(database!$N$3:$N$135,MATCH(K47,database!$D$3:$D$135,0))</f>
        <v>0111</v>
      </c>
      <c r="E47" s="5" t="str">
        <f>INDEX(database!$O$3:$O$135,MATCH(K47,database!$D$3:$D$135,0))</f>
        <v>31 downto 0</v>
      </c>
      <c r="F47" s="5">
        <f>INDEX(database!$E$3:$E$135,MATCH(K47,database!$D$3:$D$135,0))</f>
        <v>23</v>
      </c>
      <c r="G47" s="5">
        <f>INDEX(database!$F$3:$F$135,MATCH(K47,database!$D$3:$D$135,0))</f>
        <v>0</v>
      </c>
      <c r="H47" s="5">
        <f>INDEX(database!$G$3:$G$135,MATCH(K47,database!$D$3:$D$135,0))</f>
        <v>24</v>
      </c>
      <c r="I47" s="5" t="str">
        <f>INDEX(database!$P$3:$P$135,MATCH(K47,database!$D$3:$D$135,0))</f>
        <v>23 downto 0</v>
      </c>
      <c r="J47" s="8" t="str">
        <f>INDEX(database!$H$3:$H$135,MATCH(K47,database!$D$3:$D$135,0))</f>
        <v>29</v>
      </c>
      <c r="K47" s="4" t="s">
        <v>227</v>
      </c>
      <c r="M47" s="3" t="str">
        <f t="shared" si="0"/>
        <v xml:space="preserve">when (16#29#) =&gt;
-- DEB General Configuration Area Register "DTC_25S_DLY" : "25S_DLY" Field
v_ram_address                 := "10110";
p_rmap_ram_rd(v_ram_address, avalon_mm_rmap_o.waitrequest, v_ram_readdata);
avalon_mm_rmap_o.readdata              &lt;= (others =&gt; '0');
avalon_mm_rmap_o.readdata(23 downto 0) &lt;= v_ram_readdata(31 downto 0);
</v>
      </c>
      <c r="U47" s="3"/>
      <c r="V47">
        <v>280</v>
      </c>
      <c r="W47">
        <f t="shared" si="1"/>
        <v>70</v>
      </c>
      <c r="X47" t="s">
        <v>214</v>
      </c>
    </row>
    <row r="48" spans="2:24" x14ac:dyDescent="0.25">
      <c r="B48" s="18">
        <f>INDEX(database!$B$3:$B$135,MATCH(K48,database!$D$3:$D$135,0))</f>
        <v>320</v>
      </c>
      <c r="C48" s="5" t="str">
        <f>INDEX(database!$J$3:$J$135,MATCH(B48,database!$B$3:$B$135,0))</f>
        <v>10111</v>
      </c>
      <c r="D48" s="8" t="str">
        <f>INDEX(database!$N$3:$N$135,MATCH(K48,database!$D$3:$D$135,0))</f>
        <v>1111</v>
      </c>
      <c r="E48" s="5" t="str">
        <f>INDEX(database!$O$3:$O$135,MATCH(K48,database!$D$3:$D$135,0))</f>
        <v>31 downto 0</v>
      </c>
      <c r="F48" s="5">
        <f>INDEX(database!$E$3:$E$135,MATCH(K48,database!$D$3:$D$135,0))</f>
        <v>31</v>
      </c>
      <c r="G48" s="5">
        <f>INDEX(database!$F$3:$F$135,MATCH(K48,database!$D$3:$D$135,0))</f>
        <v>0</v>
      </c>
      <c r="H48" s="5">
        <f>INDEX(database!$G$3:$G$135,MATCH(K48,database!$D$3:$D$135,0))</f>
        <v>32</v>
      </c>
      <c r="I48" s="5" t="str">
        <f>INDEX(database!$P$3:$P$135,MATCH(K48,database!$D$3:$D$135,0))</f>
        <v>31 downto 0</v>
      </c>
      <c r="J48" s="8" t="str">
        <f>INDEX(database!$H$3:$H$135,MATCH(K48,database!$D$3:$D$135,0))</f>
        <v>2A</v>
      </c>
      <c r="K48" s="4" t="s">
        <v>228</v>
      </c>
      <c r="M48" s="3" t="str">
        <f t="shared" si="0"/>
        <v xml:space="preserve">when (16#2A#) =&gt;
-- DEB General Configuration Area Register "DTC_TMOD_CONF" : "RESERVED" Field
v_ram_address                 := "10111";
p_rmap_ram_rd(v_ram_address, avalon_mm_rmap_o.waitrequest, v_ram_readdata);
avalon_mm_rmap_o.readdata              &lt;= (others =&gt; '0');
avalon_mm_rmap_o.readdata(31 downto 0) &lt;= v_ram_readdata(31 downto 0);
</v>
      </c>
      <c r="U48" s="3"/>
      <c r="V48">
        <v>281</v>
      </c>
      <c r="W48">
        <f t="shared" si="1"/>
        <v>70</v>
      </c>
      <c r="X48" t="s">
        <v>214</v>
      </c>
    </row>
    <row r="49" spans="2:24" x14ac:dyDescent="0.25">
      <c r="B49" s="18">
        <f>INDEX(database!$B$3:$B$135,MATCH(K49,database!$D$3:$D$135,0))</f>
        <v>327</v>
      </c>
      <c r="C49" s="5" t="str">
        <f>INDEX(database!$J$3:$J$135,MATCH(B49,database!$B$3:$B$135,0))</f>
        <v>11000</v>
      </c>
      <c r="D49" s="8" t="str">
        <f>INDEX(database!$N$3:$N$135,MATCH(K49,database!$D$3:$D$135,0))</f>
        <v>0001</v>
      </c>
      <c r="E49" s="5" t="str">
        <f>INDEX(database!$O$3:$O$135,MATCH(K49,database!$D$3:$D$135,0))</f>
        <v>1 downto 0</v>
      </c>
      <c r="F49" s="5">
        <f>INDEX(database!$E$3:$E$135,MATCH(K49,database!$D$3:$D$135,0))</f>
        <v>1</v>
      </c>
      <c r="G49" s="5">
        <f>INDEX(database!$F$3:$F$135,MATCH(K49,database!$D$3:$D$135,0))</f>
        <v>0</v>
      </c>
      <c r="H49" s="5">
        <f>INDEX(database!$G$3:$G$135,MATCH(K49,database!$D$3:$D$135,0))</f>
        <v>2</v>
      </c>
      <c r="I49" s="5" t="str">
        <f>INDEX(database!$P$3:$P$135,MATCH(K49,database!$D$3:$D$135,0))</f>
        <v>1 downto 0</v>
      </c>
      <c r="J49" s="8" t="str">
        <f>INDEX(database!$H$3:$H$135,MATCH(K49,database!$D$3:$D$135,0))</f>
        <v>2B</v>
      </c>
      <c r="K49" s="4" t="s">
        <v>229</v>
      </c>
      <c r="M49" s="3" t="str">
        <f t="shared" si="0"/>
        <v xml:space="preserve">when (16#2B#) =&gt;
-- DEB General Configuration Area Register "DTC_SPW_CFG" : "TIMECODE" Field
v_ram_address                 := "11000";
p_rmap_ram_rd(v_ram_address, avalon_mm_rmap_o.waitrequest, v_ram_readdata);
avalon_mm_rmap_o.readdata              &lt;= (others =&gt; '0');
avalon_mm_rmap_o.readdata(1 downto 0) &lt;= v_ram_readdata(1 downto 0);
</v>
      </c>
      <c r="U49" s="3"/>
      <c r="V49">
        <v>282</v>
      </c>
      <c r="W49">
        <f t="shared" si="1"/>
        <v>70</v>
      </c>
      <c r="X49" t="s">
        <v>215</v>
      </c>
    </row>
    <row r="50" spans="2:24" x14ac:dyDescent="0.25">
      <c r="B50" s="18">
        <f>INDEX(database!$B$3:$B$135,MATCH(K50,database!$D$3:$D$135,0))</f>
        <v>4096</v>
      </c>
      <c r="C50" s="5" t="str">
        <f>INDEX(database!$J$3:$J$135,MATCH(B50,database!$B$3:$B$135,0))</f>
        <v>11001</v>
      </c>
      <c r="D50" s="8" t="str">
        <f>INDEX(database!$N$3:$N$135,MATCH(K50,database!$D$3:$D$135,0))</f>
        <v>1000</v>
      </c>
      <c r="E50" s="5" t="str">
        <f>INDEX(database!$O$3:$O$135,MATCH(K50,database!$D$3:$D$135,0))</f>
        <v>26 downto 24</v>
      </c>
      <c r="F50" s="5">
        <f>INDEX(database!$E$3:$E$135,MATCH(K50,database!$D$3:$D$135,0))</f>
        <v>26</v>
      </c>
      <c r="G50" s="5">
        <f>INDEX(database!$F$3:$F$135,MATCH(K50,database!$D$3:$D$135,0))</f>
        <v>24</v>
      </c>
      <c r="H50" s="5">
        <f>INDEX(database!$G$3:$G$135,MATCH(K50,database!$D$3:$D$135,0))</f>
        <v>3</v>
      </c>
      <c r="I50" s="5" t="str">
        <f>INDEX(database!$P$3:$P$135,MATCH(K50,database!$D$3:$D$135,0))</f>
        <v>2 downto 0</v>
      </c>
      <c r="J50" s="8" t="str">
        <f>INDEX(database!$H$3:$H$135,MATCH(K50,database!$D$3:$D$135,0))</f>
        <v>2C</v>
      </c>
      <c r="K50" s="4" t="s">
        <v>251</v>
      </c>
      <c r="M50" s="3" t="str">
        <f t="shared" si="0"/>
        <v xml:space="preserve">when (16#2C#) =&gt;
-- DEB Housekeeping Area Register "DEB_STATUS" : "OPER_MOD" Field
v_ram_address                 := "11001";
p_rmap_ram_rd(v_ram_address, avalon_mm_rmap_o.waitrequest, v_ram_readdata);
avalon_mm_rmap_o.readdata              &lt;= (others =&gt; '0');
avalon_mm_rmap_o.readdata(2 downto 0) &lt;= v_ram_readdata(26 downto 24);
</v>
      </c>
      <c r="U50" s="3"/>
      <c r="V50">
        <v>283</v>
      </c>
      <c r="W50">
        <f t="shared" si="1"/>
        <v>70</v>
      </c>
      <c r="X50" t="s">
        <v>215</v>
      </c>
    </row>
    <row r="51" spans="2:24" x14ac:dyDescent="0.25">
      <c r="B51" s="18">
        <f>INDEX(database!$B$3:$B$135,MATCH(K51,database!$D$3:$D$135,0))</f>
        <v>4097</v>
      </c>
      <c r="C51" s="5" t="str">
        <f>INDEX(database!$J$3:$J$135,MATCH(B51,database!$B$3:$B$135,0))</f>
        <v>11001</v>
      </c>
      <c r="D51" s="8" t="str">
        <f>INDEX(database!$N$3:$N$135,MATCH(K51,database!$D$3:$D$135,0))</f>
        <v>0100</v>
      </c>
      <c r="E51" s="5" t="str">
        <f>INDEX(database!$O$3:$O$135,MATCH(K51,database!$D$3:$D$135,0))</f>
        <v>23 downto 18</v>
      </c>
      <c r="F51" s="5">
        <f>INDEX(database!$E$3:$E$135,MATCH(K51,database!$D$3:$D$135,0))</f>
        <v>23</v>
      </c>
      <c r="G51" s="5">
        <f>INDEX(database!$F$3:$F$135,MATCH(K51,database!$D$3:$D$135,0))</f>
        <v>18</v>
      </c>
      <c r="H51" s="5">
        <f>INDEX(database!$G$3:$G$135,MATCH(K51,database!$D$3:$D$135,0))</f>
        <v>6</v>
      </c>
      <c r="I51" s="5" t="str">
        <f>INDEX(database!$P$3:$P$135,MATCH(K51,database!$D$3:$D$135,0))</f>
        <v>5 downto 0</v>
      </c>
      <c r="J51" s="8" t="str">
        <f>INDEX(database!$H$3:$H$135,MATCH(K51,database!$D$3:$D$135,0))</f>
        <v>2D</v>
      </c>
      <c r="K51" s="4" t="s">
        <v>274</v>
      </c>
      <c r="M51" s="3" t="str">
        <f t="shared" si="0"/>
        <v xml:space="preserve">when (16#2D#) =&gt;
-- DEB Housekeeping Area Register "DEB_STATUS" : "EDAC_LIST_CORR_ERR" Field
v_ram_address                 := "11001";
p_rmap_ram_rd(v_ram_address, avalon_mm_rmap_o.waitrequest, v_ram_readdata);
avalon_mm_rmap_o.readdata              &lt;= (others =&gt; '0');
avalon_mm_rmap_o.readdata(5 downto 0) &lt;= v_ram_readdata(23 downto 18);
</v>
      </c>
      <c r="U51" s="3"/>
      <c r="V51">
        <v>284</v>
      </c>
      <c r="W51">
        <f t="shared" si="1"/>
        <v>71</v>
      </c>
      <c r="X51" t="s">
        <v>216</v>
      </c>
    </row>
    <row r="52" spans="2:24" x14ac:dyDescent="0.25">
      <c r="B52" s="18">
        <f>INDEX(database!$B$3:$B$135,MATCH(K52,database!$D$3:$D$135,0))</f>
        <v>4097</v>
      </c>
      <c r="C52" s="5" t="str">
        <f>INDEX(database!$J$3:$J$135,MATCH(B52,database!$B$3:$B$135,0))</f>
        <v>11001</v>
      </c>
      <c r="D52" s="8" t="str">
        <f>INDEX(database!$N$3:$N$135,MATCH(K52,database!$D$3:$D$135,0))</f>
        <v>0100</v>
      </c>
      <c r="E52" s="5" t="str">
        <f>INDEX(database!$O$3:$O$135,MATCH(K52,database!$D$3:$D$135,0))</f>
        <v>17 downto 16</v>
      </c>
      <c r="F52" s="5">
        <f>INDEX(database!$E$3:$E$135,MATCH(K52,database!$D$3:$D$135,0))</f>
        <v>17</v>
      </c>
      <c r="G52" s="5">
        <f>INDEX(database!$F$3:$F$135,MATCH(K52,database!$D$3:$D$135,0))</f>
        <v>16</v>
      </c>
      <c r="H52" s="5">
        <f>INDEX(database!$G$3:$G$135,MATCH(K52,database!$D$3:$D$135,0))</f>
        <v>2</v>
      </c>
      <c r="I52" s="5" t="str">
        <f>INDEX(database!$P$3:$P$135,MATCH(K52,database!$D$3:$D$135,0))</f>
        <v>1 downto 0</v>
      </c>
      <c r="J52" s="8" t="str">
        <f>INDEX(database!$H$3:$H$135,MATCH(K52,database!$D$3:$D$135,0))</f>
        <v>2E</v>
      </c>
      <c r="K52" s="4" t="s">
        <v>275</v>
      </c>
      <c r="M52" s="3" t="str">
        <f t="shared" si="0"/>
        <v xml:space="preserve">when (16#2E#) =&gt;
-- DEB Housekeeping Area Register "DEB_STATUS" : "EDAC_LIST_UNCORR_ERR" Field
v_ram_address                 := "11001";
p_rmap_ram_rd(v_ram_address, avalon_mm_rmap_o.waitrequest, v_ram_readdata);
avalon_mm_rmap_o.readdata              &lt;= (others =&gt; '0');
avalon_mm_rmap_o.readdata(1 downto 0) &lt;= v_ram_readdata(17 downto 16);
</v>
      </c>
      <c r="U52" s="3"/>
      <c r="V52">
        <v>285</v>
      </c>
      <c r="W52">
        <f t="shared" si="1"/>
        <v>71</v>
      </c>
      <c r="X52" t="s">
        <v>216</v>
      </c>
    </row>
    <row r="53" spans="2:24" x14ac:dyDescent="0.25">
      <c r="B53" s="18">
        <f>INDEX(database!$B$3:$B$135,MATCH(K53,database!$D$3:$D$135,0))</f>
        <v>4098</v>
      </c>
      <c r="C53" s="5" t="str">
        <f>INDEX(database!$J$3:$J$135,MATCH(B53,database!$B$3:$B$135,0))</f>
        <v>11001</v>
      </c>
      <c r="D53" s="8" t="str">
        <f>INDEX(database!$N$3:$N$135,MATCH(K53,database!$D$3:$D$135,0))</f>
        <v>0010</v>
      </c>
      <c r="E53" s="5" t="str">
        <f>INDEX(database!$O$3:$O$135,MATCH(K53,database!$D$3:$D$135,0))</f>
        <v>10 downto 8</v>
      </c>
      <c r="F53" s="5">
        <f>INDEX(database!$E$3:$E$135,MATCH(K53,database!$D$3:$D$135,0))</f>
        <v>10</v>
      </c>
      <c r="G53" s="5">
        <f>INDEX(database!$F$3:$F$135,MATCH(K53,database!$D$3:$D$135,0))</f>
        <v>8</v>
      </c>
      <c r="H53" s="5">
        <f>INDEX(database!$G$3:$G$135,MATCH(K53,database!$D$3:$D$135,0))</f>
        <v>3</v>
      </c>
      <c r="I53" s="5" t="str">
        <f>INDEX(database!$P$3:$P$135,MATCH(K53,database!$D$3:$D$135,0))</f>
        <v>2 downto 0</v>
      </c>
      <c r="J53" s="8" t="str">
        <f>INDEX(database!$H$3:$H$135,MATCH(K53,database!$D$3:$D$135,0))</f>
        <v>2F</v>
      </c>
      <c r="K53" s="4" t="s">
        <v>253</v>
      </c>
      <c r="M53" s="3" t="str">
        <f t="shared" si="0"/>
        <v xml:space="preserve">when (16#2F#) =&gt;
-- DEB Housekeeping Area Register "DEB_STATUS" : PLL_REF, "PLL_VCXO", "PLL_LOCK" Fields
v_ram_address                 := "11001";
p_rmap_ram_rd(v_ram_address, avalon_mm_rmap_o.waitrequest, v_ram_readdata);
avalon_mm_rmap_o.readdata              &lt;= (others =&gt; '0');
avalon_mm_rmap_o.readdata(2 downto 0) &lt;= v_ram_readdata(10 downto 8);
</v>
      </c>
      <c r="U53" s="3"/>
      <c r="V53">
        <v>286</v>
      </c>
      <c r="W53">
        <f t="shared" si="1"/>
        <v>71</v>
      </c>
      <c r="X53" t="s">
        <v>217</v>
      </c>
    </row>
    <row r="54" spans="2:24" x14ac:dyDescent="0.25">
      <c r="B54" s="18">
        <f>INDEX(database!$B$3:$B$135,MATCH(K54,database!$D$3:$D$135,0))</f>
        <v>4099</v>
      </c>
      <c r="C54" s="5" t="str">
        <f>INDEX(database!$J$3:$J$135,MATCH(B54,database!$B$3:$B$135,0))</f>
        <v>11001</v>
      </c>
      <c r="D54" s="8" t="str">
        <f>INDEX(database!$N$3:$N$135,MATCH(K54,database!$D$3:$D$135,0))</f>
        <v>0001</v>
      </c>
      <c r="E54" s="5">
        <f>INDEX(database!$O$3:$O$135,MATCH(K54,database!$D$3:$D$135,0))</f>
        <v>7</v>
      </c>
      <c r="F54" s="5">
        <f>INDEX(database!$E$3:$E$135,MATCH(K54,database!$D$3:$D$135,0))</f>
        <v>7</v>
      </c>
      <c r="G54" s="5">
        <f>INDEX(database!$F$3:$F$135,MATCH(K54,database!$D$3:$D$135,0))</f>
        <v>7</v>
      </c>
      <c r="H54" s="5">
        <f>INDEX(database!$G$3:$G$135,MATCH(K54,database!$D$3:$D$135,0))</f>
        <v>1</v>
      </c>
      <c r="I54" s="5">
        <f>INDEX(database!$P$3:$P$135,MATCH(K54,database!$D$3:$D$135,0))</f>
        <v>0</v>
      </c>
      <c r="J54" s="8" t="str">
        <f>INDEX(database!$H$3:$H$135,MATCH(K54,database!$D$3:$D$135,0))</f>
        <v>30</v>
      </c>
      <c r="K54" s="4" t="s">
        <v>276</v>
      </c>
      <c r="M54" s="3" t="str">
        <f t="shared" si="0"/>
        <v xml:space="preserve">when (16#30#) =&gt;
-- DEB Housekeeping Area Register "DEB_STATUS" : "VDIG_AEB_4" Field
v_ram_address                 := "11001";
p_rmap_ram_rd(v_ram_address, avalon_mm_rmap_o.waitrequest, v_ram_readdata);
avalon_mm_rmap_o.readdata              &lt;= (others =&gt; '0');
avalon_mm_rmap_o.readdata(0) &lt;= v_ram_readdata(7);
</v>
      </c>
      <c r="U54" s="3"/>
      <c r="V54">
        <v>287</v>
      </c>
      <c r="W54">
        <f t="shared" si="1"/>
        <v>71</v>
      </c>
      <c r="X54" t="s">
        <v>217</v>
      </c>
    </row>
    <row r="55" spans="2:24" x14ac:dyDescent="0.25">
      <c r="B55" s="18">
        <f>INDEX(database!$B$3:$B$135,MATCH(K55,database!$D$3:$D$135,0))</f>
        <v>4099</v>
      </c>
      <c r="C55" s="5" t="str">
        <f>INDEX(database!$J$3:$J$135,MATCH(B55,database!$B$3:$B$135,0))</f>
        <v>11001</v>
      </c>
      <c r="D55" s="8" t="str">
        <f>INDEX(database!$N$3:$N$135,MATCH(K55,database!$D$3:$D$135,0))</f>
        <v>0001</v>
      </c>
      <c r="E55" s="5">
        <f>INDEX(database!$O$3:$O$135,MATCH(K55,database!$D$3:$D$135,0))</f>
        <v>6</v>
      </c>
      <c r="F55" s="5">
        <f>INDEX(database!$E$3:$E$135,MATCH(K55,database!$D$3:$D$135,0))</f>
        <v>6</v>
      </c>
      <c r="G55" s="5">
        <f>INDEX(database!$F$3:$F$135,MATCH(K55,database!$D$3:$D$135,0))</f>
        <v>6</v>
      </c>
      <c r="H55" s="5">
        <f>INDEX(database!$G$3:$G$135,MATCH(K55,database!$D$3:$D$135,0))</f>
        <v>1</v>
      </c>
      <c r="I55" s="5">
        <f>INDEX(database!$P$3:$P$135,MATCH(K55,database!$D$3:$D$135,0))</f>
        <v>0</v>
      </c>
      <c r="J55" s="8" t="str">
        <f>INDEX(database!$H$3:$H$135,MATCH(K55,database!$D$3:$D$135,0))</f>
        <v>31</v>
      </c>
      <c r="K55" s="4" t="s">
        <v>277</v>
      </c>
      <c r="M55" s="3" t="str">
        <f t="shared" si="0"/>
        <v xml:space="preserve">when (16#31#) =&gt;
-- DEB Housekeeping Area Register "DEB_STATUS" : "VDIG_AEB_3" Field
v_ram_address                 := "11001";
p_rmap_ram_rd(v_ram_address, avalon_mm_rmap_o.waitrequest, v_ram_readdata);
avalon_mm_rmap_o.readdata              &lt;= (others =&gt; '0');
avalon_mm_rmap_o.readdata(0) &lt;= v_ram_readdata(6);
</v>
      </c>
      <c r="U55" s="3"/>
      <c r="V55">
        <v>291</v>
      </c>
      <c r="W55">
        <f t="shared" si="1"/>
        <v>72</v>
      </c>
      <c r="X55" t="s">
        <v>218</v>
      </c>
    </row>
    <row r="56" spans="2:24" x14ac:dyDescent="0.25">
      <c r="B56" s="18">
        <f>INDEX(database!$B$3:$B$135,MATCH(K56,database!$D$3:$D$135,0))</f>
        <v>4099</v>
      </c>
      <c r="C56" s="5" t="str">
        <f>INDEX(database!$J$3:$J$135,MATCH(B56,database!$B$3:$B$135,0))</f>
        <v>11001</v>
      </c>
      <c r="D56" s="8" t="str">
        <f>INDEX(database!$N$3:$N$135,MATCH(K56,database!$D$3:$D$135,0))</f>
        <v>0001</v>
      </c>
      <c r="E56" s="5">
        <f>INDEX(database!$O$3:$O$135,MATCH(K56,database!$D$3:$D$135,0))</f>
        <v>5</v>
      </c>
      <c r="F56" s="5">
        <f>INDEX(database!$E$3:$E$135,MATCH(K56,database!$D$3:$D$135,0))</f>
        <v>5</v>
      </c>
      <c r="G56" s="5">
        <f>INDEX(database!$F$3:$F$135,MATCH(K56,database!$D$3:$D$135,0))</f>
        <v>5</v>
      </c>
      <c r="H56" s="5">
        <f>INDEX(database!$G$3:$G$135,MATCH(K56,database!$D$3:$D$135,0))</f>
        <v>1</v>
      </c>
      <c r="I56" s="5">
        <f>INDEX(database!$P$3:$P$135,MATCH(K56,database!$D$3:$D$135,0))</f>
        <v>0</v>
      </c>
      <c r="J56" s="8" t="str">
        <f>INDEX(database!$H$3:$H$135,MATCH(K56,database!$D$3:$D$135,0))</f>
        <v>32</v>
      </c>
      <c r="K56" s="4" t="s">
        <v>278</v>
      </c>
      <c r="M56" s="3" t="str">
        <f t="shared" si="0"/>
        <v xml:space="preserve">when (16#32#) =&gt;
-- DEB Housekeeping Area Register "DEB_STATUS" : "VDIG_AEB_2" Field
v_ram_address                 := "11001";
p_rmap_ram_rd(v_ram_address, avalon_mm_rmap_o.waitrequest, v_ram_readdata);
avalon_mm_rmap_o.readdata              &lt;= (others =&gt; '0');
avalon_mm_rmap_o.readdata(0) &lt;= v_ram_readdata(5);
</v>
      </c>
      <c r="U56" s="3"/>
      <c r="V56">
        <v>292</v>
      </c>
      <c r="W56">
        <f t="shared" si="1"/>
        <v>73</v>
      </c>
      <c r="X56" t="s">
        <v>219</v>
      </c>
    </row>
    <row r="57" spans="2:24" x14ac:dyDescent="0.25">
      <c r="B57" s="18">
        <f>INDEX(database!$B$3:$B$135,MATCH(K57,database!$D$3:$D$135,0))</f>
        <v>4099</v>
      </c>
      <c r="C57" s="5" t="str">
        <f>INDEX(database!$J$3:$J$135,MATCH(B57,database!$B$3:$B$135,0))</f>
        <v>11001</v>
      </c>
      <c r="D57" s="8" t="str">
        <f>INDEX(database!$N$3:$N$135,MATCH(K57,database!$D$3:$D$135,0))</f>
        <v>0001</v>
      </c>
      <c r="E57" s="5">
        <f>INDEX(database!$O$3:$O$135,MATCH(K57,database!$D$3:$D$135,0))</f>
        <v>4</v>
      </c>
      <c r="F57" s="5">
        <f>INDEX(database!$E$3:$E$135,MATCH(K57,database!$D$3:$D$135,0))</f>
        <v>4</v>
      </c>
      <c r="G57" s="5">
        <f>INDEX(database!$F$3:$F$135,MATCH(K57,database!$D$3:$D$135,0))</f>
        <v>4</v>
      </c>
      <c r="H57" s="5">
        <f>INDEX(database!$G$3:$G$135,MATCH(K57,database!$D$3:$D$135,0))</f>
        <v>1</v>
      </c>
      <c r="I57" s="5">
        <f>INDEX(database!$P$3:$P$135,MATCH(K57,database!$D$3:$D$135,0))</f>
        <v>0</v>
      </c>
      <c r="J57" s="8" t="str">
        <f>INDEX(database!$H$3:$H$135,MATCH(K57,database!$D$3:$D$135,0))</f>
        <v>33</v>
      </c>
      <c r="K57" s="4" t="s">
        <v>279</v>
      </c>
      <c r="M57" s="3" t="str">
        <f t="shared" si="0"/>
        <v xml:space="preserve">when (16#33#) =&gt;
-- DEB Housekeeping Area Register "DEB_STATUS" : "VDIG_AEB_1" Field
v_ram_address                 := "11001";
p_rmap_ram_rd(v_ram_address, avalon_mm_rmap_o.waitrequest, v_ram_readdata);
avalon_mm_rmap_o.readdata              &lt;= (others =&gt; '0');
avalon_mm_rmap_o.readdata(0) &lt;= v_ram_readdata(4);
</v>
      </c>
      <c r="U57" s="3"/>
      <c r="V57">
        <v>293</v>
      </c>
      <c r="W57">
        <f t="shared" si="1"/>
        <v>73</v>
      </c>
      <c r="X57" t="s">
        <v>219</v>
      </c>
    </row>
    <row r="58" spans="2:24" x14ac:dyDescent="0.25">
      <c r="B58" s="18">
        <f>INDEX(database!$B$3:$B$135,MATCH(K58,database!$D$3:$D$135,0))</f>
        <v>4099</v>
      </c>
      <c r="C58" s="5" t="str">
        <f>INDEX(database!$J$3:$J$135,MATCH(B58,database!$B$3:$B$135,0))</f>
        <v>11001</v>
      </c>
      <c r="D58" s="8" t="str">
        <f>INDEX(database!$N$3:$N$135,MATCH(K58,database!$D$3:$D$135,0))</f>
        <v>0001</v>
      </c>
      <c r="E58" s="5" t="str">
        <f>INDEX(database!$O$3:$O$135,MATCH(K58,database!$D$3:$D$135,0))</f>
        <v>3 downto 2</v>
      </c>
      <c r="F58" s="5">
        <f>INDEX(database!$E$3:$E$135,MATCH(K58,database!$D$3:$D$135,0))</f>
        <v>3</v>
      </c>
      <c r="G58" s="5">
        <f>INDEX(database!$F$3:$F$135,MATCH(K58,database!$D$3:$D$135,0))</f>
        <v>2</v>
      </c>
      <c r="H58" s="5">
        <f>INDEX(database!$G$3:$G$135,MATCH(K58,database!$D$3:$D$135,0))</f>
        <v>2</v>
      </c>
      <c r="I58" s="5" t="str">
        <f>INDEX(database!$P$3:$P$135,MATCH(K58,database!$D$3:$D$135,0))</f>
        <v>1 downto 0</v>
      </c>
      <c r="J58" s="8" t="str">
        <f>INDEX(database!$H$3:$H$135,MATCH(K58,database!$D$3:$D$135,0))</f>
        <v>34</v>
      </c>
      <c r="K58" s="4" t="s">
        <v>280</v>
      </c>
      <c r="M58" s="3" t="str">
        <f t="shared" si="0"/>
        <v xml:space="preserve">when (16#34#) =&gt;
-- DEB Housekeeping Area Register "DEB_STATUS" : "WDW_LIST_CNT_OVF" Field
v_ram_address                 := "11001";
p_rmap_ram_rd(v_ram_address, avalon_mm_rmap_o.waitrequest, v_ram_readdata);
avalon_mm_rmap_o.readdata              &lt;= (others =&gt; '0');
avalon_mm_rmap_o.readdata(1 downto 0) &lt;= v_ram_readdata(3 downto 2);
</v>
      </c>
      <c r="U58" s="3"/>
      <c r="V58">
        <v>294</v>
      </c>
      <c r="W58">
        <f t="shared" si="1"/>
        <v>73</v>
      </c>
      <c r="X58" t="s">
        <v>220</v>
      </c>
    </row>
    <row r="59" spans="2:24" x14ac:dyDescent="0.25">
      <c r="B59" s="18">
        <f>INDEX(database!$B$3:$B$135,MATCH(K59,database!$D$3:$D$135,0))</f>
        <v>4099</v>
      </c>
      <c r="C59" s="5" t="str">
        <f>INDEX(database!$J$3:$J$135,MATCH(B59,database!$B$3:$B$135,0))</f>
        <v>11001</v>
      </c>
      <c r="D59" s="8" t="str">
        <f>INDEX(database!$N$3:$N$135,MATCH(K59,database!$D$3:$D$135,0))</f>
        <v>0001</v>
      </c>
      <c r="E59" s="5">
        <f>INDEX(database!$O$3:$O$135,MATCH(K59,database!$D$3:$D$135,0))</f>
        <v>0</v>
      </c>
      <c r="F59" s="5">
        <f>INDEX(database!$E$3:$E$135,MATCH(K59,database!$D$3:$D$135,0))</f>
        <v>0</v>
      </c>
      <c r="G59" s="5">
        <f>INDEX(database!$F$3:$F$135,MATCH(K59,database!$D$3:$D$135,0))</f>
        <v>0</v>
      </c>
      <c r="H59" s="5">
        <f>INDEX(database!$G$3:$G$135,MATCH(K59,database!$D$3:$D$135,0))</f>
        <v>1</v>
      </c>
      <c r="I59" s="5">
        <f>INDEX(database!$P$3:$P$135,MATCH(K59,database!$D$3:$D$135,0))</f>
        <v>0</v>
      </c>
      <c r="J59" s="8" t="str">
        <f>INDEX(database!$H$3:$H$135,MATCH(K59,database!$D$3:$D$135,0))</f>
        <v>35</v>
      </c>
      <c r="K59" s="4" t="s">
        <v>281</v>
      </c>
      <c r="M59" s="3" t="str">
        <f t="shared" si="0"/>
        <v xml:space="preserve">when (16#35#) =&gt;
-- DEB Housekeeping Area Register "DEB_STATUS" : "WDG" Field
v_ram_address                 := "11001";
p_rmap_ram_rd(v_ram_address, avalon_mm_rmap_o.waitrequest, v_ram_readdata);
avalon_mm_rmap_o.readdata              &lt;= (others =&gt; '0');
avalon_mm_rmap_o.readdata(0) &lt;= v_ram_readdata(0);
</v>
      </c>
      <c r="U59" s="3"/>
      <c r="V59">
        <v>295</v>
      </c>
      <c r="W59">
        <f t="shared" si="1"/>
        <v>73</v>
      </c>
      <c r="X59" t="s">
        <v>220</v>
      </c>
    </row>
    <row r="60" spans="2:24" x14ac:dyDescent="0.25">
      <c r="B60" s="18">
        <f>INDEX(database!$B$3:$B$135,MATCH(K60,database!$D$3:$D$135,0))</f>
        <v>4100</v>
      </c>
      <c r="C60" s="5" t="str">
        <f>INDEX(database!$J$3:$J$135,MATCH(B60,database!$B$3:$B$135,0))</f>
        <v>11010</v>
      </c>
      <c r="D60" s="8" t="str">
        <f>INDEX(database!$N$3:$N$135,MATCH(K60,database!$D$3:$D$135,0))</f>
        <v>1000</v>
      </c>
      <c r="E60" s="5">
        <f>INDEX(database!$O$3:$O$135,MATCH(K60,database!$D$3:$D$135,0))</f>
        <v>31</v>
      </c>
      <c r="F60" s="5">
        <f>INDEX(database!$E$3:$E$135,MATCH(K60,database!$D$3:$D$135,0))</f>
        <v>31</v>
      </c>
      <c r="G60" s="5">
        <f>INDEX(database!$F$3:$F$135,MATCH(K60,database!$D$3:$D$135,0))</f>
        <v>31</v>
      </c>
      <c r="H60" s="5">
        <f>INDEX(database!$G$3:$G$135,MATCH(K60,database!$D$3:$D$135,0))</f>
        <v>1</v>
      </c>
      <c r="I60" s="5">
        <f>INDEX(database!$P$3:$P$135,MATCH(K60,database!$D$3:$D$135,0))</f>
        <v>0</v>
      </c>
      <c r="J60" s="8" t="str">
        <f>INDEX(database!$H$3:$H$135,MATCH(K60,database!$D$3:$D$135,0))</f>
        <v>36</v>
      </c>
      <c r="K60" s="4" t="s">
        <v>282</v>
      </c>
      <c r="M60" s="3" t="str">
        <f t="shared" si="0"/>
        <v xml:space="preserve">when (16#36#) =&gt;
-- DEB Housekeeping Area Register "DEB_OVF" : "ROW_ACT_LIST_8" Field
v_ram_address                 := "11010";
p_rmap_ram_rd(v_ram_address, avalon_mm_rmap_o.waitrequest, v_ram_readdata);
avalon_mm_rmap_o.readdata              &lt;= (others =&gt; '0');
avalon_mm_rmap_o.readdata(0) &lt;= v_ram_readdata(31);
</v>
      </c>
      <c r="U60" s="3"/>
      <c r="V60">
        <v>299</v>
      </c>
      <c r="W60">
        <f t="shared" si="1"/>
        <v>74</v>
      </c>
      <c r="X60" t="s">
        <v>221</v>
      </c>
    </row>
    <row r="61" spans="2:24" x14ac:dyDescent="0.25">
      <c r="B61" s="18">
        <f>INDEX(database!$B$3:$B$135,MATCH(K61,database!$D$3:$D$135,0))</f>
        <v>4100</v>
      </c>
      <c r="C61" s="5" t="str">
        <f>INDEX(database!$J$3:$J$135,MATCH(B61,database!$B$3:$B$135,0))</f>
        <v>11010</v>
      </c>
      <c r="D61" s="8" t="str">
        <f>INDEX(database!$N$3:$N$135,MATCH(K61,database!$D$3:$D$135,0))</f>
        <v>1000</v>
      </c>
      <c r="E61" s="5">
        <f>INDEX(database!$O$3:$O$135,MATCH(K61,database!$D$3:$D$135,0))</f>
        <v>30</v>
      </c>
      <c r="F61" s="5">
        <f>INDEX(database!$E$3:$E$135,MATCH(K61,database!$D$3:$D$135,0))</f>
        <v>30</v>
      </c>
      <c r="G61" s="5">
        <f>INDEX(database!$F$3:$F$135,MATCH(K61,database!$D$3:$D$135,0))</f>
        <v>30</v>
      </c>
      <c r="H61" s="5">
        <f>INDEX(database!$G$3:$G$135,MATCH(K61,database!$D$3:$D$135,0))</f>
        <v>1</v>
      </c>
      <c r="I61" s="5">
        <f>INDEX(database!$P$3:$P$135,MATCH(K61,database!$D$3:$D$135,0))</f>
        <v>0</v>
      </c>
      <c r="J61" s="8" t="str">
        <f>INDEX(database!$H$3:$H$135,MATCH(K61,database!$D$3:$D$135,0))</f>
        <v>37</v>
      </c>
      <c r="K61" s="4" t="s">
        <v>283</v>
      </c>
      <c r="M61" s="3" t="str">
        <f t="shared" si="0"/>
        <v xml:space="preserve">when (16#37#) =&gt;
-- DEB Housekeeping Area Register "DEB_OVF" : "ROW_ACT_LIST_7" Field
v_ram_address                 := "11010";
p_rmap_ram_rd(v_ram_address, avalon_mm_rmap_o.waitrequest, v_ram_readdata);
avalon_mm_rmap_o.readdata              &lt;= (others =&gt; '0');
avalon_mm_rmap_o.readdata(0) &lt;= v_ram_readdata(30);
</v>
      </c>
      <c r="U61" s="3"/>
      <c r="V61">
        <v>303</v>
      </c>
      <c r="W61">
        <f t="shared" si="1"/>
        <v>75</v>
      </c>
      <c r="X61" t="s">
        <v>222</v>
      </c>
    </row>
    <row r="62" spans="2:24" x14ac:dyDescent="0.25">
      <c r="B62" s="18">
        <f>INDEX(database!$B$3:$B$135,MATCH(K62,database!$D$3:$D$135,0))</f>
        <v>4100</v>
      </c>
      <c r="C62" s="5" t="str">
        <f>INDEX(database!$J$3:$J$135,MATCH(B62,database!$B$3:$B$135,0))</f>
        <v>11010</v>
      </c>
      <c r="D62" s="8" t="str">
        <f>INDEX(database!$N$3:$N$135,MATCH(K62,database!$D$3:$D$135,0))</f>
        <v>1000</v>
      </c>
      <c r="E62" s="5">
        <f>INDEX(database!$O$3:$O$135,MATCH(K62,database!$D$3:$D$135,0))</f>
        <v>29</v>
      </c>
      <c r="F62" s="5">
        <f>INDEX(database!$E$3:$E$135,MATCH(K62,database!$D$3:$D$135,0))</f>
        <v>29</v>
      </c>
      <c r="G62" s="5">
        <f>INDEX(database!$F$3:$F$135,MATCH(K62,database!$D$3:$D$135,0))</f>
        <v>29</v>
      </c>
      <c r="H62" s="5">
        <f>INDEX(database!$G$3:$G$135,MATCH(K62,database!$D$3:$D$135,0))</f>
        <v>1</v>
      </c>
      <c r="I62" s="5">
        <f>INDEX(database!$P$3:$P$135,MATCH(K62,database!$D$3:$D$135,0))</f>
        <v>0</v>
      </c>
      <c r="J62" s="8" t="str">
        <f>INDEX(database!$H$3:$H$135,MATCH(K62,database!$D$3:$D$135,0))</f>
        <v>38</v>
      </c>
      <c r="K62" s="4" t="s">
        <v>284</v>
      </c>
      <c r="M62" s="3" t="str">
        <f t="shared" si="0"/>
        <v xml:space="preserve">when (16#38#) =&gt;
-- DEB Housekeeping Area Register "DEB_OVF" : "ROW_ACT_LIST_6" Field
v_ram_address                 := "11010";
p_rmap_ram_rd(v_ram_address, avalon_mm_rmap_o.waitrequest, v_ram_readdata);
avalon_mm_rmap_o.readdata              &lt;= (others =&gt; '0');
avalon_mm_rmap_o.readdata(0) &lt;= v_ram_readdata(29);
</v>
      </c>
      <c r="U62" s="3"/>
      <c r="V62">
        <v>306</v>
      </c>
      <c r="W62">
        <f t="shared" si="1"/>
        <v>76</v>
      </c>
      <c r="X62" t="s">
        <v>223</v>
      </c>
    </row>
    <row r="63" spans="2:24" x14ac:dyDescent="0.25">
      <c r="B63" s="18">
        <f>INDEX(database!$B$3:$B$135,MATCH(K63,database!$D$3:$D$135,0))</f>
        <v>4100</v>
      </c>
      <c r="C63" s="5" t="str">
        <f>INDEX(database!$J$3:$J$135,MATCH(B63,database!$B$3:$B$135,0))</f>
        <v>11010</v>
      </c>
      <c r="D63" s="8" t="str">
        <f>INDEX(database!$N$3:$N$135,MATCH(K63,database!$D$3:$D$135,0))</f>
        <v>1000</v>
      </c>
      <c r="E63" s="5">
        <f>INDEX(database!$O$3:$O$135,MATCH(K63,database!$D$3:$D$135,0))</f>
        <v>28</v>
      </c>
      <c r="F63" s="5">
        <f>INDEX(database!$E$3:$E$135,MATCH(K63,database!$D$3:$D$135,0))</f>
        <v>28</v>
      </c>
      <c r="G63" s="5">
        <f>INDEX(database!$F$3:$F$135,MATCH(K63,database!$D$3:$D$135,0))</f>
        <v>28</v>
      </c>
      <c r="H63" s="5">
        <f>INDEX(database!$G$3:$G$135,MATCH(K63,database!$D$3:$D$135,0))</f>
        <v>1</v>
      </c>
      <c r="I63" s="5">
        <f>INDEX(database!$P$3:$P$135,MATCH(K63,database!$D$3:$D$135,0))</f>
        <v>0</v>
      </c>
      <c r="J63" s="8" t="str">
        <f>INDEX(database!$H$3:$H$135,MATCH(K63,database!$D$3:$D$135,0))</f>
        <v>39</v>
      </c>
      <c r="K63" s="4" t="s">
        <v>285</v>
      </c>
      <c r="M63" s="3" t="str">
        <f t="shared" si="0"/>
        <v xml:space="preserve">when (16#39#) =&gt;
-- DEB Housekeeping Area Register "DEB_OVF" : "ROW_ACT_LIST_5" Field
v_ram_address                 := "11010";
p_rmap_ram_rd(v_ram_address, avalon_mm_rmap_o.waitrequest, v_ram_readdata);
avalon_mm_rmap_o.readdata              &lt;= (others =&gt; '0');
avalon_mm_rmap_o.readdata(0) &lt;= v_ram_readdata(28);
</v>
      </c>
      <c r="U63" s="3"/>
      <c r="V63">
        <v>307</v>
      </c>
      <c r="W63">
        <f t="shared" si="1"/>
        <v>76</v>
      </c>
      <c r="X63" t="s">
        <v>223</v>
      </c>
    </row>
    <row r="64" spans="2:24" x14ac:dyDescent="0.25">
      <c r="B64" s="18">
        <f>INDEX(database!$B$3:$B$135,MATCH(K64,database!$D$3:$D$135,0))</f>
        <v>4100</v>
      </c>
      <c r="C64" s="5" t="str">
        <f>INDEX(database!$J$3:$J$135,MATCH(B64,database!$B$3:$B$135,0))</f>
        <v>11010</v>
      </c>
      <c r="D64" s="8" t="str">
        <f>INDEX(database!$N$3:$N$135,MATCH(K64,database!$D$3:$D$135,0))</f>
        <v>1000</v>
      </c>
      <c r="E64" s="5">
        <f>INDEX(database!$O$3:$O$135,MATCH(K64,database!$D$3:$D$135,0))</f>
        <v>27</v>
      </c>
      <c r="F64" s="5">
        <f>INDEX(database!$E$3:$E$135,MATCH(K64,database!$D$3:$D$135,0))</f>
        <v>27</v>
      </c>
      <c r="G64" s="5">
        <f>INDEX(database!$F$3:$F$135,MATCH(K64,database!$D$3:$D$135,0))</f>
        <v>27</v>
      </c>
      <c r="H64" s="5">
        <f>INDEX(database!$G$3:$G$135,MATCH(K64,database!$D$3:$D$135,0))</f>
        <v>1</v>
      </c>
      <c r="I64" s="5">
        <f>INDEX(database!$P$3:$P$135,MATCH(K64,database!$D$3:$D$135,0))</f>
        <v>0</v>
      </c>
      <c r="J64" s="8" t="str">
        <f>INDEX(database!$H$3:$H$135,MATCH(K64,database!$D$3:$D$135,0))</f>
        <v>3A</v>
      </c>
      <c r="K64" s="4" t="s">
        <v>286</v>
      </c>
      <c r="M64" s="3" t="str">
        <f t="shared" si="0"/>
        <v xml:space="preserve">when (16#3A#) =&gt;
-- DEB Housekeeping Area Register "DEB_OVF" : "ROW_ACT_LIST_4" Field
v_ram_address                 := "11010";
p_rmap_ram_rd(v_ram_address, avalon_mm_rmap_o.waitrequest, v_ram_readdata);
avalon_mm_rmap_o.readdata              &lt;= (others =&gt; '0');
avalon_mm_rmap_o.readdata(0) &lt;= v_ram_readdata(27);
</v>
      </c>
      <c r="U64" s="3"/>
      <c r="V64">
        <v>311</v>
      </c>
      <c r="W64">
        <f t="shared" si="1"/>
        <v>77</v>
      </c>
      <c r="X64" t="s">
        <v>224</v>
      </c>
    </row>
    <row r="65" spans="2:24" x14ac:dyDescent="0.25">
      <c r="B65" s="18">
        <f>INDEX(database!$B$3:$B$135,MATCH(K65,database!$D$3:$D$135,0))</f>
        <v>4100</v>
      </c>
      <c r="C65" s="5" t="str">
        <f>INDEX(database!$J$3:$J$135,MATCH(B65,database!$B$3:$B$135,0))</f>
        <v>11010</v>
      </c>
      <c r="D65" s="8" t="str">
        <f>INDEX(database!$N$3:$N$135,MATCH(K65,database!$D$3:$D$135,0))</f>
        <v>1000</v>
      </c>
      <c r="E65" s="5">
        <f>INDEX(database!$O$3:$O$135,MATCH(K65,database!$D$3:$D$135,0))</f>
        <v>26</v>
      </c>
      <c r="F65" s="5">
        <f>INDEX(database!$E$3:$E$135,MATCH(K65,database!$D$3:$D$135,0))</f>
        <v>26</v>
      </c>
      <c r="G65" s="5">
        <f>INDEX(database!$F$3:$F$135,MATCH(K65,database!$D$3:$D$135,0))</f>
        <v>26</v>
      </c>
      <c r="H65" s="5">
        <f>INDEX(database!$G$3:$G$135,MATCH(K65,database!$D$3:$D$135,0))</f>
        <v>1</v>
      </c>
      <c r="I65" s="5">
        <f>INDEX(database!$P$3:$P$135,MATCH(K65,database!$D$3:$D$135,0))</f>
        <v>0</v>
      </c>
      <c r="J65" s="8" t="str">
        <f>INDEX(database!$H$3:$H$135,MATCH(K65,database!$D$3:$D$135,0))</f>
        <v>3B</v>
      </c>
      <c r="K65" s="4" t="s">
        <v>287</v>
      </c>
      <c r="M65" s="3" t="str">
        <f t="shared" si="0"/>
        <v xml:space="preserve">when (16#3B#) =&gt;
-- DEB Housekeeping Area Register "DEB_OVF" : "ROW_ACT_LIST_3" Field
v_ram_address                 := "11010";
p_rmap_ram_rd(v_ram_address, avalon_mm_rmap_o.waitrequest, v_ram_readdata);
avalon_mm_rmap_o.readdata              &lt;= (others =&gt; '0');
avalon_mm_rmap_o.readdata(0) &lt;= v_ram_readdata(26);
</v>
      </c>
      <c r="U65" s="3"/>
      <c r="V65">
        <v>313</v>
      </c>
      <c r="W65">
        <f t="shared" si="1"/>
        <v>78</v>
      </c>
      <c r="X65" t="s">
        <v>225</v>
      </c>
    </row>
    <row r="66" spans="2:24" x14ac:dyDescent="0.25">
      <c r="B66" s="18">
        <f>INDEX(database!$B$3:$B$135,MATCH(K66,database!$D$3:$D$135,0))</f>
        <v>4100</v>
      </c>
      <c r="C66" s="5" t="str">
        <f>INDEX(database!$J$3:$J$135,MATCH(B66,database!$B$3:$B$135,0))</f>
        <v>11010</v>
      </c>
      <c r="D66" s="8" t="str">
        <f>INDEX(database!$N$3:$N$135,MATCH(K66,database!$D$3:$D$135,0))</f>
        <v>1000</v>
      </c>
      <c r="E66" s="5">
        <f>INDEX(database!$O$3:$O$135,MATCH(K66,database!$D$3:$D$135,0))</f>
        <v>25</v>
      </c>
      <c r="F66" s="5">
        <f>INDEX(database!$E$3:$E$135,MATCH(K66,database!$D$3:$D$135,0))</f>
        <v>25</v>
      </c>
      <c r="G66" s="5">
        <f>INDEX(database!$F$3:$F$135,MATCH(K66,database!$D$3:$D$135,0))</f>
        <v>25</v>
      </c>
      <c r="H66" s="5">
        <f>INDEX(database!$G$3:$G$135,MATCH(K66,database!$D$3:$D$135,0))</f>
        <v>1</v>
      </c>
      <c r="I66" s="5">
        <f>INDEX(database!$P$3:$P$135,MATCH(K66,database!$D$3:$D$135,0))</f>
        <v>0</v>
      </c>
      <c r="J66" s="8" t="str">
        <f>INDEX(database!$H$3:$H$135,MATCH(K66,database!$D$3:$D$135,0))</f>
        <v>3C</v>
      </c>
      <c r="K66" s="4" t="s">
        <v>288</v>
      </c>
      <c r="M66" s="3" t="str">
        <f t="shared" si="0"/>
        <v xml:space="preserve">when (16#3C#) =&gt;
-- DEB Housekeeping Area Register "DEB_OVF" : "ROW_ACT_LIST_2" Field
v_ram_address                 := "11010";
p_rmap_ram_rd(v_ram_address, avalon_mm_rmap_o.waitrequest, v_ram_readdata);
avalon_mm_rmap_o.readdata              &lt;= (others =&gt; '0');
avalon_mm_rmap_o.readdata(0) &lt;= v_ram_readdata(25);
</v>
      </c>
      <c r="U66" s="3"/>
      <c r="V66">
        <v>314</v>
      </c>
      <c r="W66">
        <f t="shared" si="1"/>
        <v>78</v>
      </c>
      <c r="X66" t="s">
        <v>226</v>
      </c>
    </row>
    <row r="67" spans="2:24" x14ac:dyDescent="0.25">
      <c r="B67" s="18">
        <f>INDEX(database!$B$3:$B$135,MATCH(K67,database!$D$3:$D$135,0))</f>
        <v>4100</v>
      </c>
      <c r="C67" s="5" t="str">
        <f>INDEX(database!$J$3:$J$135,MATCH(B67,database!$B$3:$B$135,0))</f>
        <v>11010</v>
      </c>
      <c r="D67" s="8" t="str">
        <f>INDEX(database!$N$3:$N$135,MATCH(K67,database!$D$3:$D$135,0))</f>
        <v>1000</v>
      </c>
      <c r="E67" s="5">
        <f>INDEX(database!$O$3:$O$135,MATCH(K67,database!$D$3:$D$135,0))</f>
        <v>24</v>
      </c>
      <c r="F67" s="5">
        <f>INDEX(database!$E$3:$E$135,MATCH(K67,database!$D$3:$D$135,0))</f>
        <v>24</v>
      </c>
      <c r="G67" s="5">
        <f>INDEX(database!$F$3:$F$135,MATCH(K67,database!$D$3:$D$135,0))</f>
        <v>24</v>
      </c>
      <c r="H67" s="5">
        <f>INDEX(database!$G$3:$G$135,MATCH(K67,database!$D$3:$D$135,0))</f>
        <v>1</v>
      </c>
      <c r="I67" s="5">
        <f>INDEX(database!$P$3:$P$135,MATCH(K67,database!$D$3:$D$135,0))</f>
        <v>0</v>
      </c>
      <c r="J67" s="8" t="str">
        <f>INDEX(database!$H$3:$H$135,MATCH(K67,database!$D$3:$D$135,0))</f>
        <v>3D</v>
      </c>
      <c r="K67" s="4" t="s">
        <v>289</v>
      </c>
      <c r="M67" s="3" t="str">
        <f t="shared" si="0"/>
        <v xml:space="preserve">when (16#3D#) =&gt;
-- DEB Housekeeping Area Register "DEB_OVF" : "ROW_ACT_LIST_1" Field
v_ram_address                 := "11010";
p_rmap_ram_rd(v_ram_address, avalon_mm_rmap_o.waitrequest, v_ram_readdata);
avalon_mm_rmap_o.readdata              &lt;= (others =&gt; '0');
avalon_mm_rmap_o.readdata(0) &lt;= v_ram_readdata(24);
</v>
      </c>
      <c r="U67" s="3"/>
      <c r="V67">
        <v>317</v>
      </c>
      <c r="W67">
        <f t="shared" si="1"/>
        <v>79</v>
      </c>
      <c r="X67" t="s">
        <v>227</v>
      </c>
    </row>
    <row r="68" spans="2:24" x14ac:dyDescent="0.25">
      <c r="B68" s="18">
        <f>INDEX(database!$B$3:$B$135,MATCH(K68,database!$D$3:$D$135,0))</f>
        <v>4101</v>
      </c>
      <c r="C68" s="5" t="str">
        <f>INDEX(database!$J$3:$J$135,MATCH(B68,database!$B$3:$B$135,0))</f>
        <v>11010</v>
      </c>
      <c r="D68" s="8" t="str">
        <f>INDEX(database!$N$3:$N$135,MATCH(K68,database!$D$3:$D$135,0))</f>
        <v>0100</v>
      </c>
      <c r="E68" s="5">
        <f>INDEX(database!$O$3:$O$135,MATCH(K68,database!$D$3:$D$135,0))</f>
        <v>23</v>
      </c>
      <c r="F68" s="5">
        <f>INDEX(database!$E$3:$E$135,MATCH(K68,database!$D$3:$D$135,0))</f>
        <v>23</v>
      </c>
      <c r="G68" s="5">
        <f>INDEX(database!$F$3:$F$135,MATCH(K68,database!$D$3:$D$135,0))</f>
        <v>23</v>
      </c>
      <c r="H68" s="5">
        <f>INDEX(database!$G$3:$G$135,MATCH(K68,database!$D$3:$D$135,0))</f>
        <v>1</v>
      </c>
      <c r="I68" s="5">
        <f>INDEX(database!$P$3:$P$135,MATCH(K68,database!$D$3:$D$135,0))</f>
        <v>0</v>
      </c>
      <c r="J68" s="8" t="str">
        <f>INDEX(database!$H$3:$H$135,MATCH(K68,database!$D$3:$D$135,0))</f>
        <v>3E</v>
      </c>
      <c r="K68" s="4" t="s">
        <v>297</v>
      </c>
      <c r="M68" s="3" t="str">
        <f t="shared" si="0"/>
        <v xml:space="preserve">when (16#3E#) =&gt;
-- DEB Housekeeping Area Register "DEB_OVF" : "OUTBUFF_8" Field
v_ram_address                 := "11010";
p_rmap_ram_rd(v_ram_address, avalon_mm_rmap_o.waitrequest, v_ram_readdata);
avalon_mm_rmap_o.readdata              &lt;= (others =&gt; '0');
avalon_mm_rmap_o.readdata(0) &lt;= v_ram_readdata(23);
</v>
      </c>
      <c r="U68" s="3"/>
      <c r="V68">
        <v>318</v>
      </c>
      <c r="W68">
        <f t="shared" si="1"/>
        <v>79</v>
      </c>
      <c r="X68" t="s">
        <v>227</v>
      </c>
    </row>
    <row r="69" spans="2:24" x14ac:dyDescent="0.25">
      <c r="B69" s="18">
        <f>INDEX(database!$B$3:$B$135,MATCH(K69,database!$D$3:$D$135,0))</f>
        <v>4101</v>
      </c>
      <c r="C69" s="5" t="str">
        <f>INDEX(database!$J$3:$J$135,MATCH(B69,database!$B$3:$B$135,0))</f>
        <v>11010</v>
      </c>
      <c r="D69" s="8" t="str">
        <f>INDEX(database!$N$3:$N$135,MATCH(K69,database!$D$3:$D$135,0))</f>
        <v>0100</v>
      </c>
      <c r="E69" s="5">
        <f>INDEX(database!$O$3:$O$135,MATCH(K69,database!$D$3:$D$135,0))</f>
        <v>22</v>
      </c>
      <c r="F69" s="5">
        <f>INDEX(database!$E$3:$E$135,MATCH(K69,database!$D$3:$D$135,0))</f>
        <v>22</v>
      </c>
      <c r="G69" s="5">
        <f>INDEX(database!$F$3:$F$135,MATCH(K69,database!$D$3:$D$135,0))</f>
        <v>22</v>
      </c>
      <c r="H69" s="5">
        <f>INDEX(database!$G$3:$G$135,MATCH(K69,database!$D$3:$D$135,0))</f>
        <v>1</v>
      </c>
      <c r="I69" s="5">
        <f>INDEX(database!$P$3:$P$135,MATCH(K69,database!$D$3:$D$135,0))</f>
        <v>0</v>
      </c>
      <c r="J69" s="8" t="str">
        <f>INDEX(database!$H$3:$H$135,MATCH(K69,database!$D$3:$D$135,0))</f>
        <v>3F</v>
      </c>
      <c r="K69" s="4" t="s">
        <v>296</v>
      </c>
      <c r="M69" s="3" t="str">
        <f t="shared" si="0"/>
        <v xml:space="preserve">when (16#3F#) =&gt;
-- DEB Housekeeping Area Register "DEB_OVF" : "OUTBUFF_7" Field
v_ram_address                 := "11010";
p_rmap_ram_rd(v_ram_address, avalon_mm_rmap_o.waitrequest, v_ram_readdata);
avalon_mm_rmap_o.readdata              &lt;= (others =&gt; '0');
avalon_mm_rmap_o.readdata(0) &lt;= v_ram_readdata(22);
</v>
      </c>
      <c r="U69" s="3"/>
      <c r="V69">
        <v>319</v>
      </c>
      <c r="W69">
        <f t="shared" si="1"/>
        <v>79</v>
      </c>
      <c r="X69" t="s">
        <v>227</v>
      </c>
    </row>
    <row r="70" spans="2:24" x14ac:dyDescent="0.25">
      <c r="B70" s="18">
        <f>INDEX(database!$B$3:$B$135,MATCH(K70,database!$D$3:$D$135,0))</f>
        <v>4101</v>
      </c>
      <c r="C70" s="5" t="str">
        <f>INDEX(database!$J$3:$J$135,MATCH(B70,database!$B$3:$B$135,0))</f>
        <v>11010</v>
      </c>
      <c r="D70" s="8" t="str">
        <f>INDEX(database!$N$3:$N$135,MATCH(K70,database!$D$3:$D$135,0))</f>
        <v>0100</v>
      </c>
      <c r="E70" s="5">
        <f>INDEX(database!$O$3:$O$135,MATCH(K70,database!$D$3:$D$135,0))</f>
        <v>21</v>
      </c>
      <c r="F70" s="5">
        <f>INDEX(database!$E$3:$E$135,MATCH(K70,database!$D$3:$D$135,0))</f>
        <v>21</v>
      </c>
      <c r="G70" s="5">
        <f>INDEX(database!$F$3:$F$135,MATCH(K70,database!$D$3:$D$135,0))</f>
        <v>21</v>
      </c>
      <c r="H70" s="5">
        <f>INDEX(database!$G$3:$G$135,MATCH(K70,database!$D$3:$D$135,0))</f>
        <v>1</v>
      </c>
      <c r="I70" s="5">
        <f>INDEX(database!$P$3:$P$135,MATCH(K70,database!$D$3:$D$135,0))</f>
        <v>0</v>
      </c>
      <c r="J70" s="8" t="str">
        <f>INDEX(database!$H$3:$H$135,MATCH(K70,database!$D$3:$D$135,0))</f>
        <v>40</v>
      </c>
      <c r="K70" s="4" t="s">
        <v>295</v>
      </c>
      <c r="M70" s="3" t="str">
        <f t="shared" si="0"/>
        <v xml:space="preserve">when (16#40#) =&gt;
-- DEB Housekeeping Area Register "DEB_OVF" : "OUTBUFF_6" Field
v_ram_address                 := "11010";
p_rmap_ram_rd(v_ram_address, avalon_mm_rmap_o.waitrequest, v_ram_readdata);
avalon_mm_rmap_o.readdata              &lt;= (others =&gt; '0');
avalon_mm_rmap_o.readdata(0) &lt;= v_ram_readdata(21);
</v>
      </c>
      <c r="U70" s="3"/>
      <c r="V70">
        <v>320</v>
      </c>
      <c r="W70">
        <f t="shared" si="1"/>
        <v>80</v>
      </c>
      <c r="X70" t="s">
        <v>228</v>
      </c>
    </row>
    <row r="71" spans="2:24" x14ac:dyDescent="0.25">
      <c r="B71" s="18">
        <f>INDEX(database!$B$3:$B$135,MATCH(K71,database!$D$3:$D$135,0))</f>
        <v>4101</v>
      </c>
      <c r="C71" s="5" t="str">
        <f>INDEX(database!$J$3:$J$135,MATCH(B71,database!$B$3:$B$135,0))</f>
        <v>11010</v>
      </c>
      <c r="D71" s="8" t="str">
        <f>INDEX(database!$N$3:$N$135,MATCH(K71,database!$D$3:$D$135,0))</f>
        <v>0100</v>
      </c>
      <c r="E71" s="5">
        <f>INDEX(database!$O$3:$O$135,MATCH(K71,database!$D$3:$D$135,0))</f>
        <v>20</v>
      </c>
      <c r="F71" s="5">
        <f>INDEX(database!$E$3:$E$135,MATCH(K71,database!$D$3:$D$135,0))</f>
        <v>20</v>
      </c>
      <c r="G71" s="5">
        <f>INDEX(database!$F$3:$F$135,MATCH(K71,database!$D$3:$D$135,0))</f>
        <v>20</v>
      </c>
      <c r="H71" s="5">
        <f>INDEX(database!$G$3:$G$135,MATCH(K71,database!$D$3:$D$135,0))</f>
        <v>1</v>
      </c>
      <c r="I71" s="5">
        <f>INDEX(database!$P$3:$P$135,MATCH(K71,database!$D$3:$D$135,0))</f>
        <v>0</v>
      </c>
      <c r="J71" s="8" t="str">
        <f>INDEX(database!$H$3:$H$135,MATCH(K71,database!$D$3:$D$135,0))</f>
        <v>41</v>
      </c>
      <c r="K71" s="4" t="s">
        <v>294</v>
      </c>
      <c r="M71" s="3" t="str">
        <f t="shared" ref="M71:M108" si="2">_xlfn.CONCAT($B$2,J71,$C$2,K71,$D$2,C71,$E$2,I71,$G$2,E71,$I$2,CHAR(10))</f>
        <v xml:space="preserve">when (16#41#) =&gt;
-- DEB Housekeeping Area Register "DEB_OVF" : "OUTBUFF_5" Field
v_ram_address                 := "11010";
p_rmap_ram_rd(v_ram_address, avalon_mm_rmap_o.waitrequest, v_ram_readdata);
avalon_mm_rmap_o.readdata              &lt;= (others =&gt; '0');
avalon_mm_rmap_o.readdata(0) &lt;= v_ram_readdata(20);
</v>
      </c>
      <c r="U71" s="3"/>
      <c r="V71">
        <v>321</v>
      </c>
      <c r="W71">
        <f t="shared" ref="W71:W134" si="3">QUOTIENT(V71,4)</f>
        <v>80</v>
      </c>
      <c r="X71" t="s">
        <v>228</v>
      </c>
    </row>
    <row r="72" spans="2:24" x14ac:dyDescent="0.25">
      <c r="B72" s="18">
        <f>INDEX(database!$B$3:$B$135,MATCH(K72,database!$D$3:$D$135,0))</f>
        <v>4101</v>
      </c>
      <c r="C72" s="5" t="str">
        <f>INDEX(database!$J$3:$J$135,MATCH(B72,database!$B$3:$B$135,0))</f>
        <v>11010</v>
      </c>
      <c r="D72" s="8" t="str">
        <f>INDEX(database!$N$3:$N$135,MATCH(K72,database!$D$3:$D$135,0))</f>
        <v>0100</v>
      </c>
      <c r="E72" s="5">
        <f>INDEX(database!$O$3:$O$135,MATCH(K72,database!$D$3:$D$135,0))</f>
        <v>19</v>
      </c>
      <c r="F72" s="5">
        <f>INDEX(database!$E$3:$E$135,MATCH(K72,database!$D$3:$D$135,0))</f>
        <v>19</v>
      </c>
      <c r="G72" s="5">
        <f>INDEX(database!$F$3:$F$135,MATCH(K72,database!$D$3:$D$135,0))</f>
        <v>19</v>
      </c>
      <c r="H72" s="5">
        <f>INDEX(database!$G$3:$G$135,MATCH(K72,database!$D$3:$D$135,0))</f>
        <v>1</v>
      </c>
      <c r="I72" s="5">
        <f>INDEX(database!$P$3:$P$135,MATCH(K72,database!$D$3:$D$135,0))</f>
        <v>0</v>
      </c>
      <c r="J72" s="8" t="str">
        <f>INDEX(database!$H$3:$H$135,MATCH(K72,database!$D$3:$D$135,0))</f>
        <v>42</v>
      </c>
      <c r="K72" s="4" t="s">
        <v>293</v>
      </c>
      <c r="M72" s="3" t="str">
        <f t="shared" si="2"/>
        <v xml:space="preserve">when (16#42#) =&gt;
-- DEB Housekeeping Area Register "DEB_OVF" : "OUTBUFF_4" Field
v_ram_address                 := "11010";
p_rmap_ram_rd(v_ram_address, avalon_mm_rmap_o.waitrequest, v_ram_readdata);
avalon_mm_rmap_o.readdata              &lt;= (others =&gt; '0');
avalon_mm_rmap_o.readdata(0) &lt;= v_ram_readdata(19);
</v>
      </c>
      <c r="U72" s="3"/>
      <c r="V72">
        <v>322</v>
      </c>
      <c r="W72">
        <f t="shared" si="3"/>
        <v>80</v>
      </c>
      <c r="X72" t="s">
        <v>228</v>
      </c>
    </row>
    <row r="73" spans="2:24" x14ac:dyDescent="0.25">
      <c r="B73" s="18">
        <f>INDEX(database!$B$3:$B$135,MATCH(K73,database!$D$3:$D$135,0))</f>
        <v>4101</v>
      </c>
      <c r="C73" s="5" t="str">
        <f>INDEX(database!$J$3:$J$135,MATCH(B73,database!$B$3:$B$135,0))</f>
        <v>11010</v>
      </c>
      <c r="D73" s="8" t="str">
        <f>INDEX(database!$N$3:$N$135,MATCH(K73,database!$D$3:$D$135,0))</f>
        <v>0100</v>
      </c>
      <c r="E73" s="5">
        <f>INDEX(database!$O$3:$O$135,MATCH(K73,database!$D$3:$D$135,0))</f>
        <v>18</v>
      </c>
      <c r="F73" s="5">
        <f>INDEX(database!$E$3:$E$135,MATCH(K73,database!$D$3:$D$135,0))</f>
        <v>18</v>
      </c>
      <c r="G73" s="5">
        <f>INDEX(database!$F$3:$F$135,MATCH(K73,database!$D$3:$D$135,0))</f>
        <v>18</v>
      </c>
      <c r="H73" s="5">
        <f>INDEX(database!$G$3:$G$135,MATCH(K73,database!$D$3:$D$135,0))</f>
        <v>1</v>
      </c>
      <c r="I73" s="5">
        <f>INDEX(database!$P$3:$P$135,MATCH(K73,database!$D$3:$D$135,0))</f>
        <v>0</v>
      </c>
      <c r="J73" s="8" t="str">
        <f>INDEX(database!$H$3:$H$135,MATCH(K73,database!$D$3:$D$135,0))</f>
        <v>43</v>
      </c>
      <c r="K73" s="4" t="s">
        <v>292</v>
      </c>
      <c r="M73" s="3" t="str">
        <f t="shared" si="2"/>
        <v xml:space="preserve">when (16#43#) =&gt;
-- DEB Housekeeping Area Register "DEB_OVF" : "OUTBUFF_3" Field
v_ram_address                 := "11010";
p_rmap_ram_rd(v_ram_address, avalon_mm_rmap_o.waitrequest, v_ram_readdata);
avalon_mm_rmap_o.readdata              &lt;= (others =&gt; '0');
avalon_mm_rmap_o.readdata(0) &lt;= v_ram_readdata(18);
</v>
      </c>
      <c r="U73" s="3"/>
      <c r="V73">
        <v>323</v>
      </c>
      <c r="W73">
        <f t="shared" si="3"/>
        <v>80</v>
      </c>
      <c r="X73" t="s">
        <v>228</v>
      </c>
    </row>
    <row r="74" spans="2:24" x14ac:dyDescent="0.25">
      <c r="B74" s="18">
        <f>INDEX(database!$B$3:$B$135,MATCH(K74,database!$D$3:$D$135,0))</f>
        <v>4101</v>
      </c>
      <c r="C74" s="5" t="str">
        <f>INDEX(database!$J$3:$J$135,MATCH(B74,database!$B$3:$B$135,0))</f>
        <v>11010</v>
      </c>
      <c r="D74" s="8" t="str">
        <f>INDEX(database!$N$3:$N$135,MATCH(K74,database!$D$3:$D$135,0))</f>
        <v>0100</v>
      </c>
      <c r="E74" s="5">
        <f>INDEX(database!$O$3:$O$135,MATCH(K74,database!$D$3:$D$135,0))</f>
        <v>17</v>
      </c>
      <c r="F74" s="5">
        <f>INDEX(database!$E$3:$E$135,MATCH(K74,database!$D$3:$D$135,0))</f>
        <v>17</v>
      </c>
      <c r="G74" s="5">
        <f>INDEX(database!$F$3:$F$135,MATCH(K74,database!$D$3:$D$135,0))</f>
        <v>17</v>
      </c>
      <c r="H74" s="5">
        <f>INDEX(database!$G$3:$G$135,MATCH(K74,database!$D$3:$D$135,0))</f>
        <v>1</v>
      </c>
      <c r="I74" s="5">
        <f>INDEX(database!$P$3:$P$135,MATCH(K74,database!$D$3:$D$135,0))</f>
        <v>0</v>
      </c>
      <c r="J74" s="8" t="str">
        <f>INDEX(database!$H$3:$H$135,MATCH(K74,database!$D$3:$D$135,0))</f>
        <v>44</v>
      </c>
      <c r="K74" s="4" t="s">
        <v>291</v>
      </c>
      <c r="M74" s="3" t="str">
        <f t="shared" si="2"/>
        <v xml:space="preserve">when (16#44#) =&gt;
-- DEB Housekeeping Area Register "DEB_OVF" : "OUTBUFF_2" Field
v_ram_address                 := "11010";
p_rmap_ram_rd(v_ram_address, avalon_mm_rmap_o.waitrequest, v_ram_readdata);
avalon_mm_rmap_o.readdata              &lt;= (others =&gt; '0');
avalon_mm_rmap_o.readdata(0) &lt;= v_ram_readdata(17);
</v>
      </c>
      <c r="U74" s="3"/>
      <c r="V74">
        <v>327</v>
      </c>
      <c r="W74">
        <f t="shared" si="3"/>
        <v>81</v>
      </c>
      <c r="X74" t="s">
        <v>229</v>
      </c>
    </row>
    <row r="75" spans="2:24" x14ac:dyDescent="0.25">
      <c r="B75" s="18">
        <f>INDEX(database!$B$3:$B$135,MATCH(K75,database!$D$3:$D$135,0))</f>
        <v>4101</v>
      </c>
      <c r="C75" s="5" t="str">
        <f>INDEX(database!$J$3:$J$135,MATCH(B75,database!$B$3:$B$135,0))</f>
        <v>11010</v>
      </c>
      <c r="D75" s="8" t="str">
        <f>INDEX(database!$N$3:$N$135,MATCH(K75,database!$D$3:$D$135,0))</f>
        <v>0100</v>
      </c>
      <c r="E75" s="5">
        <f>INDEX(database!$O$3:$O$135,MATCH(K75,database!$D$3:$D$135,0))</f>
        <v>16</v>
      </c>
      <c r="F75" s="5">
        <f>INDEX(database!$E$3:$E$135,MATCH(K75,database!$D$3:$D$135,0))</f>
        <v>16</v>
      </c>
      <c r="G75" s="5">
        <f>INDEX(database!$F$3:$F$135,MATCH(K75,database!$D$3:$D$135,0))</f>
        <v>16</v>
      </c>
      <c r="H75" s="5">
        <f>INDEX(database!$G$3:$G$135,MATCH(K75,database!$D$3:$D$135,0))</f>
        <v>1</v>
      </c>
      <c r="I75" s="5">
        <f>INDEX(database!$P$3:$P$135,MATCH(K75,database!$D$3:$D$135,0))</f>
        <v>0</v>
      </c>
      <c r="J75" s="8" t="str">
        <f>INDEX(database!$H$3:$H$135,MATCH(K75,database!$D$3:$D$135,0))</f>
        <v>45</v>
      </c>
      <c r="K75" s="4" t="s">
        <v>290</v>
      </c>
      <c r="M75" s="3" t="str">
        <f t="shared" si="2"/>
        <v xml:space="preserve">when (16#45#) =&gt;
-- DEB Housekeeping Area Register "DEB_OVF" : "OUTBUFF_1" Field
v_ram_address                 := "11010";
p_rmap_ram_rd(v_ram_address, avalon_mm_rmap_o.waitrequest, v_ram_readdata);
avalon_mm_rmap_o.readdata              &lt;= (others =&gt; '0');
avalon_mm_rmap_o.readdata(0) &lt;= v_ram_readdata(16);
</v>
      </c>
      <c r="U75" s="3"/>
      <c r="V75">
        <v>4096</v>
      </c>
      <c r="W75">
        <f t="shared" si="3"/>
        <v>1024</v>
      </c>
      <c r="X75" t="s">
        <v>251</v>
      </c>
    </row>
    <row r="76" spans="2:24" x14ac:dyDescent="0.25">
      <c r="B76" s="18">
        <f>INDEX(database!$B$3:$B$135,MATCH(K76,database!$D$3:$D$135,0))</f>
        <v>4102</v>
      </c>
      <c r="C76" s="5" t="str">
        <f>INDEX(database!$J$3:$J$135,MATCH(B76,database!$B$3:$B$135,0))</f>
        <v>11010</v>
      </c>
      <c r="D76" s="8" t="str">
        <f>INDEX(database!$N$3:$N$135,MATCH(K76,database!$D$3:$D$135,0))</f>
        <v>0010</v>
      </c>
      <c r="E76" s="5">
        <f>INDEX(database!$O$3:$O$135,MATCH(K76,database!$D$3:$D$135,0))</f>
        <v>14</v>
      </c>
      <c r="F76" s="5">
        <f>INDEX(database!$E$3:$E$135,MATCH(K76,database!$D$3:$D$135,0))</f>
        <v>14</v>
      </c>
      <c r="G76" s="5">
        <f>INDEX(database!$F$3:$F$135,MATCH(K76,database!$D$3:$D$135,0))</f>
        <v>14</v>
      </c>
      <c r="H76" s="5">
        <f>INDEX(database!$G$3:$G$135,MATCH(K76,database!$D$3:$D$135,0))</f>
        <v>1</v>
      </c>
      <c r="I76" s="5">
        <f>INDEX(database!$P$3:$P$135,MATCH(K76,database!$D$3:$D$135,0))</f>
        <v>0</v>
      </c>
      <c r="J76" s="8" t="str">
        <f>INDEX(database!$H$3:$H$135,MATCH(K76,database!$D$3:$D$135,0))</f>
        <v>46</v>
      </c>
      <c r="K76" s="4" t="s">
        <v>301</v>
      </c>
      <c r="M76" s="3" t="str">
        <f t="shared" si="2"/>
        <v xml:space="preserve">when (16#46#) =&gt;
-- DEB Housekeeping Area Register "DEB_OVF" : "RMAP_4" Field
v_ram_address                 := "11010";
p_rmap_ram_rd(v_ram_address, avalon_mm_rmap_o.waitrequest, v_ram_readdata);
avalon_mm_rmap_o.readdata              &lt;= (others =&gt; '0');
avalon_mm_rmap_o.readdata(0) &lt;= v_ram_readdata(14);
</v>
      </c>
      <c r="U76" s="3"/>
      <c r="V76">
        <v>4097</v>
      </c>
      <c r="W76">
        <f t="shared" si="3"/>
        <v>1024</v>
      </c>
      <c r="X76" t="s">
        <v>275</v>
      </c>
    </row>
    <row r="77" spans="2:24" x14ac:dyDescent="0.25">
      <c r="B77" s="18">
        <f>INDEX(database!$B$3:$B$135,MATCH(K77,database!$D$3:$D$135,0))</f>
        <v>4102</v>
      </c>
      <c r="C77" s="5" t="str">
        <f>INDEX(database!$J$3:$J$135,MATCH(B77,database!$B$3:$B$135,0))</f>
        <v>11010</v>
      </c>
      <c r="D77" s="8" t="str">
        <f>INDEX(database!$N$3:$N$135,MATCH(K77,database!$D$3:$D$135,0))</f>
        <v>0010</v>
      </c>
      <c r="E77" s="5">
        <f>INDEX(database!$O$3:$O$135,MATCH(K77,database!$D$3:$D$135,0))</f>
        <v>12</v>
      </c>
      <c r="F77" s="5">
        <f>INDEX(database!$E$3:$E$135,MATCH(K77,database!$D$3:$D$135,0))</f>
        <v>12</v>
      </c>
      <c r="G77" s="5">
        <f>INDEX(database!$F$3:$F$135,MATCH(K77,database!$D$3:$D$135,0))</f>
        <v>12</v>
      </c>
      <c r="H77" s="5">
        <f>INDEX(database!$G$3:$G$135,MATCH(K77,database!$D$3:$D$135,0))</f>
        <v>1</v>
      </c>
      <c r="I77" s="5">
        <f>INDEX(database!$P$3:$P$135,MATCH(K77,database!$D$3:$D$135,0))</f>
        <v>0</v>
      </c>
      <c r="J77" s="8" t="str">
        <f>INDEX(database!$H$3:$H$135,MATCH(K77,database!$D$3:$D$135,0))</f>
        <v>47</v>
      </c>
      <c r="K77" s="4" t="s">
        <v>300</v>
      </c>
      <c r="M77" s="3" t="str">
        <f t="shared" si="2"/>
        <v xml:space="preserve">when (16#47#) =&gt;
-- DEB Housekeeping Area Register "DEB_OVF" : "RMAP_3" Field
v_ram_address                 := "11010";
p_rmap_ram_rd(v_ram_address, avalon_mm_rmap_o.waitrequest, v_ram_readdata);
avalon_mm_rmap_o.readdata              &lt;= (others =&gt; '0');
avalon_mm_rmap_o.readdata(0) &lt;= v_ram_readdata(12);
</v>
      </c>
      <c r="U77" s="3"/>
      <c r="V77">
        <v>4097</v>
      </c>
      <c r="W77">
        <f t="shared" si="3"/>
        <v>1024</v>
      </c>
      <c r="X77" t="s">
        <v>274</v>
      </c>
    </row>
    <row r="78" spans="2:24" x14ac:dyDescent="0.25">
      <c r="B78" s="18">
        <f>INDEX(database!$B$3:$B$135,MATCH(K78,database!$D$3:$D$135,0))</f>
        <v>4102</v>
      </c>
      <c r="C78" s="5" t="str">
        <f>INDEX(database!$J$3:$J$135,MATCH(B78,database!$B$3:$B$135,0))</f>
        <v>11010</v>
      </c>
      <c r="D78" s="8" t="str">
        <f>INDEX(database!$N$3:$N$135,MATCH(K78,database!$D$3:$D$135,0))</f>
        <v>0010</v>
      </c>
      <c r="E78" s="5">
        <f>INDEX(database!$O$3:$O$135,MATCH(K78,database!$D$3:$D$135,0))</f>
        <v>10</v>
      </c>
      <c r="F78" s="5">
        <f>INDEX(database!$E$3:$E$135,MATCH(K78,database!$D$3:$D$135,0))</f>
        <v>10</v>
      </c>
      <c r="G78" s="5">
        <f>INDEX(database!$F$3:$F$135,MATCH(K78,database!$D$3:$D$135,0))</f>
        <v>10</v>
      </c>
      <c r="H78" s="5">
        <f>INDEX(database!$G$3:$G$135,MATCH(K78,database!$D$3:$D$135,0))</f>
        <v>1</v>
      </c>
      <c r="I78" s="5">
        <f>INDEX(database!$P$3:$P$135,MATCH(K78,database!$D$3:$D$135,0))</f>
        <v>0</v>
      </c>
      <c r="J78" s="8" t="str">
        <f>INDEX(database!$H$3:$H$135,MATCH(K78,database!$D$3:$D$135,0))</f>
        <v>48</v>
      </c>
      <c r="K78" s="4" t="s">
        <v>299</v>
      </c>
      <c r="M78" s="3" t="str">
        <f t="shared" si="2"/>
        <v xml:space="preserve">when (16#48#) =&gt;
-- DEB Housekeeping Area Register "DEB_OVF" : "RMAP_2" Field
v_ram_address                 := "11010";
p_rmap_ram_rd(v_ram_address, avalon_mm_rmap_o.waitrequest, v_ram_readdata);
avalon_mm_rmap_o.readdata              &lt;= (others =&gt; '0');
avalon_mm_rmap_o.readdata(0) &lt;= v_ram_readdata(10);
</v>
      </c>
      <c r="U78" s="3"/>
      <c r="V78">
        <v>4098</v>
      </c>
      <c r="W78">
        <f t="shared" si="3"/>
        <v>1024</v>
      </c>
      <c r="X78" t="s">
        <v>253</v>
      </c>
    </row>
    <row r="79" spans="2:24" x14ac:dyDescent="0.25">
      <c r="B79" s="18">
        <f>INDEX(database!$B$3:$B$135,MATCH(K79,database!$D$3:$D$135,0))</f>
        <v>4102</v>
      </c>
      <c r="C79" s="5" t="str">
        <f>INDEX(database!$J$3:$J$135,MATCH(B79,database!$B$3:$B$135,0))</f>
        <v>11010</v>
      </c>
      <c r="D79" s="8" t="str">
        <f>INDEX(database!$N$3:$N$135,MATCH(K79,database!$D$3:$D$135,0))</f>
        <v>0010</v>
      </c>
      <c r="E79" s="5">
        <f>INDEX(database!$O$3:$O$135,MATCH(K79,database!$D$3:$D$135,0))</f>
        <v>8</v>
      </c>
      <c r="F79" s="5">
        <f>INDEX(database!$E$3:$E$135,MATCH(K79,database!$D$3:$D$135,0))</f>
        <v>8</v>
      </c>
      <c r="G79" s="5">
        <f>INDEX(database!$F$3:$F$135,MATCH(K79,database!$D$3:$D$135,0))</f>
        <v>8</v>
      </c>
      <c r="H79" s="5">
        <f>INDEX(database!$G$3:$G$135,MATCH(K79,database!$D$3:$D$135,0))</f>
        <v>1</v>
      </c>
      <c r="I79" s="5">
        <f>INDEX(database!$P$3:$P$135,MATCH(K79,database!$D$3:$D$135,0))</f>
        <v>0</v>
      </c>
      <c r="J79" s="8" t="str">
        <f>INDEX(database!$H$3:$H$135,MATCH(K79,database!$D$3:$D$135,0))</f>
        <v>49</v>
      </c>
      <c r="K79" s="4" t="s">
        <v>298</v>
      </c>
      <c r="M79" s="3" t="str">
        <f t="shared" si="2"/>
        <v xml:space="preserve">when (16#49#) =&gt;
-- DEB Housekeeping Area Register "DEB_OVF" : "RMAP_1" Field
v_ram_address                 := "11010";
p_rmap_ram_rd(v_ram_address, avalon_mm_rmap_o.waitrequest, v_ram_readdata);
avalon_mm_rmap_o.readdata              &lt;= (others =&gt; '0');
avalon_mm_rmap_o.readdata(0) &lt;= v_ram_readdata(8);
</v>
      </c>
      <c r="U79" s="3"/>
      <c r="V79">
        <v>4099</v>
      </c>
      <c r="W79">
        <f t="shared" si="3"/>
        <v>1024</v>
      </c>
      <c r="X79" t="s">
        <v>281</v>
      </c>
    </row>
    <row r="80" spans="2:24" x14ac:dyDescent="0.25">
      <c r="B80" s="18">
        <f>INDEX(database!$B$3:$B$135,MATCH(K80,database!$D$3:$D$135,0))</f>
        <v>4104</v>
      </c>
      <c r="C80" s="5" t="str">
        <f>INDEX(database!$J$3:$J$135,MATCH(B80,database!$B$3:$B$135,0))</f>
        <v>11011</v>
      </c>
      <c r="D80" s="8" t="str">
        <f>INDEX(database!$N$3:$N$135,MATCH(K80,database!$D$3:$D$135,0))</f>
        <v>1000</v>
      </c>
      <c r="E80" s="5" t="str">
        <f>INDEX(database!$O$3:$O$135,MATCH(K80,database!$D$3:$D$135,0))</f>
        <v>31 downto 29</v>
      </c>
      <c r="F80" s="5">
        <f>INDEX(database!$E$3:$E$135,MATCH(K80,database!$D$3:$D$135,0))</f>
        <v>31</v>
      </c>
      <c r="G80" s="5">
        <f>INDEX(database!$F$3:$F$135,MATCH(K80,database!$D$3:$D$135,0))</f>
        <v>29</v>
      </c>
      <c r="H80" s="5">
        <f>INDEX(database!$G$3:$G$135,MATCH(K80,database!$D$3:$D$135,0))</f>
        <v>3</v>
      </c>
      <c r="I80" s="5" t="str">
        <f>INDEX(database!$P$3:$P$135,MATCH(K80,database!$D$3:$D$135,0))</f>
        <v>2 downto 0</v>
      </c>
      <c r="J80" s="8" t="str">
        <f>INDEX(database!$H$3:$H$135,MATCH(K80,database!$D$3:$D$135,0))</f>
        <v>4A</v>
      </c>
      <c r="K80" s="4" t="s">
        <v>307</v>
      </c>
      <c r="M80" s="3" t="str">
        <f t="shared" si="2"/>
        <v xml:space="preserve">when (16#4A#) =&gt;
-- DEB Housekeeping Area Register "SPW_STATUS" : "STATE_4" Field
v_ram_address                 := "11011";
p_rmap_ram_rd(v_ram_address, avalon_mm_rmap_o.waitrequest, v_ram_readdata);
avalon_mm_rmap_o.readdata              &lt;= (others =&gt; '0');
avalon_mm_rmap_o.readdata(2 downto 0) &lt;= v_ram_readdata(31 downto 29);
</v>
      </c>
      <c r="U80" s="3"/>
      <c r="V80">
        <v>4099</v>
      </c>
      <c r="W80">
        <f t="shared" si="3"/>
        <v>1024</v>
      </c>
      <c r="X80" t="s">
        <v>280</v>
      </c>
    </row>
    <row r="81" spans="2:24" x14ac:dyDescent="0.25">
      <c r="B81" s="18">
        <f>INDEX(database!$B$3:$B$135,MATCH(K81,database!$D$3:$D$135,0))</f>
        <v>4104</v>
      </c>
      <c r="C81" s="5" t="str">
        <f>INDEX(database!$J$3:$J$135,MATCH(B81,database!$B$3:$B$135,0))</f>
        <v>11011</v>
      </c>
      <c r="D81" s="8" t="str">
        <f>INDEX(database!$N$3:$N$135,MATCH(K81,database!$D$3:$D$135,0))</f>
        <v>1000</v>
      </c>
      <c r="E81" s="5">
        <f>INDEX(database!$O$3:$O$135,MATCH(K81,database!$D$3:$D$135,0))</f>
        <v>28</v>
      </c>
      <c r="F81" s="5">
        <f>INDEX(database!$E$3:$E$135,MATCH(K81,database!$D$3:$D$135,0))</f>
        <v>28</v>
      </c>
      <c r="G81" s="5">
        <f>INDEX(database!$F$3:$F$135,MATCH(K81,database!$D$3:$D$135,0))</f>
        <v>28</v>
      </c>
      <c r="H81" s="5">
        <f>INDEX(database!$G$3:$G$135,MATCH(K81,database!$D$3:$D$135,0))</f>
        <v>1</v>
      </c>
      <c r="I81" s="5">
        <f>INDEX(database!$P$3:$P$135,MATCH(K81,database!$D$3:$D$135,0))</f>
        <v>0</v>
      </c>
      <c r="J81" s="8" t="str">
        <f>INDEX(database!$H$3:$H$135,MATCH(K81,database!$D$3:$D$135,0))</f>
        <v>4B</v>
      </c>
      <c r="K81" s="4" t="s">
        <v>306</v>
      </c>
      <c r="M81" s="3" t="str">
        <f t="shared" si="2"/>
        <v xml:space="preserve">when (16#4B#) =&gt;
-- DEB Housekeeping Area Register "SPW_STATUS" : "CRD_4" Field
v_ram_address                 := "11011";
p_rmap_ram_rd(v_ram_address, avalon_mm_rmap_o.waitrequest, v_ram_readdata);
avalon_mm_rmap_o.readdata              &lt;= (others =&gt; '0');
avalon_mm_rmap_o.readdata(0) &lt;= v_ram_readdata(28);
</v>
      </c>
      <c r="U81" s="3"/>
      <c r="V81">
        <v>4099</v>
      </c>
      <c r="W81">
        <f t="shared" si="3"/>
        <v>1024</v>
      </c>
      <c r="X81" t="s">
        <v>279</v>
      </c>
    </row>
    <row r="82" spans="2:24" x14ac:dyDescent="0.25">
      <c r="B82" s="18">
        <f>INDEX(database!$B$3:$B$135,MATCH(K82,database!$D$3:$D$135,0))</f>
        <v>4104</v>
      </c>
      <c r="C82" s="5" t="str">
        <f>INDEX(database!$J$3:$J$135,MATCH(B82,database!$B$3:$B$135,0))</f>
        <v>11011</v>
      </c>
      <c r="D82" s="8" t="str">
        <f>INDEX(database!$N$3:$N$135,MATCH(K82,database!$D$3:$D$135,0))</f>
        <v>1000</v>
      </c>
      <c r="E82" s="5">
        <f>INDEX(database!$O$3:$O$135,MATCH(K82,database!$D$3:$D$135,0))</f>
        <v>27</v>
      </c>
      <c r="F82" s="5">
        <f>INDEX(database!$E$3:$E$135,MATCH(K82,database!$D$3:$D$135,0))</f>
        <v>27</v>
      </c>
      <c r="G82" s="5">
        <f>INDEX(database!$F$3:$F$135,MATCH(K82,database!$D$3:$D$135,0))</f>
        <v>27</v>
      </c>
      <c r="H82" s="5">
        <f>INDEX(database!$G$3:$G$135,MATCH(K82,database!$D$3:$D$135,0))</f>
        <v>1</v>
      </c>
      <c r="I82" s="5">
        <f>INDEX(database!$P$3:$P$135,MATCH(K82,database!$D$3:$D$135,0))</f>
        <v>0</v>
      </c>
      <c r="J82" s="8" t="str">
        <f>INDEX(database!$H$3:$H$135,MATCH(K82,database!$D$3:$D$135,0))</f>
        <v>4C</v>
      </c>
      <c r="K82" s="4" t="s">
        <v>305</v>
      </c>
      <c r="M82" s="3" t="str">
        <f t="shared" si="2"/>
        <v xml:space="preserve">when (16#4C#) =&gt;
-- DEB Housekeeping Area Register "SPW_STATUS" : "FIFO_4" Field
v_ram_address                 := "11011";
p_rmap_ram_rd(v_ram_address, avalon_mm_rmap_o.waitrequest, v_ram_readdata);
avalon_mm_rmap_o.readdata              &lt;= (others =&gt; '0');
avalon_mm_rmap_o.readdata(0) &lt;= v_ram_readdata(27);
</v>
      </c>
      <c r="U82" s="3"/>
      <c r="V82">
        <v>4099</v>
      </c>
      <c r="W82">
        <f t="shared" si="3"/>
        <v>1024</v>
      </c>
      <c r="X82" t="s">
        <v>278</v>
      </c>
    </row>
    <row r="83" spans="2:24" x14ac:dyDescent="0.25">
      <c r="B83" s="18">
        <f>INDEX(database!$B$3:$B$135,MATCH(K83,database!$D$3:$D$135,0))</f>
        <v>4104</v>
      </c>
      <c r="C83" s="5" t="str">
        <f>INDEX(database!$J$3:$J$135,MATCH(B83,database!$B$3:$B$135,0))</f>
        <v>11011</v>
      </c>
      <c r="D83" s="8" t="str">
        <f>INDEX(database!$N$3:$N$135,MATCH(K83,database!$D$3:$D$135,0))</f>
        <v>1000</v>
      </c>
      <c r="E83" s="5">
        <f>INDEX(database!$O$3:$O$135,MATCH(K83,database!$D$3:$D$135,0))</f>
        <v>26</v>
      </c>
      <c r="F83" s="5">
        <f>INDEX(database!$E$3:$E$135,MATCH(K83,database!$D$3:$D$135,0))</f>
        <v>26</v>
      </c>
      <c r="G83" s="5">
        <f>INDEX(database!$F$3:$F$135,MATCH(K83,database!$D$3:$D$135,0))</f>
        <v>26</v>
      </c>
      <c r="H83" s="5">
        <f>INDEX(database!$G$3:$G$135,MATCH(K83,database!$D$3:$D$135,0))</f>
        <v>1</v>
      </c>
      <c r="I83" s="5">
        <f>INDEX(database!$P$3:$P$135,MATCH(K83,database!$D$3:$D$135,0))</f>
        <v>0</v>
      </c>
      <c r="J83" s="8" t="str">
        <f>INDEX(database!$H$3:$H$135,MATCH(K83,database!$D$3:$D$135,0))</f>
        <v>4D</v>
      </c>
      <c r="K83" s="4" t="s">
        <v>304</v>
      </c>
      <c r="M83" s="3" t="str">
        <f t="shared" si="2"/>
        <v xml:space="preserve">when (16#4D#) =&gt;
-- DEB Housekeeping Area Register "SPW_STATUS" : "ESC_4" Field
v_ram_address                 := "11011";
p_rmap_ram_rd(v_ram_address, avalon_mm_rmap_o.waitrequest, v_ram_readdata);
avalon_mm_rmap_o.readdata              &lt;= (others =&gt; '0');
avalon_mm_rmap_o.readdata(0) &lt;= v_ram_readdata(26);
</v>
      </c>
      <c r="U83" s="3"/>
      <c r="V83">
        <v>4099</v>
      </c>
      <c r="W83">
        <f t="shared" si="3"/>
        <v>1024</v>
      </c>
      <c r="X83" t="s">
        <v>277</v>
      </c>
    </row>
    <row r="84" spans="2:24" x14ac:dyDescent="0.25">
      <c r="B84" s="18">
        <f>INDEX(database!$B$3:$B$135,MATCH(K84,database!$D$3:$D$135,0))</f>
        <v>4104</v>
      </c>
      <c r="C84" s="5" t="str">
        <f>INDEX(database!$J$3:$J$135,MATCH(B84,database!$B$3:$B$135,0))</f>
        <v>11011</v>
      </c>
      <c r="D84" s="8" t="str">
        <f>INDEX(database!$N$3:$N$135,MATCH(K84,database!$D$3:$D$135,0))</f>
        <v>1000</v>
      </c>
      <c r="E84" s="5">
        <f>INDEX(database!$O$3:$O$135,MATCH(K84,database!$D$3:$D$135,0))</f>
        <v>25</v>
      </c>
      <c r="F84" s="5">
        <f>INDEX(database!$E$3:$E$135,MATCH(K84,database!$D$3:$D$135,0))</f>
        <v>25</v>
      </c>
      <c r="G84" s="5">
        <f>INDEX(database!$F$3:$F$135,MATCH(K84,database!$D$3:$D$135,0))</f>
        <v>25</v>
      </c>
      <c r="H84" s="5">
        <f>INDEX(database!$G$3:$G$135,MATCH(K84,database!$D$3:$D$135,0))</f>
        <v>1</v>
      </c>
      <c r="I84" s="5">
        <f>INDEX(database!$P$3:$P$135,MATCH(K84,database!$D$3:$D$135,0))</f>
        <v>0</v>
      </c>
      <c r="J84" s="8" t="str">
        <f>INDEX(database!$H$3:$H$135,MATCH(K84,database!$D$3:$D$135,0))</f>
        <v>4E</v>
      </c>
      <c r="K84" s="4" t="s">
        <v>303</v>
      </c>
      <c r="M84" s="3" t="str">
        <f t="shared" si="2"/>
        <v xml:space="preserve">when (16#4E#) =&gt;
-- DEB Housekeeping Area Register "SPW_STATUS" : "PAR_4" Field
v_ram_address                 := "11011";
p_rmap_ram_rd(v_ram_address, avalon_mm_rmap_o.waitrequest, v_ram_readdata);
avalon_mm_rmap_o.readdata              &lt;= (others =&gt; '0');
avalon_mm_rmap_o.readdata(0) &lt;= v_ram_readdata(25);
</v>
      </c>
      <c r="U84" s="3"/>
      <c r="V84">
        <v>4099</v>
      </c>
      <c r="W84">
        <f t="shared" si="3"/>
        <v>1024</v>
      </c>
      <c r="X84" t="s">
        <v>276</v>
      </c>
    </row>
    <row r="85" spans="2:24" x14ac:dyDescent="0.25">
      <c r="B85" s="18">
        <f>INDEX(database!$B$3:$B$135,MATCH(K85,database!$D$3:$D$135,0))</f>
        <v>4104</v>
      </c>
      <c r="C85" s="5" t="str">
        <f>INDEX(database!$J$3:$J$135,MATCH(B85,database!$B$3:$B$135,0))</f>
        <v>11011</v>
      </c>
      <c r="D85" s="8" t="str">
        <f>INDEX(database!$N$3:$N$135,MATCH(K85,database!$D$3:$D$135,0))</f>
        <v>1000</v>
      </c>
      <c r="E85" s="5">
        <f>INDEX(database!$O$3:$O$135,MATCH(K85,database!$D$3:$D$135,0))</f>
        <v>24</v>
      </c>
      <c r="F85" s="5">
        <f>INDEX(database!$E$3:$E$135,MATCH(K85,database!$D$3:$D$135,0))</f>
        <v>24</v>
      </c>
      <c r="G85" s="5">
        <f>INDEX(database!$F$3:$F$135,MATCH(K85,database!$D$3:$D$135,0))</f>
        <v>24</v>
      </c>
      <c r="H85" s="5">
        <f>INDEX(database!$G$3:$G$135,MATCH(K85,database!$D$3:$D$135,0))</f>
        <v>1</v>
      </c>
      <c r="I85" s="5">
        <f>INDEX(database!$P$3:$P$135,MATCH(K85,database!$D$3:$D$135,0))</f>
        <v>0</v>
      </c>
      <c r="J85" s="8" t="str">
        <f>INDEX(database!$H$3:$H$135,MATCH(K85,database!$D$3:$D$135,0))</f>
        <v>4F</v>
      </c>
      <c r="K85" s="4" t="s">
        <v>302</v>
      </c>
      <c r="M85" s="3" t="str">
        <f t="shared" si="2"/>
        <v xml:space="preserve">when (16#4F#) =&gt;
-- DEB Housekeeping Area Register "SPW_STATUS" : "DISC_4" Field
v_ram_address                 := "11011";
p_rmap_ram_rd(v_ram_address, avalon_mm_rmap_o.waitrequest, v_ram_readdata);
avalon_mm_rmap_o.readdata              &lt;= (others =&gt; '0');
avalon_mm_rmap_o.readdata(0) &lt;= v_ram_readdata(24);
</v>
      </c>
      <c r="U85" s="3"/>
      <c r="V85">
        <v>4100</v>
      </c>
      <c r="W85">
        <f t="shared" si="3"/>
        <v>1025</v>
      </c>
      <c r="X85" t="s">
        <v>289</v>
      </c>
    </row>
    <row r="86" spans="2:24" x14ac:dyDescent="0.25">
      <c r="B86" s="18">
        <f>INDEX(database!$B$3:$B$135,MATCH(K86,database!$D$3:$D$135,0))</f>
        <v>4105</v>
      </c>
      <c r="C86" s="5" t="str">
        <f>INDEX(database!$J$3:$J$135,MATCH(B86,database!$B$3:$B$135,0))</f>
        <v>11011</v>
      </c>
      <c r="D86" s="8" t="str">
        <f>INDEX(database!$N$3:$N$135,MATCH(K86,database!$D$3:$D$135,0))</f>
        <v>0100</v>
      </c>
      <c r="E86" s="5" t="str">
        <f>INDEX(database!$O$3:$O$135,MATCH(K86,database!$D$3:$D$135,0))</f>
        <v>23 downto 21</v>
      </c>
      <c r="F86" s="5">
        <f>INDEX(database!$E$3:$E$135,MATCH(K86,database!$D$3:$D$135,0))</f>
        <v>23</v>
      </c>
      <c r="G86" s="5">
        <f>INDEX(database!$F$3:$F$135,MATCH(K86,database!$D$3:$D$135,0))</f>
        <v>21</v>
      </c>
      <c r="H86" s="5">
        <f>INDEX(database!$G$3:$G$135,MATCH(K86,database!$D$3:$D$135,0))</f>
        <v>3</v>
      </c>
      <c r="I86" s="5" t="str">
        <f>INDEX(database!$P$3:$P$135,MATCH(K86,database!$D$3:$D$135,0))</f>
        <v>2 downto 0</v>
      </c>
      <c r="J86" s="8" t="str">
        <f>INDEX(database!$H$3:$H$135,MATCH(K86,database!$D$3:$D$135,0))</f>
        <v>50</v>
      </c>
      <c r="K86" s="4" t="s">
        <v>313</v>
      </c>
      <c r="M86" s="3" t="str">
        <f t="shared" si="2"/>
        <v xml:space="preserve">when (16#50#) =&gt;
-- DEB Housekeeping Area Register "SPW_STATUS" : "STATE_3" Field
v_ram_address                 := "11011";
p_rmap_ram_rd(v_ram_address, avalon_mm_rmap_o.waitrequest, v_ram_readdata);
avalon_mm_rmap_o.readdata              &lt;= (others =&gt; '0');
avalon_mm_rmap_o.readdata(2 downto 0) &lt;= v_ram_readdata(23 downto 21);
</v>
      </c>
      <c r="U86" s="3"/>
      <c r="V86">
        <v>4100</v>
      </c>
      <c r="W86">
        <f t="shared" si="3"/>
        <v>1025</v>
      </c>
      <c r="X86" t="s">
        <v>288</v>
      </c>
    </row>
    <row r="87" spans="2:24" x14ac:dyDescent="0.25">
      <c r="B87" s="18">
        <f>INDEX(database!$B$3:$B$135,MATCH(K87,database!$D$3:$D$135,0))</f>
        <v>4105</v>
      </c>
      <c r="C87" s="5" t="str">
        <f>INDEX(database!$J$3:$J$135,MATCH(B87,database!$B$3:$B$135,0))</f>
        <v>11011</v>
      </c>
      <c r="D87" s="8" t="str">
        <f>INDEX(database!$N$3:$N$135,MATCH(K87,database!$D$3:$D$135,0))</f>
        <v>0100</v>
      </c>
      <c r="E87" s="5">
        <f>INDEX(database!$O$3:$O$135,MATCH(K87,database!$D$3:$D$135,0))</f>
        <v>20</v>
      </c>
      <c r="F87" s="5">
        <f>INDEX(database!$E$3:$E$135,MATCH(K87,database!$D$3:$D$135,0))</f>
        <v>20</v>
      </c>
      <c r="G87" s="5">
        <f>INDEX(database!$F$3:$F$135,MATCH(K87,database!$D$3:$D$135,0))</f>
        <v>20</v>
      </c>
      <c r="H87" s="5">
        <f>INDEX(database!$G$3:$G$135,MATCH(K87,database!$D$3:$D$135,0))</f>
        <v>1</v>
      </c>
      <c r="I87" s="5">
        <f>INDEX(database!$P$3:$P$135,MATCH(K87,database!$D$3:$D$135,0))</f>
        <v>0</v>
      </c>
      <c r="J87" s="8" t="str">
        <f>INDEX(database!$H$3:$H$135,MATCH(K87,database!$D$3:$D$135,0))</f>
        <v>51</v>
      </c>
      <c r="K87" s="4" t="s">
        <v>312</v>
      </c>
      <c r="M87" s="3" t="str">
        <f t="shared" si="2"/>
        <v xml:space="preserve">when (16#51#) =&gt;
-- DEB Housekeeping Area Register "SPW_STATUS" : "CRD_3" Field
v_ram_address                 := "11011";
p_rmap_ram_rd(v_ram_address, avalon_mm_rmap_o.waitrequest, v_ram_readdata);
avalon_mm_rmap_o.readdata              &lt;= (others =&gt; '0');
avalon_mm_rmap_o.readdata(0) &lt;= v_ram_readdata(20);
</v>
      </c>
      <c r="U87" s="3"/>
      <c r="V87">
        <v>4100</v>
      </c>
      <c r="W87">
        <f t="shared" si="3"/>
        <v>1025</v>
      </c>
      <c r="X87" t="s">
        <v>287</v>
      </c>
    </row>
    <row r="88" spans="2:24" x14ac:dyDescent="0.25">
      <c r="B88" s="18">
        <f>INDEX(database!$B$3:$B$135,MATCH(K88,database!$D$3:$D$135,0))</f>
        <v>4105</v>
      </c>
      <c r="C88" s="5" t="str">
        <f>INDEX(database!$J$3:$J$135,MATCH(B88,database!$B$3:$B$135,0))</f>
        <v>11011</v>
      </c>
      <c r="D88" s="8" t="str">
        <f>INDEX(database!$N$3:$N$135,MATCH(K88,database!$D$3:$D$135,0))</f>
        <v>0100</v>
      </c>
      <c r="E88" s="5">
        <f>INDEX(database!$O$3:$O$135,MATCH(K88,database!$D$3:$D$135,0))</f>
        <v>19</v>
      </c>
      <c r="F88" s="5">
        <f>INDEX(database!$E$3:$E$135,MATCH(K88,database!$D$3:$D$135,0))</f>
        <v>19</v>
      </c>
      <c r="G88" s="5">
        <f>INDEX(database!$F$3:$F$135,MATCH(K88,database!$D$3:$D$135,0))</f>
        <v>19</v>
      </c>
      <c r="H88" s="5">
        <f>INDEX(database!$G$3:$G$135,MATCH(K88,database!$D$3:$D$135,0))</f>
        <v>1</v>
      </c>
      <c r="I88" s="5">
        <f>INDEX(database!$P$3:$P$135,MATCH(K88,database!$D$3:$D$135,0))</f>
        <v>0</v>
      </c>
      <c r="J88" s="8" t="str">
        <f>INDEX(database!$H$3:$H$135,MATCH(K88,database!$D$3:$D$135,0))</f>
        <v>52</v>
      </c>
      <c r="K88" s="4" t="s">
        <v>311</v>
      </c>
      <c r="M88" s="3" t="str">
        <f t="shared" si="2"/>
        <v xml:space="preserve">when (16#52#) =&gt;
-- DEB Housekeeping Area Register "SPW_STATUS" : "FIFO_3" Field
v_ram_address                 := "11011";
p_rmap_ram_rd(v_ram_address, avalon_mm_rmap_o.waitrequest, v_ram_readdata);
avalon_mm_rmap_o.readdata              &lt;= (others =&gt; '0');
avalon_mm_rmap_o.readdata(0) &lt;= v_ram_readdata(19);
</v>
      </c>
      <c r="U88" s="3"/>
      <c r="V88">
        <v>4100</v>
      </c>
      <c r="W88">
        <f t="shared" si="3"/>
        <v>1025</v>
      </c>
      <c r="X88" t="s">
        <v>286</v>
      </c>
    </row>
    <row r="89" spans="2:24" x14ac:dyDescent="0.25">
      <c r="B89" s="18">
        <f>INDEX(database!$B$3:$B$135,MATCH(K89,database!$D$3:$D$135,0))</f>
        <v>4105</v>
      </c>
      <c r="C89" s="5" t="str">
        <f>INDEX(database!$J$3:$J$135,MATCH(B89,database!$B$3:$B$135,0))</f>
        <v>11011</v>
      </c>
      <c r="D89" s="8" t="str">
        <f>INDEX(database!$N$3:$N$135,MATCH(K89,database!$D$3:$D$135,0))</f>
        <v>0100</v>
      </c>
      <c r="E89" s="5">
        <f>INDEX(database!$O$3:$O$135,MATCH(K89,database!$D$3:$D$135,0))</f>
        <v>18</v>
      </c>
      <c r="F89" s="5">
        <f>INDEX(database!$E$3:$E$135,MATCH(K89,database!$D$3:$D$135,0))</f>
        <v>18</v>
      </c>
      <c r="G89" s="5">
        <f>INDEX(database!$F$3:$F$135,MATCH(K89,database!$D$3:$D$135,0))</f>
        <v>18</v>
      </c>
      <c r="H89" s="5">
        <f>INDEX(database!$G$3:$G$135,MATCH(K89,database!$D$3:$D$135,0))</f>
        <v>1</v>
      </c>
      <c r="I89" s="5">
        <f>INDEX(database!$P$3:$P$135,MATCH(K89,database!$D$3:$D$135,0))</f>
        <v>0</v>
      </c>
      <c r="J89" s="8" t="str">
        <f>INDEX(database!$H$3:$H$135,MATCH(K89,database!$D$3:$D$135,0))</f>
        <v>53</v>
      </c>
      <c r="K89" s="4" t="s">
        <v>310</v>
      </c>
      <c r="M89" s="3" t="str">
        <f t="shared" si="2"/>
        <v xml:space="preserve">when (16#53#) =&gt;
-- DEB Housekeeping Area Register "SPW_STATUS" : "ESC_3" Field
v_ram_address                 := "11011";
p_rmap_ram_rd(v_ram_address, avalon_mm_rmap_o.waitrequest, v_ram_readdata);
avalon_mm_rmap_o.readdata              &lt;= (others =&gt; '0');
avalon_mm_rmap_o.readdata(0) &lt;= v_ram_readdata(18);
</v>
      </c>
      <c r="U89" s="3"/>
      <c r="V89">
        <v>4100</v>
      </c>
      <c r="W89">
        <f t="shared" si="3"/>
        <v>1025</v>
      </c>
      <c r="X89" t="s">
        <v>285</v>
      </c>
    </row>
    <row r="90" spans="2:24" x14ac:dyDescent="0.25">
      <c r="B90" s="18">
        <f>INDEX(database!$B$3:$B$135,MATCH(K90,database!$D$3:$D$135,0))</f>
        <v>4105</v>
      </c>
      <c r="C90" s="5" t="str">
        <f>INDEX(database!$J$3:$J$135,MATCH(B90,database!$B$3:$B$135,0))</f>
        <v>11011</v>
      </c>
      <c r="D90" s="8" t="str">
        <f>INDEX(database!$N$3:$N$135,MATCH(K90,database!$D$3:$D$135,0))</f>
        <v>0100</v>
      </c>
      <c r="E90" s="5">
        <f>INDEX(database!$O$3:$O$135,MATCH(K90,database!$D$3:$D$135,0))</f>
        <v>17</v>
      </c>
      <c r="F90" s="5">
        <f>INDEX(database!$E$3:$E$135,MATCH(K90,database!$D$3:$D$135,0))</f>
        <v>17</v>
      </c>
      <c r="G90" s="5">
        <f>INDEX(database!$F$3:$F$135,MATCH(K90,database!$D$3:$D$135,0))</f>
        <v>17</v>
      </c>
      <c r="H90" s="5">
        <f>INDEX(database!$G$3:$G$135,MATCH(K90,database!$D$3:$D$135,0))</f>
        <v>1</v>
      </c>
      <c r="I90" s="5">
        <f>INDEX(database!$P$3:$P$135,MATCH(K90,database!$D$3:$D$135,0))</f>
        <v>0</v>
      </c>
      <c r="J90" s="8" t="str">
        <f>INDEX(database!$H$3:$H$135,MATCH(K90,database!$D$3:$D$135,0))</f>
        <v>54</v>
      </c>
      <c r="K90" s="4" t="s">
        <v>309</v>
      </c>
      <c r="M90" s="3" t="str">
        <f t="shared" si="2"/>
        <v xml:space="preserve">when (16#54#) =&gt;
-- DEB Housekeeping Area Register "SPW_STATUS" : "PAR_3" Field
v_ram_address                 := "11011";
p_rmap_ram_rd(v_ram_address, avalon_mm_rmap_o.waitrequest, v_ram_readdata);
avalon_mm_rmap_o.readdata              &lt;= (others =&gt; '0');
avalon_mm_rmap_o.readdata(0) &lt;= v_ram_readdata(17);
</v>
      </c>
      <c r="U90" s="3"/>
      <c r="V90">
        <v>4100</v>
      </c>
      <c r="W90">
        <f t="shared" si="3"/>
        <v>1025</v>
      </c>
      <c r="X90" t="s">
        <v>284</v>
      </c>
    </row>
    <row r="91" spans="2:24" x14ac:dyDescent="0.25">
      <c r="B91" s="18">
        <f>INDEX(database!$B$3:$B$135,MATCH(K91,database!$D$3:$D$135,0))</f>
        <v>4105</v>
      </c>
      <c r="C91" s="5" t="str">
        <f>INDEX(database!$J$3:$J$135,MATCH(B91,database!$B$3:$B$135,0))</f>
        <v>11011</v>
      </c>
      <c r="D91" s="8" t="str">
        <f>INDEX(database!$N$3:$N$135,MATCH(K91,database!$D$3:$D$135,0))</f>
        <v>0100</v>
      </c>
      <c r="E91" s="5">
        <f>INDEX(database!$O$3:$O$135,MATCH(K91,database!$D$3:$D$135,0))</f>
        <v>16</v>
      </c>
      <c r="F91" s="5">
        <f>INDEX(database!$E$3:$E$135,MATCH(K91,database!$D$3:$D$135,0))</f>
        <v>16</v>
      </c>
      <c r="G91" s="5">
        <f>INDEX(database!$F$3:$F$135,MATCH(K91,database!$D$3:$D$135,0))</f>
        <v>16</v>
      </c>
      <c r="H91" s="5">
        <f>INDEX(database!$G$3:$G$135,MATCH(K91,database!$D$3:$D$135,0))</f>
        <v>1</v>
      </c>
      <c r="I91" s="5">
        <f>INDEX(database!$P$3:$P$135,MATCH(K91,database!$D$3:$D$135,0))</f>
        <v>0</v>
      </c>
      <c r="J91" s="8" t="str">
        <f>INDEX(database!$H$3:$H$135,MATCH(K91,database!$D$3:$D$135,0))</f>
        <v>55</v>
      </c>
      <c r="K91" s="4" t="s">
        <v>308</v>
      </c>
      <c r="M91" s="3" t="str">
        <f t="shared" si="2"/>
        <v xml:space="preserve">when (16#55#) =&gt;
-- DEB Housekeeping Area Register "SPW_STATUS" : "DISC_3" Field
v_ram_address                 := "11011";
p_rmap_ram_rd(v_ram_address, avalon_mm_rmap_o.waitrequest, v_ram_readdata);
avalon_mm_rmap_o.readdata              &lt;= (others =&gt; '0');
avalon_mm_rmap_o.readdata(0) &lt;= v_ram_readdata(16);
</v>
      </c>
      <c r="U91" s="3"/>
      <c r="V91">
        <v>4100</v>
      </c>
      <c r="W91">
        <f t="shared" si="3"/>
        <v>1025</v>
      </c>
      <c r="X91" t="s">
        <v>283</v>
      </c>
    </row>
    <row r="92" spans="2:24" x14ac:dyDescent="0.25">
      <c r="B92" s="18">
        <f>INDEX(database!$B$3:$B$135,MATCH(K92,database!$D$3:$D$135,0))</f>
        <v>4106</v>
      </c>
      <c r="C92" s="5" t="str">
        <f>INDEX(database!$J$3:$J$135,MATCH(B92,database!$B$3:$B$135,0))</f>
        <v>11011</v>
      </c>
      <c r="D92" s="8" t="str">
        <f>INDEX(database!$N$3:$N$135,MATCH(K92,database!$D$3:$D$135,0))</f>
        <v>0010</v>
      </c>
      <c r="E92" s="5" t="str">
        <f>INDEX(database!$O$3:$O$135,MATCH(K92,database!$D$3:$D$135,0))</f>
        <v>15 downto 13</v>
      </c>
      <c r="F92" s="5">
        <f>INDEX(database!$E$3:$E$135,MATCH(K92,database!$D$3:$D$135,0))</f>
        <v>15</v>
      </c>
      <c r="G92" s="5">
        <f>INDEX(database!$F$3:$F$135,MATCH(K92,database!$D$3:$D$135,0))</f>
        <v>13</v>
      </c>
      <c r="H92" s="5">
        <f>INDEX(database!$G$3:$G$135,MATCH(K92,database!$D$3:$D$135,0))</f>
        <v>3</v>
      </c>
      <c r="I92" s="5" t="str">
        <f>INDEX(database!$P$3:$P$135,MATCH(K92,database!$D$3:$D$135,0))</f>
        <v>2 downto 0</v>
      </c>
      <c r="J92" s="8" t="str">
        <f>INDEX(database!$H$3:$H$135,MATCH(K92,database!$D$3:$D$135,0))</f>
        <v>56</v>
      </c>
      <c r="K92" s="4" t="s">
        <v>319</v>
      </c>
      <c r="M92" s="3" t="str">
        <f t="shared" si="2"/>
        <v xml:space="preserve">when (16#56#) =&gt;
-- DEB Housekeeping Area Register "SPW_STATUS" : "STATE_2" Field
v_ram_address                 := "11011";
p_rmap_ram_rd(v_ram_address, avalon_mm_rmap_o.waitrequest, v_ram_readdata);
avalon_mm_rmap_o.readdata              &lt;= (others =&gt; '0');
avalon_mm_rmap_o.readdata(2 downto 0) &lt;= v_ram_readdata(15 downto 13);
</v>
      </c>
      <c r="U92" s="3"/>
      <c r="V92">
        <v>4100</v>
      </c>
      <c r="W92">
        <f t="shared" si="3"/>
        <v>1025</v>
      </c>
      <c r="X92" t="s">
        <v>282</v>
      </c>
    </row>
    <row r="93" spans="2:24" x14ac:dyDescent="0.25">
      <c r="B93" s="18">
        <f>INDEX(database!$B$3:$B$135,MATCH(K93,database!$D$3:$D$135,0))</f>
        <v>4106</v>
      </c>
      <c r="C93" s="5" t="str">
        <f>INDEX(database!$J$3:$J$135,MATCH(B93,database!$B$3:$B$135,0))</f>
        <v>11011</v>
      </c>
      <c r="D93" s="8" t="str">
        <f>INDEX(database!$N$3:$N$135,MATCH(K93,database!$D$3:$D$135,0))</f>
        <v>0010</v>
      </c>
      <c r="E93" s="5">
        <f>INDEX(database!$O$3:$O$135,MATCH(K93,database!$D$3:$D$135,0))</f>
        <v>12</v>
      </c>
      <c r="F93" s="5">
        <f>INDEX(database!$E$3:$E$135,MATCH(K93,database!$D$3:$D$135,0))</f>
        <v>12</v>
      </c>
      <c r="G93" s="5">
        <f>INDEX(database!$F$3:$F$135,MATCH(K93,database!$D$3:$D$135,0))</f>
        <v>12</v>
      </c>
      <c r="H93" s="5">
        <f>INDEX(database!$G$3:$G$135,MATCH(K93,database!$D$3:$D$135,0))</f>
        <v>1</v>
      </c>
      <c r="I93" s="5">
        <f>INDEX(database!$P$3:$P$135,MATCH(K93,database!$D$3:$D$135,0))</f>
        <v>0</v>
      </c>
      <c r="J93" s="8" t="str">
        <f>INDEX(database!$H$3:$H$135,MATCH(K93,database!$D$3:$D$135,0))</f>
        <v>57</v>
      </c>
      <c r="K93" s="4" t="s">
        <v>318</v>
      </c>
      <c r="M93" s="3" t="str">
        <f t="shared" si="2"/>
        <v xml:space="preserve">when (16#57#) =&gt;
-- DEB Housekeeping Area Register "SPW_STATUS" : "CRD_2" Field
v_ram_address                 := "11011";
p_rmap_ram_rd(v_ram_address, avalon_mm_rmap_o.waitrequest, v_ram_readdata);
avalon_mm_rmap_o.readdata              &lt;= (others =&gt; '0');
avalon_mm_rmap_o.readdata(0) &lt;= v_ram_readdata(12);
</v>
      </c>
      <c r="U93" s="3"/>
      <c r="V93">
        <v>4101</v>
      </c>
      <c r="W93">
        <f t="shared" si="3"/>
        <v>1025</v>
      </c>
      <c r="X93" t="s">
        <v>290</v>
      </c>
    </row>
    <row r="94" spans="2:24" x14ac:dyDescent="0.25">
      <c r="B94" s="18">
        <f>INDEX(database!$B$3:$B$135,MATCH(K94,database!$D$3:$D$135,0))</f>
        <v>4106</v>
      </c>
      <c r="C94" s="5" t="str">
        <f>INDEX(database!$J$3:$J$135,MATCH(B94,database!$B$3:$B$135,0))</f>
        <v>11011</v>
      </c>
      <c r="D94" s="8" t="str">
        <f>INDEX(database!$N$3:$N$135,MATCH(K94,database!$D$3:$D$135,0))</f>
        <v>0010</v>
      </c>
      <c r="E94" s="5">
        <f>INDEX(database!$O$3:$O$135,MATCH(K94,database!$D$3:$D$135,0))</f>
        <v>11</v>
      </c>
      <c r="F94" s="5">
        <f>INDEX(database!$E$3:$E$135,MATCH(K94,database!$D$3:$D$135,0))</f>
        <v>11</v>
      </c>
      <c r="G94" s="5">
        <f>INDEX(database!$F$3:$F$135,MATCH(K94,database!$D$3:$D$135,0))</f>
        <v>11</v>
      </c>
      <c r="H94" s="5">
        <f>INDEX(database!$G$3:$G$135,MATCH(K94,database!$D$3:$D$135,0))</f>
        <v>1</v>
      </c>
      <c r="I94" s="5">
        <f>INDEX(database!$P$3:$P$135,MATCH(K94,database!$D$3:$D$135,0))</f>
        <v>0</v>
      </c>
      <c r="J94" s="8" t="str">
        <f>INDEX(database!$H$3:$H$135,MATCH(K94,database!$D$3:$D$135,0))</f>
        <v>58</v>
      </c>
      <c r="K94" s="4" t="s">
        <v>317</v>
      </c>
      <c r="M94" s="3" t="str">
        <f t="shared" si="2"/>
        <v xml:space="preserve">when (16#58#) =&gt;
-- DEB Housekeeping Area Register "SPW_STATUS" : "FIFO_2" Field
v_ram_address                 := "11011";
p_rmap_ram_rd(v_ram_address, avalon_mm_rmap_o.waitrequest, v_ram_readdata);
avalon_mm_rmap_o.readdata              &lt;= (others =&gt; '0');
avalon_mm_rmap_o.readdata(0) &lt;= v_ram_readdata(11);
</v>
      </c>
      <c r="U94" s="3"/>
      <c r="V94">
        <v>4101</v>
      </c>
      <c r="W94">
        <f t="shared" si="3"/>
        <v>1025</v>
      </c>
      <c r="X94" t="s">
        <v>291</v>
      </c>
    </row>
    <row r="95" spans="2:24" x14ac:dyDescent="0.25">
      <c r="B95" s="18">
        <f>INDEX(database!$B$3:$B$135,MATCH(K95,database!$D$3:$D$135,0))</f>
        <v>4106</v>
      </c>
      <c r="C95" s="5" t="str">
        <f>INDEX(database!$J$3:$J$135,MATCH(B95,database!$B$3:$B$135,0))</f>
        <v>11011</v>
      </c>
      <c r="D95" s="8" t="str">
        <f>INDEX(database!$N$3:$N$135,MATCH(K95,database!$D$3:$D$135,0))</f>
        <v>0010</v>
      </c>
      <c r="E95" s="5">
        <f>INDEX(database!$O$3:$O$135,MATCH(K95,database!$D$3:$D$135,0))</f>
        <v>10</v>
      </c>
      <c r="F95" s="5">
        <f>INDEX(database!$E$3:$E$135,MATCH(K95,database!$D$3:$D$135,0))</f>
        <v>10</v>
      </c>
      <c r="G95" s="5">
        <f>INDEX(database!$F$3:$F$135,MATCH(K95,database!$D$3:$D$135,0))</f>
        <v>10</v>
      </c>
      <c r="H95" s="5">
        <f>INDEX(database!$G$3:$G$135,MATCH(K95,database!$D$3:$D$135,0))</f>
        <v>1</v>
      </c>
      <c r="I95" s="5">
        <f>INDEX(database!$P$3:$P$135,MATCH(K95,database!$D$3:$D$135,0))</f>
        <v>0</v>
      </c>
      <c r="J95" s="8" t="str">
        <f>INDEX(database!$H$3:$H$135,MATCH(K95,database!$D$3:$D$135,0))</f>
        <v>59</v>
      </c>
      <c r="K95" s="4" t="s">
        <v>316</v>
      </c>
      <c r="M95" s="3" t="str">
        <f t="shared" si="2"/>
        <v xml:space="preserve">when (16#59#) =&gt;
-- DEB Housekeeping Area Register "SPW_STATUS" : "ESC_2" Field
v_ram_address                 := "11011";
p_rmap_ram_rd(v_ram_address, avalon_mm_rmap_o.waitrequest, v_ram_readdata);
avalon_mm_rmap_o.readdata              &lt;= (others =&gt; '0');
avalon_mm_rmap_o.readdata(0) &lt;= v_ram_readdata(10);
</v>
      </c>
      <c r="U95" s="3"/>
      <c r="V95">
        <v>4101</v>
      </c>
      <c r="W95">
        <f t="shared" si="3"/>
        <v>1025</v>
      </c>
      <c r="X95" t="s">
        <v>292</v>
      </c>
    </row>
    <row r="96" spans="2:24" x14ac:dyDescent="0.25">
      <c r="B96" s="18">
        <f>INDEX(database!$B$3:$B$135,MATCH(K96,database!$D$3:$D$135,0))</f>
        <v>4106</v>
      </c>
      <c r="C96" s="5" t="str">
        <f>INDEX(database!$J$3:$J$135,MATCH(B96,database!$B$3:$B$135,0))</f>
        <v>11011</v>
      </c>
      <c r="D96" s="8" t="str">
        <f>INDEX(database!$N$3:$N$135,MATCH(K96,database!$D$3:$D$135,0))</f>
        <v>0010</v>
      </c>
      <c r="E96" s="5">
        <f>INDEX(database!$O$3:$O$135,MATCH(K96,database!$D$3:$D$135,0))</f>
        <v>9</v>
      </c>
      <c r="F96" s="5">
        <f>INDEX(database!$E$3:$E$135,MATCH(K96,database!$D$3:$D$135,0))</f>
        <v>9</v>
      </c>
      <c r="G96" s="5">
        <f>INDEX(database!$F$3:$F$135,MATCH(K96,database!$D$3:$D$135,0))</f>
        <v>9</v>
      </c>
      <c r="H96" s="5">
        <f>INDEX(database!$G$3:$G$135,MATCH(K96,database!$D$3:$D$135,0))</f>
        <v>1</v>
      </c>
      <c r="I96" s="5">
        <f>INDEX(database!$P$3:$P$135,MATCH(K96,database!$D$3:$D$135,0))</f>
        <v>0</v>
      </c>
      <c r="J96" s="8" t="str">
        <f>INDEX(database!$H$3:$H$135,MATCH(K96,database!$D$3:$D$135,0))</f>
        <v>5A</v>
      </c>
      <c r="K96" s="4" t="s">
        <v>315</v>
      </c>
      <c r="M96" s="3" t="str">
        <f t="shared" si="2"/>
        <v xml:space="preserve">when (16#5A#) =&gt;
-- DEB Housekeeping Area Register "SPW_STATUS" : "PAR_2" Field
v_ram_address                 := "11011";
p_rmap_ram_rd(v_ram_address, avalon_mm_rmap_o.waitrequest, v_ram_readdata);
avalon_mm_rmap_o.readdata              &lt;= (others =&gt; '0');
avalon_mm_rmap_o.readdata(0) &lt;= v_ram_readdata(9);
</v>
      </c>
      <c r="U96" s="3"/>
      <c r="V96">
        <v>4101</v>
      </c>
      <c r="W96">
        <f t="shared" si="3"/>
        <v>1025</v>
      </c>
      <c r="X96" t="s">
        <v>293</v>
      </c>
    </row>
    <row r="97" spans="2:24" x14ac:dyDescent="0.25">
      <c r="B97" s="18">
        <f>INDEX(database!$B$3:$B$135,MATCH(K97,database!$D$3:$D$135,0))</f>
        <v>4106</v>
      </c>
      <c r="C97" s="5" t="str">
        <f>INDEX(database!$J$3:$J$135,MATCH(B97,database!$B$3:$B$135,0))</f>
        <v>11011</v>
      </c>
      <c r="D97" s="8" t="str">
        <f>INDEX(database!$N$3:$N$135,MATCH(K97,database!$D$3:$D$135,0))</f>
        <v>0010</v>
      </c>
      <c r="E97" s="5">
        <f>INDEX(database!$O$3:$O$135,MATCH(K97,database!$D$3:$D$135,0))</f>
        <v>8</v>
      </c>
      <c r="F97" s="5">
        <f>INDEX(database!$E$3:$E$135,MATCH(K97,database!$D$3:$D$135,0))</f>
        <v>8</v>
      </c>
      <c r="G97" s="5">
        <f>INDEX(database!$F$3:$F$135,MATCH(K97,database!$D$3:$D$135,0))</f>
        <v>8</v>
      </c>
      <c r="H97" s="5">
        <f>INDEX(database!$G$3:$G$135,MATCH(K97,database!$D$3:$D$135,0))</f>
        <v>1</v>
      </c>
      <c r="I97" s="5">
        <f>INDEX(database!$P$3:$P$135,MATCH(K97,database!$D$3:$D$135,0))</f>
        <v>0</v>
      </c>
      <c r="J97" s="8" t="str">
        <f>INDEX(database!$H$3:$H$135,MATCH(K97,database!$D$3:$D$135,0))</f>
        <v>5B</v>
      </c>
      <c r="K97" s="4" t="s">
        <v>314</v>
      </c>
      <c r="M97" s="3" t="str">
        <f t="shared" si="2"/>
        <v xml:space="preserve">when (16#5B#) =&gt;
-- DEB Housekeeping Area Register "SPW_STATUS" : "DISC_2" Field
v_ram_address                 := "11011";
p_rmap_ram_rd(v_ram_address, avalon_mm_rmap_o.waitrequest, v_ram_readdata);
avalon_mm_rmap_o.readdata              &lt;= (others =&gt; '0');
avalon_mm_rmap_o.readdata(0) &lt;= v_ram_readdata(8);
</v>
      </c>
      <c r="U97" s="3"/>
      <c r="V97">
        <v>4101</v>
      </c>
      <c r="W97">
        <f t="shared" si="3"/>
        <v>1025</v>
      </c>
      <c r="X97" t="s">
        <v>294</v>
      </c>
    </row>
    <row r="98" spans="2:24" x14ac:dyDescent="0.25">
      <c r="B98" s="18">
        <f>INDEX(database!$B$3:$B$135,MATCH(K98,database!$D$3:$D$135,0))</f>
        <v>4107</v>
      </c>
      <c r="C98" s="5" t="str">
        <f>INDEX(database!$J$3:$J$135,MATCH(B98,database!$B$3:$B$135,0))</f>
        <v>11011</v>
      </c>
      <c r="D98" s="8" t="str">
        <f>INDEX(database!$N$3:$N$135,MATCH(K98,database!$D$3:$D$135,0))</f>
        <v>0001</v>
      </c>
      <c r="E98" s="5" t="str">
        <f>INDEX(database!$O$3:$O$135,MATCH(K98,database!$D$3:$D$135,0))</f>
        <v>7 downto 5</v>
      </c>
      <c r="F98" s="5">
        <f>INDEX(database!$E$3:$E$135,MATCH(K98,database!$D$3:$D$135,0))</f>
        <v>7</v>
      </c>
      <c r="G98" s="5">
        <f>INDEX(database!$F$3:$F$135,MATCH(K98,database!$D$3:$D$135,0))</f>
        <v>5</v>
      </c>
      <c r="H98" s="5">
        <f>INDEX(database!$G$3:$G$135,MATCH(K98,database!$D$3:$D$135,0))</f>
        <v>3</v>
      </c>
      <c r="I98" s="5" t="str">
        <f>INDEX(database!$P$3:$P$135,MATCH(K98,database!$D$3:$D$135,0))</f>
        <v>2 downto 0</v>
      </c>
      <c r="J98" s="8" t="str">
        <f>INDEX(database!$H$3:$H$135,MATCH(K98,database!$D$3:$D$135,0))</f>
        <v>5C</v>
      </c>
      <c r="K98" s="4" t="s">
        <v>325</v>
      </c>
      <c r="M98" s="3" t="str">
        <f t="shared" si="2"/>
        <v xml:space="preserve">when (16#5C#) =&gt;
-- DEB Housekeeping Area Register "SPW_STATUS" : "STATE_1" Field
v_ram_address                 := "11011";
p_rmap_ram_rd(v_ram_address, avalon_mm_rmap_o.waitrequest, v_ram_readdata);
avalon_mm_rmap_o.readdata              &lt;= (others =&gt; '0');
avalon_mm_rmap_o.readdata(2 downto 0) &lt;= v_ram_readdata(7 downto 5);
</v>
      </c>
      <c r="U98" s="3"/>
      <c r="V98">
        <v>4101</v>
      </c>
      <c r="W98">
        <f t="shared" si="3"/>
        <v>1025</v>
      </c>
      <c r="X98" t="s">
        <v>295</v>
      </c>
    </row>
    <row r="99" spans="2:24" x14ac:dyDescent="0.25">
      <c r="B99" s="18">
        <f>INDEX(database!$B$3:$B$135,MATCH(K99,database!$D$3:$D$135,0))</f>
        <v>4107</v>
      </c>
      <c r="C99" s="5" t="str">
        <f>INDEX(database!$J$3:$J$135,MATCH(B99,database!$B$3:$B$135,0))</f>
        <v>11011</v>
      </c>
      <c r="D99" s="8" t="str">
        <f>INDEX(database!$N$3:$N$135,MATCH(K99,database!$D$3:$D$135,0))</f>
        <v>0001</v>
      </c>
      <c r="E99" s="5">
        <f>INDEX(database!$O$3:$O$135,MATCH(K99,database!$D$3:$D$135,0))</f>
        <v>4</v>
      </c>
      <c r="F99" s="5">
        <f>INDEX(database!$E$3:$E$135,MATCH(K99,database!$D$3:$D$135,0))</f>
        <v>4</v>
      </c>
      <c r="G99" s="5">
        <f>INDEX(database!$F$3:$F$135,MATCH(K99,database!$D$3:$D$135,0))</f>
        <v>4</v>
      </c>
      <c r="H99" s="5">
        <f>INDEX(database!$G$3:$G$135,MATCH(K99,database!$D$3:$D$135,0))</f>
        <v>1</v>
      </c>
      <c r="I99" s="5">
        <f>INDEX(database!$P$3:$P$135,MATCH(K99,database!$D$3:$D$135,0))</f>
        <v>0</v>
      </c>
      <c r="J99" s="8" t="str">
        <f>INDEX(database!$H$3:$H$135,MATCH(K99,database!$D$3:$D$135,0))</f>
        <v>5D</v>
      </c>
      <c r="K99" s="4" t="s">
        <v>324</v>
      </c>
      <c r="M99" s="3" t="str">
        <f t="shared" si="2"/>
        <v xml:space="preserve">when (16#5D#) =&gt;
-- DEB Housekeeping Area Register "SPW_STATUS" : "CRD_1" Field
v_ram_address                 := "11011";
p_rmap_ram_rd(v_ram_address, avalon_mm_rmap_o.waitrequest, v_ram_readdata);
avalon_mm_rmap_o.readdata              &lt;= (others =&gt; '0');
avalon_mm_rmap_o.readdata(0) &lt;= v_ram_readdata(4);
</v>
      </c>
      <c r="U99" s="3"/>
      <c r="V99">
        <v>4101</v>
      </c>
      <c r="W99">
        <f t="shared" si="3"/>
        <v>1025</v>
      </c>
      <c r="X99" t="s">
        <v>296</v>
      </c>
    </row>
    <row r="100" spans="2:24" x14ac:dyDescent="0.25">
      <c r="B100" s="18">
        <f>INDEX(database!$B$3:$B$135,MATCH(K100,database!$D$3:$D$135,0))</f>
        <v>4107</v>
      </c>
      <c r="C100" s="5" t="str">
        <f>INDEX(database!$J$3:$J$135,MATCH(B100,database!$B$3:$B$135,0))</f>
        <v>11011</v>
      </c>
      <c r="D100" s="8" t="str">
        <f>INDEX(database!$N$3:$N$135,MATCH(K100,database!$D$3:$D$135,0))</f>
        <v>0001</v>
      </c>
      <c r="E100" s="5">
        <f>INDEX(database!$O$3:$O$135,MATCH(K100,database!$D$3:$D$135,0))</f>
        <v>3</v>
      </c>
      <c r="F100" s="5">
        <f>INDEX(database!$E$3:$E$135,MATCH(K100,database!$D$3:$D$135,0))</f>
        <v>3</v>
      </c>
      <c r="G100" s="5">
        <f>INDEX(database!$F$3:$F$135,MATCH(K100,database!$D$3:$D$135,0))</f>
        <v>3</v>
      </c>
      <c r="H100" s="5">
        <f>INDEX(database!$G$3:$G$135,MATCH(K100,database!$D$3:$D$135,0))</f>
        <v>1</v>
      </c>
      <c r="I100" s="5">
        <f>INDEX(database!$P$3:$P$135,MATCH(K100,database!$D$3:$D$135,0))</f>
        <v>0</v>
      </c>
      <c r="J100" s="8" t="str">
        <f>INDEX(database!$H$3:$H$135,MATCH(K100,database!$D$3:$D$135,0))</f>
        <v>5E</v>
      </c>
      <c r="K100" s="4" t="s">
        <v>323</v>
      </c>
      <c r="M100" s="3" t="str">
        <f t="shared" si="2"/>
        <v xml:space="preserve">when (16#5E#) =&gt;
-- DEB Housekeeping Area Register "SPW_STATUS" : "FIFO_1" Field
v_ram_address                 := "11011";
p_rmap_ram_rd(v_ram_address, avalon_mm_rmap_o.waitrequest, v_ram_readdata);
avalon_mm_rmap_o.readdata              &lt;= (others =&gt; '0');
avalon_mm_rmap_o.readdata(0) &lt;= v_ram_readdata(3);
</v>
      </c>
      <c r="U100" s="3"/>
      <c r="V100">
        <v>4101</v>
      </c>
      <c r="W100">
        <f t="shared" si="3"/>
        <v>1025</v>
      </c>
      <c r="X100" t="s">
        <v>297</v>
      </c>
    </row>
    <row r="101" spans="2:24" x14ac:dyDescent="0.25">
      <c r="B101" s="18">
        <f>INDEX(database!$B$3:$B$135,MATCH(K101,database!$D$3:$D$135,0))</f>
        <v>4107</v>
      </c>
      <c r="C101" s="5" t="str">
        <f>INDEX(database!$J$3:$J$135,MATCH(B101,database!$B$3:$B$135,0))</f>
        <v>11011</v>
      </c>
      <c r="D101" s="8" t="str">
        <f>INDEX(database!$N$3:$N$135,MATCH(K101,database!$D$3:$D$135,0))</f>
        <v>0001</v>
      </c>
      <c r="E101" s="5">
        <f>INDEX(database!$O$3:$O$135,MATCH(K101,database!$D$3:$D$135,0))</f>
        <v>2</v>
      </c>
      <c r="F101" s="5">
        <f>INDEX(database!$E$3:$E$135,MATCH(K101,database!$D$3:$D$135,0))</f>
        <v>2</v>
      </c>
      <c r="G101" s="5">
        <f>INDEX(database!$F$3:$F$135,MATCH(K101,database!$D$3:$D$135,0))</f>
        <v>2</v>
      </c>
      <c r="H101" s="5">
        <f>INDEX(database!$G$3:$G$135,MATCH(K101,database!$D$3:$D$135,0))</f>
        <v>1</v>
      </c>
      <c r="I101" s="5">
        <f>INDEX(database!$P$3:$P$135,MATCH(K101,database!$D$3:$D$135,0))</f>
        <v>0</v>
      </c>
      <c r="J101" s="8" t="str">
        <f>INDEX(database!$H$3:$H$135,MATCH(K101,database!$D$3:$D$135,0))</f>
        <v>5F</v>
      </c>
      <c r="K101" s="4" t="s">
        <v>322</v>
      </c>
      <c r="M101" s="3" t="str">
        <f t="shared" si="2"/>
        <v xml:space="preserve">when (16#5F#) =&gt;
-- DEB Housekeeping Area Register "SPW_STATUS" : "ESC_1" Field
v_ram_address                 := "11011";
p_rmap_ram_rd(v_ram_address, avalon_mm_rmap_o.waitrequest, v_ram_readdata);
avalon_mm_rmap_o.readdata              &lt;= (others =&gt; '0');
avalon_mm_rmap_o.readdata(0) &lt;= v_ram_readdata(2);
</v>
      </c>
      <c r="U101" s="3"/>
      <c r="V101">
        <v>4102</v>
      </c>
      <c r="W101">
        <f t="shared" si="3"/>
        <v>1025</v>
      </c>
      <c r="X101" t="s">
        <v>298</v>
      </c>
    </row>
    <row r="102" spans="2:24" x14ac:dyDescent="0.25">
      <c r="B102" s="18">
        <f>INDEX(database!$B$3:$B$135,MATCH(K102,database!$D$3:$D$135,0))</f>
        <v>4107</v>
      </c>
      <c r="C102" s="5" t="str">
        <f>INDEX(database!$J$3:$J$135,MATCH(B102,database!$B$3:$B$135,0))</f>
        <v>11011</v>
      </c>
      <c r="D102" s="8" t="str">
        <f>INDEX(database!$N$3:$N$135,MATCH(K102,database!$D$3:$D$135,0))</f>
        <v>0001</v>
      </c>
      <c r="E102" s="5">
        <f>INDEX(database!$O$3:$O$135,MATCH(K102,database!$D$3:$D$135,0))</f>
        <v>1</v>
      </c>
      <c r="F102" s="5">
        <f>INDEX(database!$E$3:$E$135,MATCH(K102,database!$D$3:$D$135,0))</f>
        <v>1</v>
      </c>
      <c r="G102" s="5">
        <f>INDEX(database!$F$3:$F$135,MATCH(K102,database!$D$3:$D$135,0))</f>
        <v>1</v>
      </c>
      <c r="H102" s="5">
        <f>INDEX(database!$G$3:$G$135,MATCH(K102,database!$D$3:$D$135,0))</f>
        <v>1</v>
      </c>
      <c r="I102" s="5">
        <f>INDEX(database!$P$3:$P$135,MATCH(K102,database!$D$3:$D$135,0))</f>
        <v>0</v>
      </c>
      <c r="J102" s="8" t="str">
        <f>INDEX(database!$H$3:$H$135,MATCH(K102,database!$D$3:$D$135,0))</f>
        <v>60</v>
      </c>
      <c r="K102" s="4" t="s">
        <v>321</v>
      </c>
      <c r="M102" s="3" t="str">
        <f t="shared" si="2"/>
        <v xml:space="preserve">when (16#60#) =&gt;
-- DEB Housekeeping Area Register "SPW_STATUS" : "PAR_1" Field
v_ram_address                 := "11011";
p_rmap_ram_rd(v_ram_address, avalon_mm_rmap_o.waitrequest, v_ram_readdata);
avalon_mm_rmap_o.readdata              &lt;= (others =&gt; '0');
avalon_mm_rmap_o.readdata(0) &lt;= v_ram_readdata(1);
</v>
      </c>
      <c r="U102" s="3"/>
      <c r="V102">
        <v>4102</v>
      </c>
      <c r="W102">
        <f t="shared" si="3"/>
        <v>1025</v>
      </c>
      <c r="X102" t="s">
        <v>299</v>
      </c>
    </row>
    <row r="103" spans="2:24" x14ac:dyDescent="0.25">
      <c r="B103" s="18">
        <f>INDEX(database!$B$3:$B$135,MATCH(K103,database!$D$3:$D$135,0))</f>
        <v>4107</v>
      </c>
      <c r="C103" s="5" t="str">
        <f>INDEX(database!$J$3:$J$135,MATCH(B103,database!$B$3:$B$135,0))</f>
        <v>11011</v>
      </c>
      <c r="D103" s="8" t="str">
        <f>INDEX(database!$N$3:$N$135,MATCH(K103,database!$D$3:$D$135,0))</f>
        <v>0001</v>
      </c>
      <c r="E103" s="5">
        <f>INDEX(database!$O$3:$O$135,MATCH(K103,database!$D$3:$D$135,0))</f>
        <v>0</v>
      </c>
      <c r="F103" s="5">
        <f>INDEX(database!$E$3:$E$135,MATCH(K103,database!$D$3:$D$135,0))</f>
        <v>0</v>
      </c>
      <c r="G103" s="5">
        <f>INDEX(database!$F$3:$F$135,MATCH(K103,database!$D$3:$D$135,0))</f>
        <v>0</v>
      </c>
      <c r="H103" s="5">
        <f>INDEX(database!$G$3:$G$135,MATCH(K103,database!$D$3:$D$135,0))</f>
        <v>1</v>
      </c>
      <c r="I103" s="5">
        <f>INDEX(database!$P$3:$P$135,MATCH(K103,database!$D$3:$D$135,0))</f>
        <v>0</v>
      </c>
      <c r="J103" s="8" t="str">
        <f>INDEX(database!$H$3:$H$135,MATCH(K103,database!$D$3:$D$135,0))</f>
        <v>61</v>
      </c>
      <c r="K103" s="4" t="s">
        <v>320</v>
      </c>
      <c r="M103" s="3" t="str">
        <f t="shared" si="2"/>
        <v xml:space="preserve">when (16#61#) =&gt;
-- DEB Housekeeping Area Register "SPW_STATUS" : "DISC_1" Field
v_ram_address                 := "11011";
p_rmap_ram_rd(v_ram_address, avalon_mm_rmap_o.waitrequest, v_ram_readdata);
avalon_mm_rmap_o.readdata              &lt;= (others =&gt; '0');
avalon_mm_rmap_o.readdata(0) &lt;= v_ram_readdata(0);
</v>
      </c>
      <c r="U103" s="3"/>
      <c r="V103">
        <v>4102</v>
      </c>
      <c r="W103">
        <f t="shared" si="3"/>
        <v>1025</v>
      </c>
      <c r="X103" t="s">
        <v>300</v>
      </c>
    </row>
    <row r="104" spans="2:24" x14ac:dyDescent="0.25">
      <c r="B104" s="18">
        <f>INDEX(database!$B$3:$B$135,MATCH(K104,database!$D$3:$D$135,0))</f>
        <v>4108</v>
      </c>
      <c r="C104" s="5" t="str">
        <f>INDEX(database!$J$3:$J$135,MATCH(B104,database!$B$3:$B$135,0))</f>
        <v>11100</v>
      </c>
      <c r="D104" s="8" t="str">
        <f>INDEX(database!$N$3:$N$135,MATCH(K104,database!$D$3:$D$135,0))</f>
        <v>1100</v>
      </c>
      <c r="E104" s="5" t="str">
        <f>INDEX(database!$O$3:$O$135,MATCH(K104,database!$D$3:$D$135,0))</f>
        <v>27 downto 16</v>
      </c>
      <c r="F104" s="5">
        <f>INDEX(database!$E$3:$E$135,MATCH(K104,database!$D$3:$D$135,0))</f>
        <v>27</v>
      </c>
      <c r="G104" s="5">
        <f>INDEX(database!$F$3:$F$135,MATCH(K104,database!$D$3:$D$135,0))</f>
        <v>16</v>
      </c>
      <c r="H104" s="5">
        <f>INDEX(database!$G$3:$G$135,MATCH(K104,database!$D$3:$D$135,0))</f>
        <v>12</v>
      </c>
      <c r="I104" s="5" t="str">
        <f>INDEX(database!$P$3:$P$135,MATCH(K104,database!$D$3:$D$135,0))</f>
        <v>11 downto 0</v>
      </c>
      <c r="J104" s="8" t="str">
        <f>INDEX(database!$H$3:$H$135,MATCH(K104,database!$D$3:$D$135,0))</f>
        <v>62</v>
      </c>
      <c r="K104" s="4" t="s">
        <v>262</v>
      </c>
      <c r="M104" s="3" t="str">
        <f t="shared" si="2"/>
        <v xml:space="preserve">when (16#62#) =&gt;
-- DEB Housekeeping Area Register "DEB_AHK1" : "VDIG_IN" Field
v_ram_address                 := "11100";
p_rmap_ram_rd(v_ram_address, avalon_mm_rmap_o.waitrequest, v_ram_readdata);
avalon_mm_rmap_o.readdata              &lt;= (others =&gt; '0');
avalon_mm_rmap_o.readdata(11 downto 0) &lt;= v_ram_readdata(27 downto 16);
</v>
      </c>
      <c r="U104" s="3"/>
      <c r="V104">
        <v>4102</v>
      </c>
      <c r="W104">
        <f t="shared" si="3"/>
        <v>1025</v>
      </c>
      <c r="X104" t="s">
        <v>301</v>
      </c>
    </row>
    <row r="105" spans="2:24" x14ac:dyDescent="0.25">
      <c r="B105" s="18">
        <f>INDEX(database!$B$3:$B$135,MATCH(K105,database!$D$3:$D$135,0))</f>
        <v>4110</v>
      </c>
      <c r="C105" s="5" t="str">
        <f>INDEX(database!$J$3:$J$135,MATCH(B105,database!$B$3:$B$135,0))</f>
        <v>11100</v>
      </c>
      <c r="D105" s="8" t="str">
        <f>INDEX(database!$N$3:$N$135,MATCH(K105,database!$D$3:$D$135,0))</f>
        <v>0011</v>
      </c>
      <c r="E105" s="5" t="str">
        <f>INDEX(database!$O$3:$O$135,MATCH(K105,database!$D$3:$D$135,0))</f>
        <v>11 downto 0</v>
      </c>
      <c r="F105" s="5">
        <f>INDEX(database!$E$3:$E$135,MATCH(K105,database!$D$3:$D$135,0))</f>
        <v>11</v>
      </c>
      <c r="G105" s="5">
        <f>INDEX(database!$F$3:$F$135,MATCH(K105,database!$D$3:$D$135,0))</f>
        <v>0</v>
      </c>
      <c r="H105" s="5">
        <f>INDEX(database!$G$3:$G$135,MATCH(K105,database!$D$3:$D$135,0))</f>
        <v>12</v>
      </c>
      <c r="I105" s="5" t="str">
        <f>INDEX(database!$P$3:$P$135,MATCH(K105,database!$D$3:$D$135,0))</f>
        <v>11 downto 0</v>
      </c>
      <c r="J105" s="8" t="str">
        <f>INDEX(database!$H$3:$H$135,MATCH(K105,database!$D$3:$D$135,0))</f>
        <v>63</v>
      </c>
      <c r="K105" s="4" t="s">
        <v>263</v>
      </c>
      <c r="M105" s="3" t="str">
        <f t="shared" si="2"/>
        <v xml:space="preserve">when (16#63#) =&gt;
-- DEB Housekeeping Area Register "DEB_AHK1" : "VIO" Field
v_ram_address                 := "11100";
p_rmap_ram_rd(v_ram_address, avalon_mm_rmap_o.waitrequest, v_ram_readdata);
avalon_mm_rmap_o.readdata              &lt;= (others =&gt; '0');
avalon_mm_rmap_o.readdata(11 downto 0) &lt;= v_ram_readdata(11 downto 0);
</v>
      </c>
      <c r="U105" s="3"/>
      <c r="V105">
        <v>4104</v>
      </c>
      <c r="W105">
        <f t="shared" si="3"/>
        <v>1026</v>
      </c>
      <c r="X105" t="s">
        <v>302</v>
      </c>
    </row>
    <row r="106" spans="2:24" x14ac:dyDescent="0.25">
      <c r="B106" s="18">
        <f>INDEX(database!$B$3:$B$135,MATCH(K106,database!$D$3:$D$135,0))</f>
        <v>4112</v>
      </c>
      <c r="C106" s="5" t="str">
        <f>INDEX(database!$J$3:$J$135,MATCH(B106,database!$B$3:$B$135,0))</f>
        <v>11101</v>
      </c>
      <c r="D106" s="8" t="str">
        <f>INDEX(database!$N$3:$N$135,MATCH(K106,database!$D$3:$D$135,0))</f>
        <v>1100</v>
      </c>
      <c r="E106" s="5" t="str">
        <f>INDEX(database!$O$3:$O$135,MATCH(K106,database!$D$3:$D$135,0))</f>
        <v>27 downto 16</v>
      </c>
      <c r="F106" s="5">
        <f>INDEX(database!$E$3:$E$135,MATCH(K106,database!$D$3:$D$135,0))</f>
        <v>27</v>
      </c>
      <c r="G106" s="5">
        <f>INDEX(database!$F$3:$F$135,MATCH(K106,database!$D$3:$D$135,0))</f>
        <v>16</v>
      </c>
      <c r="H106" s="5">
        <f>INDEX(database!$G$3:$G$135,MATCH(K106,database!$D$3:$D$135,0))</f>
        <v>12</v>
      </c>
      <c r="I106" s="5" t="str">
        <f>INDEX(database!$P$3:$P$135,MATCH(K106,database!$D$3:$D$135,0))</f>
        <v>11 downto 0</v>
      </c>
      <c r="J106" s="8" t="str">
        <f>INDEX(database!$H$3:$H$135,MATCH(K106,database!$D$3:$D$135,0))</f>
        <v>64</v>
      </c>
      <c r="K106" s="4" t="s">
        <v>264</v>
      </c>
      <c r="M106" s="3" t="str">
        <f t="shared" si="2"/>
        <v xml:space="preserve">when (16#64#) =&gt;
-- DEB Housekeeping Area Register "DEB_AHK2" : "VCOR" Field
v_ram_address                 := "11101";
p_rmap_ram_rd(v_ram_address, avalon_mm_rmap_o.waitrequest, v_ram_readdata);
avalon_mm_rmap_o.readdata              &lt;= (others =&gt; '0');
avalon_mm_rmap_o.readdata(11 downto 0) &lt;= v_ram_readdata(27 downto 16);
</v>
      </c>
      <c r="U106" s="3"/>
      <c r="V106">
        <v>4104</v>
      </c>
      <c r="W106">
        <f t="shared" si="3"/>
        <v>1026</v>
      </c>
      <c r="X106" t="s">
        <v>303</v>
      </c>
    </row>
    <row r="107" spans="2:24" x14ac:dyDescent="0.25">
      <c r="B107" s="18">
        <f>INDEX(database!$B$3:$B$135,MATCH(K107,database!$D$3:$D$135,0))</f>
        <v>4114</v>
      </c>
      <c r="C107" s="5" t="str">
        <f>INDEX(database!$J$3:$J$135,MATCH(B107,database!$B$3:$B$135,0))</f>
        <v>11101</v>
      </c>
      <c r="D107" s="8" t="str">
        <f>INDEX(database!$N$3:$N$135,MATCH(K107,database!$D$3:$D$135,0))</f>
        <v>0011</v>
      </c>
      <c r="E107" s="5" t="str">
        <f>INDEX(database!$O$3:$O$135,MATCH(K107,database!$D$3:$D$135,0))</f>
        <v>11 downto 0</v>
      </c>
      <c r="F107" s="5">
        <f>INDEX(database!$E$3:$E$135,MATCH(K107,database!$D$3:$D$135,0))</f>
        <v>11</v>
      </c>
      <c r="G107" s="5">
        <f>INDEX(database!$F$3:$F$135,MATCH(K107,database!$D$3:$D$135,0))</f>
        <v>0</v>
      </c>
      <c r="H107" s="5">
        <f>INDEX(database!$G$3:$G$135,MATCH(K107,database!$D$3:$D$135,0))</f>
        <v>12</v>
      </c>
      <c r="I107" s="5" t="str">
        <f>INDEX(database!$P$3:$P$135,MATCH(K107,database!$D$3:$D$135,0))</f>
        <v>11 downto 0</v>
      </c>
      <c r="J107" s="8" t="str">
        <f>INDEX(database!$H$3:$H$135,MATCH(K107,database!$D$3:$D$135,0))</f>
        <v>65</v>
      </c>
      <c r="K107" s="4" t="s">
        <v>265</v>
      </c>
      <c r="M107" s="3" t="str">
        <f t="shared" si="2"/>
        <v xml:space="preserve">when (16#65#) =&gt;
-- DEB Housekeeping Area Register "DEB_AHK2" : "VLVD" Field
v_ram_address                 := "11101";
p_rmap_ram_rd(v_ram_address, avalon_mm_rmap_o.waitrequest, v_ram_readdata);
avalon_mm_rmap_o.readdata              &lt;= (others =&gt; '0');
avalon_mm_rmap_o.readdata(11 downto 0) &lt;= v_ram_readdata(11 downto 0);
</v>
      </c>
      <c r="U107" s="3"/>
      <c r="V107">
        <v>4104</v>
      </c>
      <c r="W107">
        <f t="shared" si="3"/>
        <v>1026</v>
      </c>
      <c r="X107" t="s">
        <v>304</v>
      </c>
    </row>
    <row r="108" spans="2:24" x14ac:dyDescent="0.25">
      <c r="B108" s="18">
        <f>INDEX(database!$B$3:$B$135,MATCH(K108,database!$D$3:$D$135,0))</f>
        <v>4118</v>
      </c>
      <c r="C108" s="5" t="str">
        <f>INDEX(database!$J$3:$J$135,MATCH(B108,database!$B$3:$B$135,0))</f>
        <v>11110</v>
      </c>
      <c r="D108" s="8" t="str">
        <f>INDEX(database!$N$3:$N$135,MATCH(K108,database!$D$3:$D$135,0))</f>
        <v>0011</v>
      </c>
      <c r="E108" s="5" t="str">
        <f>INDEX(database!$O$3:$O$135,MATCH(K108,database!$D$3:$D$135,0))</f>
        <v>11 downto 0</v>
      </c>
      <c r="F108" s="5">
        <f>INDEX(database!$E$3:$E$135,MATCH(K108,database!$D$3:$D$135,0))</f>
        <v>11</v>
      </c>
      <c r="G108" s="5">
        <f>INDEX(database!$F$3:$F$135,MATCH(K108,database!$D$3:$D$135,0))</f>
        <v>0</v>
      </c>
      <c r="H108" s="5">
        <f>INDEX(database!$G$3:$G$135,MATCH(K108,database!$D$3:$D$135,0))</f>
        <v>12</v>
      </c>
      <c r="I108" s="5" t="str">
        <f>INDEX(database!$P$3:$P$135,MATCH(K108,database!$D$3:$D$135,0))</f>
        <v>11 downto 0</v>
      </c>
      <c r="J108" s="8" t="str">
        <f>INDEX(database!$H$3:$H$135,MATCH(K108,database!$D$3:$D$135,0))</f>
        <v>66</v>
      </c>
      <c r="K108" s="4" t="s">
        <v>266</v>
      </c>
      <c r="M108" s="3" t="str">
        <f t="shared" si="2"/>
        <v xml:space="preserve">when (16#66#) =&gt;
-- DEB Housekeeping Area Register "DEB_AHK3" : "DEB_TEMP" Field
v_ram_address                 := "11110";
p_rmap_ram_rd(v_ram_address, avalon_mm_rmap_o.waitrequest, v_ram_readdata);
avalon_mm_rmap_o.readdata              &lt;= (others =&gt; '0');
avalon_mm_rmap_o.readdata(11 downto 0) &lt;= v_ram_readdata(11 downto 0);
</v>
      </c>
      <c r="U108" s="3"/>
      <c r="V108">
        <v>4104</v>
      </c>
      <c r="W108">
        <f t="shared" si="3"/>
        <v>1026</v>
      </c>
      <c r="X108" t="s">
        <v>305</v>
      </c>
    </row>
    <row r="109" spans="2:24" x14ac:dyDescent="0.25">
      <c r="B109" s="19"/>
      <c r="D109" s="8"/>
      <c r="M109" s="3"/>
      <c r="U109" s="3"/>
      <c r="V109">
        <v>4104</v>
      </c>
      <c r="W109">
        <f t="shared" si="3"/>
        <v>1026</v>
      </c>
      <c r="X109" t="s">
        <v>306</v>
      </c>
    </row>
    <row r="110" spans="2:24" x14ac:dyDescent="0.25">
      <c r="B110" s="19"/>
      <c r="D110" s="8"/>
      <c r="M110" s="3"/>
      <c r="U110" s="3"/>
      <c r="V110">
        <v>4104</v>
      </c>
      <c r="W110">
        <f t="shared" si="3"/>
        <v>1026</v>
      </c>
      <c r="X110" t="s">
        <v>307</v>
      </c>
    </row>
    <row r="111" spans="2:24" x14ac:dyDescent="0.25">
      <c r="B111" s="19"/>
      <c r="D111" s="8"/>
      <c r="M111" s="3"/>
      <c r="U111" s="3"/>
      <c r="V111">
        <v>4105</v>
      </c>
      <c r="W111">
        <f t="shared" si="3"/>
        <v>1026</v>
      </c>
      <c r="X111" t="s">
        <v>308</v>
      </c>
    </row>
    <row r="112" spans="2:24" x14ac:dyDescent="0.25">
      <c r="B112" s="19"/>
      <c r="D112" s="8"/>
      <c r="M112" s="3"/>
      <c r="U112" s="3"/>
      <c r="V112">
        <v>4105</v>
      </c>
      <c r="W112">
        <f t="shared" si="3"/>
        <v>1026</v>
      </c>
      <c r="X112" t="s">
        <v>309</v>
      </c>
    </row>
    <row r="113" spans="2:24" x14ac:dyDescent="0.25">
      <c r="B113" s="19"/>
      <c r="D113" s="8"/>
      <c r="M113" s="3"/>
      <c r="U113" s="3"/>
      <c r="V113">
        <v>4105</v>
      </c>
      <c r="W113">
        <f t="shared" si="3"/>
        <v>1026</v>
      </c>
      <c r="X113" t="s">
        <v>310</v>
      </c>
    </row>
    <row r="114" spans="2:24" x14ac:dyDescent="0.25">
      <c r="B114" s="19"/>
      <c r="D114" s="8"/>
      <c r="M114" s="3"/>
      <c r="V114">
        <v>4105</v>
      </c>
      <c r="W114">
        <f t="shared" si="3"/>
        <v>1026</v>
      </c>
      <c r="X114" t="s">
        <v>311</v>
      </c>
    </row>
    <row r="115" spans="2:24" x14ac:dyDescent="0.25">
      <c r="B115" s="19"/>
      <c r="D115" s="8"/>
      <c r="M115" s="3"/>
      <c r="V115">
        <v>4105</v>
      </c>
      <c r="W115">
        <f t="shared" si="3"/>
        <v>1026</v>
      </c>
      <c r="X115" t="s">
        <v>312</v>
      </c>
    </row>
    <row r="116" spans="2:24" x14ac:dyDescent="0.25">
      <c r="B116" s="19"/>
      <c r="D116" s="8"/>
      <c r="M116" s="3"/>
      <c r="V116">
        <v>4105</v>
      </c>
      <c r="W116">
        <f t="shared" si="3"/>
        <v>1026</v>
      </c>
      <c r="X116" t="s">
        <v>313</v>
      </c>
    </row>
    <row r="117" spans="2:24" x14ac:dyDescent="0.25">
      <c r="B117" s="19"/>
      <c r="D117" s="8"/>
      <c r="M117" s="3"/>
      <c r="V117">
        <v>4106</v>
      </c>
      <c r="W117">
        <f t="shared" si="3"/>
        <v>1026</v>
      </c>
      <c r="X117" t="s">
        <v>314</v>
      </c>
    </row>
    <row r="118" spans="2:24" x14ac:dyDescent="0.25">
      <c r="B118" s="19"/>
      <c r="D118" s="8"/>
      <c r="M118" s="3"/>
      <c r="V118">
        <v>4106</v>
      </c>
      <c r="W118">
        <f t="shared" si="3"/>
        <v>1026</v>
      </c>
      <c r="X118" t="s">
        <v>315</v>
      </c>
    </row>
    <row r="119" spans="2:24" x14ac:dyDescent="0.25">
      <c r="B119" s="19"/>
      <c r="D119" s="8"/>
      <c r="M119" s="3"/>
      <c r="V119">
        <v>4106</v>
      </c>
      <c r="W119">
        <f t="shared" si="3"/>
        <v>1026</v>
      </c>
      <c r="X119" t="s">
        <v>316</v>
      </c>
    </row>
    <row r="120" spans="2:24" x14ac:dyDescent="0.25">
      <c r="B120" s="19"/>
      <c r="D120" s="8"/>
      <c r="M120" s="3"/>
      <c r="V120">
        <v>4106</v>
      </c>
      <c r="W120">
        <f t="shared" si="3"/>
        <v>1026</v>
      </c>
      <c r="X120" t="s">
        <v>317</v>
      </c>
    </row>
    <row r="121" spans="2:24" x14ac:dyDescent="0.25">
      <c r="B121" s="19"/>
      <c r="D121" s="8"/>
      <c r="M121" s="3"/>
      <c r="V121">
        <v>4106</v>
      </c>
      <c r="W121">
        <f t="shared" si="3"/>
        <v>1026</v>
      </c>
      <c r="X121" t="s">
        <v>318</v>
      </c>
    </row>
    <row r="122" spans="2:24" x14ac:dyDescent="0.25">
      <c r="B122" s="19"/>
      <c r="D122" s="8"/>
      <c r="M122" s="3"/>
      <c r="V122">
        <v>4106</v>
      </c>
      <c r="W122">
        <f t="shared" si="3"/>
        <v>1026</v>
      </c>
      <c r="X122" t="s">
        <v>319</v>
      </c>
    </row>
    <row r="123" spans="2:24" x14ac:dyDescent="0.25">
      <c r="B123" s="19"/>
      <c r="D123" s="8"/>
      <c r="M123" s="3"/>
      <c r="V123">
        <v>4107</v>
      </c>
      <c r="W123">
        <f t="shared" si="3"/>
        <v>1026</v>
      </c>
      <c r="X123" t="s">
        <v>320</v>
      </c>
    </row>
    <row r="124" spans="2:24" x14ac:dyDescent="0.25">
      <c r="B124" s="19"/>
      <c r="D124" s="8"/>
      <c r="M124" s="3"/>
      <c r="V124">
        <v>4107</v>
      </c>
      <c r="W124">
        <f t="shared" si="3"/>
        <v>1026</v>
      </c>
      <c r="X124" t="s">
        <v>321</v>
      </c>
    </row>
    <row r="125" spans="2:24" x14ac:dyDescent="0.25">
      <c r="B125" s="19"/>
      <c r="D125" s="8"/>
      <c r="M125" s="3"/>
      <c r="V125">
        <v>4107</v>
      </c>
      <c r="W125">
        <f t="shared" si="3"/>
        <v>1026</v>
      </c>
      <c r="X125" t="s">
        <v>322</v>
      </c>
    </row>
    <row r="126" spans="2:24" x14ac:dyDescent="0.25">
      <c r="B126" s="19"/>
      <c r="D126" s="8"/>
      <c r="M126" s="3"/>
      <c r="V126">
        <v>4107</v>
      </c>
      <c r="W126">
        <f t="shared" si="3"/>
        <v>1026</v>
      </c>
      <c r="X126" t="s">
        <v>323</v>
      </c>
    </row>
    <row r="127" spans="2:24" x14ac:dyDescent="0.25">
      <c r="B127" s="19"/>
      <c r="D127" s="8"/>
      <c r="M127" s="3"/>
      <c r="V127">
        <v>4107</v>
      </c>
      <c r="W127">
        <f t="shared" si="3"/>
        <v>1026</v>
      </c>
      <c r="X127" t="s">
        <v>324</v>
      </c>
    </row>
    <row r="128" spans="2:24" x14ac:dyDescent="0.25">
      <c r="B128" s="19"/>
      <c r="D128" s="8"/>
      <c r="M128" s="3"/>
      <c r="V128">
        <v>4107</v>
      </c>
      <c r="W128">
        <f t="shared" si="3"/>
        <v>1026</v>
      </c>
      <c r="X128" t="s">
        <v>325</v>
      </c>
    </row>
    <row r="129" spans="2:24" x14ac:dyDescent="0.25">
      <c r="B129" s="19"/>
      <c r="D129" s="8"/>
      <c r="M129" s="3"/>
      <c r="V129">
        <v>4108</v>
      </c>
      <c r="W129">
        <f t="shared" si="3"/>
        <v>1027</v>
      </c>
      <c r="X129" t="s">
        <v>262</v>
      </c>
    </row>
    <row r="130" spans="2:24" x14ac:dyDescent="0.25">
      <c r="B130" s="19"/>
      <c r="D130" s="8"/>
      <c r="M130" s="3"/>
      <c r="V130">
        <v>4109</v>
      </c>
      <c r="W130">
        <f t="shared" si="3"/>
        <v>1027</v>
      </c>
      <c r="X130" t="s">
        <v>262</v>
      </c>
    </row>
    <row r="131" spans="2:24" x14ac:dyDescent="0.25">
      <c r="B131" s="19"/>
      <c r="D131" s="8"/>
      <c r="M131" s="3"/>
      <c r="V131">
        <v>4110</v>
      </c>
      <c r="W131">
        <f t="shared" si="3"/>
        <v>1027</v>
      </c>
      <c r="X131" t="s">
        <v>263</v>
      </c>
    </row>
    <row r="132" spans="2:24" x14ac:dyDescent="0.25">
      <c r="B132" s="19"/>
      <c r="D132" s="8"/>
      <c r="M132" s="3"/>
      <c r="V132">
        <v>4111</v>
      </c>
      <c r="W132">
        <f t="shared" si="3"/>
        <v>1027</v>
      </c>
      <c r="X132" t="s">
        <v>263</v>
      </c>
    </row>
    <row r="133" spans="2:24" x14ac:dyDescent="0.25">
      <c r="B133" s="19"/>
      <c r="D133" s="8"/>
      <c r="M133" s="3"/>
      <c r="V133">
        <v>4112</v>
      </c>
      <c r="W133">
        <f t="shared" si="3"/>
        <v>1028</v>
      </c>
      <c r="X133" t="s">
        <v>264</v>
      </c>
    </row>
    <row r="134" spans="2:24" x14ac:dyDescent="0.25">
      <c r="B134" s="19"/>
      <c r="D134" s="8"/>
      <c r="M134" s="3"/>
      <c r="V134">
        <v>4113</v>
      </c>
      <c r="W134">
        <f t="shared" si="3"/>
        <v>1028</v>
      </c>
      <c r="X134" t="s">
        <v>264</v>
      </c>
    </row>
    <row r="135" spans="2:24" x14ac:dyDescent="0.25">
      <c r="B135" s="19"/>
      <c r="D135" s="8"/>
      <c r="M135" s="3"/>
      <c r="V135">
        <v>4114</v>
      </c>
      <c r="W135">
        <f t="shared" ref="W135:W138" si="4">QUOTIENT(V135,4)</f>
        <v>1028</v>
      </c>
      <c r="X135" t="s">
        <v>265</v>
      </c>
    </row>
    <row r="136" spans="2:24" x14ac:dyDescent="0.25">
      <c r="B136" s="19"/>
      <c r="D136" s="8"/>
      <c r="M136" s="3"/>
      <c r="V136">
        <v>4115</v>
      </c>
      <c r="W136">
        <f t="shared" si="4"/>
        <v>1028</v>
      </c>
      <c r="X136" t="s">
        <v>265</v>
      </c>
    </row>
    <row r="137" spans="2:24" x14ac:dyDescent="0.25">
      <c r="B137" s="19"/>
      <c r="D137" s="8"/>
      <c r="M137" s="3"/>
      <c r="V137">
        <v>4118</v>
      </c>
      <c r="W137">
        <f t="shared" si="4"/>
        <v>1029</v>
      </c>
      <c r="X137" t="s">
        <v>266</v>
      </c>
    </row>
    <row r="138" spans="2:24" x14ac:dyDescent="0.25">
      <c r="B138" s="19"/>
      <c r="D138" s="8"/>
      <c r="M138" s="3"/>
      <c r="V138">
        <v>4119</v>
      </c>
      <c r="W138">
        <f t="shared" si="4"/>
        <v>1029</v>
      </c>
      <c r="X138" t="s">
        <v>266</v>
      </c>
    </row>
    <row r="139" spans="2:24" x14ac:dyDescent="0.25">
      <c r="B139" s="19"/>
      <c r="D139" s="8"/>
      <c r="M139" s="3"/>
    </row>
    <row r="140" spans="2:24" x14ac:dyDescent="0.25">
      <c r="B140" s="19"/>
      <c r="D140" s="8"/>
      <c r="M140" s="3"/>
    </row>
    <row r="141" spans="2:24" x14ac:dyDescent="0.25">
      <c r="B141" s="19"/>
      <c r="D141" s="8"/>
      <c r="M141" s="3"/>
    </row>
    <row r="142" spans="2:24" x14ac:dyDescent="0.25">
      <c r="B142" s="19"/>
      <c r="D142" s="8"/>
      <c r="M142" s="3"/>
    </row>
    <row r="143" spans="2:24" x14ac:dyDescent="0.25">
      <c r="B143" s="19"/>
      <c r="D143" s="8"/>
      <c r="M143" s="3"/>
    </row>
    <row r="144" spans="2:24" x14ac:dyDescent="0.25">
      <c r="B144" s="19"/>
      <c r="D144" s="8"/>
      <c r="M144" s="3"/>
    </row>
    <row r="145" spans="2:13" x14ac:dyDescent="0.25">
      <c r="B145" s="19"/>
      <c r="D145" s="8"/>
      <c r="M145" s="3"/>
    </row>
    <row r="146" spans="2:13" x14ac:dyDescent="0.25">
      <c r="B146" s="19"/>
      <c r="D146" s="8"/>
      <c r="M146" s="3"/>
    </row>
    <row r="147" spans="2:13" x14ac:dyDescent="0.25">
      <c r="B147" s="19"/>
      <c r="D147" s="8"/>
      <c r="M147" s="3"/>
    </row>
    <row r="148" spans="2:13" x14ac:dyDescent="0.25">
      <c r="B148" s="19"/>
      <c r="D148" s="8"/>
      <c r="M148" s="3"/>
    </row>
    <row r="149" spans="2:13" x14ac:dyDescent="0.25">
      <c r="B149" s="19"/>
      <c r="D149" s="8"/>
      <c r="M149" s="3"/>
    </row>
    <row r="150" spans="2:13" x14ac:dyDescent="0.25">
      <c r="B150" s="19"/>
      <c r="D150" s="8"/>
      <c r="M150" s="3"/>
    </row>
    <row r="151" spans="2:13" x14ac:dyDescent="0.25">
      <c r="B151" s="19"/>
      <c r="D151" s="8"/>
      <c r="M151" s="3"/>
    </row>
    <row r="152" spans="2:13" x14ac:dyDescent="0.25">
      <c r="B152" s="19"/>
      <c r="D152" s="8"/>
      <c r="M152" s="3"/>
    </row>
    <row r="153" spans="2:13" x14ac:dyDescent="0.25">
      <c r="B153" s="19"/>
      <c r="D153" s="8"/>
      <c r="M153" s="3"/>
    </row>
    <row r="154" spans="2:13" x14ac:dyDescent="0.25">
      <c r="B154" s="19"/>
      <c r="D154" s="8"/>
      <c r="M154" s="3"/>
    </row>
    <row r="155" spans="2:13" x14ac:dyDescent="0.25">
      <c r="B155" s="19"/>
      <c r="D155" s="8"/>
      <c r="M155" s="3"/>
    </row>
    <row r="156" spans="2:13" x14ac:dyDescent="0.25">
      <c r="B156" s="19"/>
      <c r="D156" s="8"/>
      <c r="M156" s="3"/>
    </row>
    <row r="157" spans="2:13" x14ac:dyDescent="0.25">
      <c r="B157" s="19"/>
      <c r="D157" s="8"/>
      <c r="M157" s="3"/>
    </row>
    <row r="158" spans="2:13" x14ac:dyDescent="0.25">
      <c r="B158" s="19"/>
      <c r="D158" s="8"/>
      <c r="M158" s="3"/>
    </row>
    <row r="159" spans="2:13" x14ac:dyDescent="0.25">
      <c r="B159" s="19"/>
      <c r="D159" s="8"/>
      <c r="M159" s="3"/>
    </row>
    <row r="160" spans="2:13" x14ac:dyDescent="0.25">
      <c r="B160" s="19"/>
      <c r="D160" s="8"/>
      <c r="M160" s="3"/>
    </row>
    <row r="161" spans="2:13" x14ac:dyDescent="0.25">
      <c r="B161" s="19"/>
      <c r="D161" s="8"/>
      <c r="M161" s="3"/>
    </row>
    <row r="162" spans="2:13" x14ac:dyDescent="0.25">
      <c r="B162" s="19"/>
      <c r="D162" s="8"/>
      <c r="M162" s="3"/>
    </row>
    <row r="163" spans="2:13" x14ac:dyDescent="0.25">
      <c r="B163" s="19"/>
      <c r="D163" s="8"/>
      <c r="M163" s="3"/>
    </row>
    <row r="164" spans="2:13" x14ac:dyDescent="0.25">
      <c r="B164" s="19"/>
      <c r="D164" s="8"/>
      <c r="M164" s="3"/>
    </row>
    <row r="165" spans="2:13" x14ac:dyDescent="0.25">
      <c r="B165" s="19"/>
      <c r="D165" s="8"/>
      <c r="M165" s="3"/>
    </row>
    <row r="166" spans="2:13" x14ac:dyDescent="0.25">
      <c r="B166" s="19"/>
      <c r="D166" s="8"/>
      <c r="M166" s="3"/>
    </row>
    <row r="167" spans="2:13" x14ac:dyDescent="0.25">
      <c r="B167" s="19"/>
      <c r="D167" s="8"/>
      <c r="M167" s="3"/>
    </row>
    <row r="168" spans="2:13" x14ac:dyDescent="0.25">
      <c r="B168" s="19"/>
      <c r="D168" s="8"/>
      <c r="M168" s="3"/>
    </row>
    <row r="169" spans="2:13" x14ac:dyDescent="0.25">
      <c r="B169" s="19"/>
      <c r="D169" s="8"/>
      <c r="M169" s="3"/>
    </row>
    <row r="170" spans="2:13" x14ac:dyDescent="0.25">
      <c r="B170" s="19"/>
      <c r="D170" s="8"/>
      <c r="M170" s="3"/>
    </row>
    <row r="171" spans="2:13" x14ac:dyDescent="0.25">
      <c r="B171" s="19"/>
      <c r="D171" s="8"/>
      <c r="M171" s="3"/>
    </row>
    <row r="172" spans="2:13" x14ac:dyDescent="0.25">
      <c r="B172" s="19"/>
      <c r="D172" s="8"/>
      <c r="M172" s="3"/>
    </row>
    <row r="173" spans="2:13" x14ac:dyDescent="0.25">
      <c r="B173" s="19"/>
      <c r="D173" s="8"/>
      <c r="M173" s="3"/>
    </row>
    <row r="174" spans="2:13" x14ac:dyDescent="0.25">
      <c r="B174" s="19"/>
      <c r="D174" s="8"/>
      <c r="M174" s="3"/>
    </row>
    <row r="175" spans="2:13" x14ac:dyDescent="0.25">
      <c r="B175" s="19"/>
      <c r="D175" s="8"/>
      <c r="M175" s="3"/>
    </row>
    <row r="176" spans="2:13" x14ac:dyDescent="0.25">
      <c r="B176" s="19"/>
      <c r="D176" s="8"/>
      <c r="M176" s="3"/>
    </row>
    <row r="177" spans="2:13" x14ac:dyDescent="0.25">
      <c r="B177" s="19"/>
      <c r="D177" s="8"/>
      <c r="M177" s="3"/>
    </row>
    <row r="178" spans="2:13" x14ac:dyDescent="0.25">
      <c r="B178" s="19"/>
      <c r="D178" s="8"/>
      <c r="M178" s="3"/>
    </row>
    <row r="179" spans="2:13" x14ac:dyDescent="0.25">
      <c r="B179" s="19"/>
      <c r="D179" s="8"/>
      <c r="M179" s="3"/>
    </row>
    <row r="180" spans="2:13" x14ac:dyDescent="0.25">
      <c r="B180" s="19"/>
      <c r="D180" s="8"/>
      <c r="M180" s="3"/>
    </row>
    <row r="181" spans="2:13" x14ac:dyDescent="0.25">
      <c r="B181" s="19"/>
      <c r="D181" s="8"/>
      <c r="M18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DA44-6DA4-435D-BE31-146B7BE81840}">
  <dimension ref="A2:Q1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20.28515625" bestFit="1" customWidth="1"/>
    <col min="3" max="3" width="21.28515625" bestFit="1" customWidth="1"/>
    <col min="4" max="4" width="19.28515625" bestFit="1" customWidth="1"/>
    <col min="5" max="5" width="18.5703125" bestFit="1" customWidth="1"/>
    <col min="6" max="6" width="17.7109375" bestFit="1" customWidth="1"/>
    <col min="7" max="7" width="11.5703125" bestFit="1" customWidth="1"/>
    <col min="8" max="8" width="20.28515625" bestFit="1" customWidth="1"/>
    <col min="9" max="9" width="14.5703125" bestFit="1" customWidth="1"/>
    <col min="10" max="10" width="18.42578125" bestFit="1" customWidth="1"/>
    <col min="11" max="11" width="26.7109375" style="5" bestFit="1" customWidth="1"/>
    <col min="12" max="12" width="23.42578125" style="5" bestFit="1" customWidth="1"/>
    <col min="13" max="13" width="22.5703125" style="5" bestFit="1" customWidth="1"/>
    <col min="14" max="14" width="24.7109375" bestFit="1" customWidth="1"/>
    <col min="15" max="15" width="21.42578125" bestFit="1" customWidth="1"/>
    <col min="16" max="16" width="16.5703125" bestFit="1" customWidth="1"/>
    <col min="17" max="17" width="16" bestFit="1" customWidth="1"/>
  </cols>
  <sheetData>
    <row r="2" spans="1:17" x14ac:dyDescent="0.25">
      <c r="B2" s="15" t="s">
        <v>326</v>
      </c>
      <c r="C2" s="15" t="s">
        <v>327</v>
      </c>
      <c r="D2" s="15" t="s">
        <v>328</v>
      </c>
      <c r="E2" s="15" t="s">
        <v>329</v>
      </c>
      <c r="F2" s="15" t="s">
        <v>330</v>
      </c>
      <c r="G2" s="15" t="s">
        <v>331</v>
      </c>
      <c r="H2" s="15" t="s">
        <v>332</v>
      </c>
      <c r="I2" s="15" t="s">
        <v>333</v>
      </c>
      <c r="J2" s="15" t="s">
        <v>337</v>
      </c>
      <c r="K2" s="15" t="s">
        <v>338</v>
      </c>
      <c r="L2" s="15" t="s">
        <v>339</v>
      </c>
      <c r="M2" s="15" t="s">
        <v>340</v>
      </c>
      <c r="N2" s="15" t="s">
        <v>341</v>
      </c>
      <c r="O2" s="15" t="s">
        <v>342</v>
      </c>
      <c r="P2" s="15" t="s">
        <v>343</v>
      </c>
      <c r="Q2" s="15"/>
    </row>
    <row r="3" spans="1:17" x14ac:dyDescent="0.25">
      <c r="A3" s="5"/>
      <c r="B3" s="5">
        <v>3</v>
      </c>
      <c r="C3" s="5">
        <f>QUOTIENT(B3,4)</f>
        <v>0</v>
      </c>
      <c r="D3" s="5" t="s">
        <v>270</v>
      </c>
      <c r="E3" s="5">
        <v>0</v>
      </c>
      <c r="F3" s="5">
        <v>0</v>
      </c>
      <c r="G3" s="5">
        <v>1</v>
      </c>
      <c r="H3" s="5" t="s">
        <v>31</v>
      </c>
      <c r="I3" s="5">
        <f>C3</f>
        <v>0</v>
      </c>
      <c r="J3" s="5" t="str">
        <f>DEC2BIN(I3,5)</f>
        <v>00000</v>
      </c>
      <c r="K3" s="5">
        <f>2^(3 - MOD(B3,4))</f>
        <v>1</v>
      </c>
      <c r="L3" s="5">
        <f>(3 - MOD(B3,4))*8 + 7</f>
        <v>7</v>
      </c>
      <c r="M3" s="5">
        <f>(3 - MOD(B3,4))*8</f>
        <v>0</v>
      </c>
      <c r="N3" s="5" t="str">
        <f>_xlfn.CONCAT(IF(E3 &gt; 23,1,0),IF(AND(E3 &gt; 15, F3 &lt; 24),1,0),IF(AND(E3 &gt; 7, F3 &lt; 16),1,0),IF(F3 &lt; 8,1,0))</f>
        <v>0001</v>
      </c>
      <c r="O3" s="5">
        <f>IF(E3&lt;&gt;F3,IF(AND(MOD(G3,8) = 0,MOD(F3,8) = 0), "31 downto 0",_xlfn.CONCAT(E3," downto ",F3)),E3)</f>
        <v>0</v>
      </c>
      <c r="P3" s="5">
        <f>IF(G3&lt;&gt;1,_xlfn.CONCAT(G3-1," downto 0"),0)</f>
        <v>0</v>
      </c>
      <c r="Q3" s="5"/>
    </row>
    <row r="4" spans="1:17" x14ac:dyDescent="0.25">
      <c r="A4" s="5"/>
      <c r="B4" s="5">
        <v>3</v>
      </c>
      <c r="C4" s="5">
        <f t="shared" ref="C4:C67" si="0">QUOTIENT(B4,4)</f>
        <v>0</v>
      </c>
      <c r="D4" s="5" t="s">
        <v>269</v>
      </c>
      <c r="E4" s="5">
        <v>1</v>
      </c>
      <c r="F4" s="5">
        <v>1</v>
      </c>
      <c r="G4" s="5">
        <v>1</v>
      </c>
      <c r="H4" s="5" t="s">
        <v>30</v>
      </c>
      <c r="I4" s="5">
        <f t="shared" ref="I4:I25" si="1">C4</f>
        <v>0</v>
      </c>
      <c r="J4" s="5" t="str">
        <f t="shared" ref="J4:J67" si="2">DEC2BIN(I4,5)</f>
        <v>00000</v>
      </c>
      <c r="K4" s="5">
        <f t="shared" ref="K4:K67" si="3">2^(3 - MOD(B4,4))</f>
        <v>1</v>
      </c>
      <c r="L4" s="5">
        <f t="shared" ref="L4:L67" si="4">(3 - MOD(B4,4))*8 + 7</f>
        <v>7</v>
      </c>
      <c r="M4" s="5">
        <f t="shared" ref="M4:M67" si="5">(3 - MOD(B4,4))*8</f>
        <v>0</v>
      </c>
      <c r="N4" s="5" t="str">
        <f t="shared" ref="N4:N67" si="6">_xlfn.CONCAT(IF(E4 &gt; 23,1,0),IF(AND(E4 &gt; 15, F4 &lt; 24),1,0),IF(AND(E4 &gt; 7, F4 &lt; 16),1,0),IF(F4 &lt; 8,1,0))</f>
        <v>0001</v>
      </c>
      <c r="O4" s="5">
        <f t="shared" ref="O4:O67" si="7">IF(E4&lt;&gt;F4,IF(AND(MOD(G4,8) = 0,MOD(F4,8) = 0), "31 downto 0",_xlfn.CONCAT(E4," downto ",F4)),E4)</f>
        <v>1</v>
      </c>
      <c r="P4" s="5">
        <f t="shared" ref="P4:P67" si="8">IF(G4&lt;&gt;1,_xlfn.CONCAT(G4-1," downto 0"),0)</f>
        <v>0</v>
      </c>
      <c r="Q4" s="5"/>
    </row>
    <row r="5" spans="1:17" x14ac:dyDescent="0.25">
      <c r="A5" s="5"/>
      <c r="B5" s="5">
        <v>3</v>
      </c>
      <c r="C5" s="5">
        <f t="shared" si="0"/>
        <v>0</v>
      </c>
      <c r="D5" s="5" t="s">
        <v>268</v>
      </c>
      <c r="E5" s="5">
        <v>2</v>
      </c>
      <c r="F5" s="5">
        <v>2</v>
      </c>
      <c r="G5" s="5">
        <v>1</v>
      </c>
      <c r="H5" s="5" t="s">
        <v>29</v>
      </c>
      <c r="I5" s="5">
        <f t="shared" si="1"/>
        <v>0</v>
      </c>
      <c r="J5" s="5" t="str">
        <f t="shared" si="2"/>
        <v>00000</v>
      </c>
      <c r="K5" s="5">
        <f t="shared" si="3"/>
        <v>1</v>
      </c>
      <c r="L5" s="5">
        <f t="shared" si="4"/>
        <v>7</v>
      </c>
      <c r="M5" s="5">
        <f t="shared" si="5"/>
        <v>0</v>
      </c>
      <c r="N5" s="5" t="str">
        <f t="shared" si="6"/>
        <v>0001</v>
      </c>
      <c r="O5" s="5">
        <f t="shared" si="7"/>
        <v>2</v>
      </c>
      <c r="P5" s="5">
        <f t="shared" si="8"/>
        <v>0</v>
      </c>
      <c r="Q5" s="5"/>
    </row>
    <row r="6" spans="1:17" x14ac:dyDescent="0.25">
      <c r="A6" s="5"/>
      <c r="B6" s="5">
        <v>3</v>
      </c>
      <c r="C6" s="5">
        <f t="shared" si="0"/>
        <v>0</v>
      </c>
      <c r="D6" s="5" t="s">
        <v>267</v>
      </c>
      <c r="E6" s="5">
        <v>3</v>
      </c>
      <c r="F6" s="5">
        <v>3</v>
      </c>
      <c r="G6" s="5">
        <v>1</v>
      </c>
      <c r="H6" s="5" t="s">
        <v>28</v>
      </c>
      <c r="I6" s="5">
        <f t="shared" si="1"/>
        <v>0</v>
      </c>
      <c r="J6" s="5" t="str">
        <f t="shared" si="2"/>
        <v>00000</v>
      </c>
      <c r="K6" s="5">
        <f t="shared" si="3"/>
        <v>1</v>
      </c>
      <c r="L6" s="5">
        <f t="shared" si="4"/>
        <v>7</v>
      </c>
      <c r="M6" s="5">
        <f t="shared" si="5"/>
        <v>0</v>
      </c>
      <c r="N6" s="5" t="str">
        <f t="shared" si="6"/>
        <v>0001</v>
      </c>
      <c r="O6" s="5">
        <f t="shared" si="7"/>
        <v>3</v>
      </c>
      <c r="P6" s="5">
        <f t="shared" si="8"/>
        <v>0</v>
      </c>
      <c r="Q6" s="5"/>
    </row>
    <row r="7" spans="1:17" x14ac:dyDescent="0.25">
      <c r="A7" s="5"/>
      <c r="B7" s="5">
        <v>4</v>
      </c>
      <c r="C7" s="5">
        <f t="shared" si="0"/>
        <v>1</v>
      </c>
      <c r="D7" s="5" t="s">
        <v>191</v>
      </c>
      <c r="E7" s="5">
        <v>28</v>
      </c>
      <c r="F7" s="5">
        <v>28</v>
      </c>
      <c r="G7" s="5">
        <v>1</v>
      </c>
      <c r="H7" s="5" t="s">
        <v>32</v>
      </c>
      <c r="I7" s="5">
        <f t="shared" si="1"/>
        <v>1</v>
      </c>
      <c r="J7" s="5" t="str">
        <f t="shared" si="2"/>
        <v>00001</v>
      </c>
      <c r="K7" s="5">
        <f t="shared" si="3"/>
        <v>8</v>
      </c>
      <c r="L7" s="5">
        <f t="shared" si="4"/>
        <v>31</v>
      </c>
      <c r="M7" s="5">
        <f t="shared" si="5"/>
        <v>24</v>
      </c>
      <c r="N7" s="5" t="str">
        <f t="shared" si="6"/>
        <v>1000</v>
      </c>
      <c r="O7" s="5">
        <f t="shared" si="7"/>
        <v>28</v>
      </c>
      <c r="P7" s="5">
        <f t="shared" si="8"/>
        <v>0</v>
      </c>
      <c r="Q7" s="5"/>
    </row>
    <row r="8" spans="1:17" x14ac:dyDescent="0.25">
      <c r="A8" s="5"/>
      <c r="B8" s="5">
        <v>5</v>
      </c>
      <c r="C8" s="5">
        <f t="shared" si="0"/>
        <v>1</v>
      </c>
      <c r="D8" s="5" t="s">
        <v>192</v>
      </c>
      <c r="E8" s="5">
        <v>16</v>
      </c>
      <c r="F8" s="5">
        <v>16</v>
      </c>
      <c r="G8" s="5">
        <v>1</v>
      </c>
      <c r="H8" s="5" t="s">
        <v>33</v>
      </c>
      <c r="I8" s="5">
        <f t="shared" si="1"/>
        <v>1</v>
      </c>
      <c r="J8" s="5" t="str">
        <f t="shared" si="2"/>
        <v>00001</v>
      </c>
      <c r="K8" s="5">
        <f t="shared" si="3"/>
        <v>4</v>
      </c>
      <c r="L8" s="5">
        <f t="shared" si="4"/>
        <v>23</v>
      </c>
      <c r="M8" s="5">
        <f t="shared" si="5"/>
        <v>16</v>
      </c>
      <c r="N8" s="5" t="str">
        <f t="shared" si="6"/>
        <v>0100</v>
      </c>
      <c r="O8" s="5">
        <f t="shared" si="7"/>
        <v>16</v>
      </c>
      <c r="P8" s="5">
        <f t="shared" si="8"/>
        <v>0</v>
      </c>
      <c r="Q8" s="5"/>
    </row>
    <row r="9" spans="1:17" x14ac:dyDescent="0.25">
      <c r="A9" s="5"/>
      <c r="B9" s="5">
        <v>6</v>
      </c>
      <c r="C9" s="5">
        <f t="shared" si="0"/>
        <v>1</v>
      </c>
      <c r="D9" s="5" t="s">
        <v>272</v>
      </c>
      <c r="E9" s="5">
        <v>9</v>
      </c>
      <c r="F9" s="5">
        <v>9</v>
      </c>
      <c r="G9" s="5">
        <v>1</v>
      </c>
      <c r="H9" s="5" t="s">
        <v>35</v>
      </c>
      <c r="I9" s="5">
        <f t="shared" si="1"/>
        <v>1</v>
      </c>
      <c r="J9" s="5" t="str">
        <f t="shared" si="2"/>
        <v>00001</v>
      </c>
      <c r="K9" s="5">
        <f t="shared" si="3"/>
        <v>2</v>
      </c>
      <c r="L9" s="5">
        <f t="shared" si="4"/>
        <v>15</v>
      </c>
      <c r="M9" s="5">
        <f t="shared" si="5"/>
        <v>8</v>
      </c>
      <c r="N9" s="5" t="str">
        <f t="shared" si="6"/>
        <v>0010</v>
      </c>
      <c r="O9" s="5">
        <f t="shared" si="7"/>
        <v>9</v>
      </c>
      <c r="P9" s="5">
        <f t="shared" si="8"/>
        <v>0</v>
      </c>
      <c r="Q9" s="5"/>
    </row>
    <row r="10" spans="1:17" x14ac:dyDescent="0.25">
      <c r="A10" s="5"/>
      <c r="B10" s="5">
        <v>6</v>
      </c>
      <c r="C10" s="5">
        <f t="shared" si="0"/>
        <v>1</v>
      </c>
      <c r="D10" s="5" t="s">
        <v>271</v>
      </c>
      <c r="E10" s="5">
        <v>11</v>
      </c>
      <c r="F10" s="5">
        <v>11</v>
      </c>
      <c r="G10" s="5">
        <v>1</v>
      </c>
      <c r="H10" s="5" t="s">
        <v>34</v>
      </c>
      <c r="I10" s="5">
        <f t="shared" si="1"/>
        <v>1</v>
      </c>
      <c r="J10" s="5" t="str">
        <f t="shared" si="2"/>
        <v>00001</v>
      </c>
      <c r="K10" s="5">
        <f t="shared" si="3"/>
        <v>2</v>
      </c>
      <c r="L10" s="5">
        <f t="shared" si="4"/>
        <v>15</v>
      </c>
      <c r="M10" s="5">
        <f t="shared" si="5"/>
        <v>8</v>
      </c>
      <c r="N10" s="5" t="str">
        <f t="shared" si="6"/>
        <v>0010</v>
      </c>
      <c r="O10" s="5">
        <f t="shared" si="7"/>
        <v>11</v>
      </c>
      <c r="P10" s="5">
        <f t="shared" si="8"/>
        <v>0</v>
      </c>
      <c r="Q10" s="5"/>
    </row>
    <row r="11" spans="1:17" x14ac:dyDescent="0.25">
      <c r="A11" s="5"/>
      <c r="B11" s="5">
        <v>7</v>
      </c>
      <c r="C11" s="5">
        <f t="shared" si="0"/>
        <v>1</v>
      </c>
      <c r="D11" s="5" t="s">
        <v>194</v>
      </c>
      <c r="E11" s="5">
        <v>6</v>
      </c>
      <c r="F11" s="5">
        <v>0</v>
      </c>
      <c r="G11" s="5">
        <v>7</v>
      </c>
      <c r="H11" s="5" t="s">
        <v>36</v>
      </c>
      <c r="I11" s="5">
        <f t="shared" si="1"/>
        <v>1</v>
      </c>
      <c r="J11" s="5" t="str">
        <f t="shared" si="2"/>
        <v>00001</v>
      </c>
      <c r="K11" s="5">
        <f t="shared" si="3"/>
        <v>1</v>
      </c>
      <c r="L11" s="5">
        <f t="shared" si="4"/>
        <v>7</v>
      </c>
      <c r="M11" s="5">
        <f t="shared" si="5"/>
        <v>0</v>
      </c>
      <c r="N11" s="5" t="str">
        <f t="shared" si="6"/>
        <v>0001</v>
      </c>
      <c r="O11" s="5" t="str">
        <f t="shared" si="7"/>
        <v>6 downto 0</v>
      </c>
      <c r="P11" s="5" t="str">
        <f t="shared" si="8"/>
        <v>6 downto 0</v>
      </c>
      <c r="Q11" s="5"/>
    </row>
    <row r="12" spans="1:17" x14ac:dyDescent="0.25">
      <c r="A12" s="5"/>
      <c r="B12" s="5">
        <v>8</v>
      </c>
      <c r="C12" s="5">
        <f t="shared" si="0"/>
        <v>2</v>
      </c>
      <c r="D12" s="5" t="s">
        <v>195</v>
      </c>
      <c r="E12" s="5">
        <v>31</v>
      </c>
      <c r="F12" s="5">
        <v>0</v>
      </c>
      <c r="G12" s="5">
        <v>32</v>
      </c>
      <c r="H12" s="5" t="s">
        <v>37</v>
      </c>
      <c r="I12" s="5">
        <f t="shared" si="1"/>
        <v>2</v>
      </c>
      <c r="J12" s="5" t="str">
        <f t="shared" si="2"/>
        <v>00010</v>
      </c>
      <c r="K12" s="5">
        <f t="shared" si="3"/>
        <v>8</v>
      </c>
      <c r="L12" s="5">
        <f t="shared" si="4"/>
        <v>31</v>
      </c>
      <c r="M12" s="5">
        <f t="shared" si="5"/>
        <v>24</v>
      </c>
      <c r="N12" s="5" t="str">
        <f t="shared" si="6"/>
        <v>1111</v>
      </c>
      <c r="O12" s="5" t="str">
        <f t="shared" si="7"/>
        <v>31 downto 0</v>
      </c>
      <c r="P12" s="5" t="str">
        <f t="shared" si="8"/>
        <v>31 downto 0</v>
      </c>
      <c r="Q12" s="5"/>
    </row>
    <row r="13" spans="1:17" x14ac:dyDescent="0.25">
      <c r="A13" s="5"/>
      <c r="B13" s="5">
        <v>9</v>
      </c>
      <c r="C13" s="5">
        <f t="shared" si="0"/>
        <v>2</v>
      </c>
      <c r="D13" s="5" t="s">
        <v>195</v>
      </c>
      <c r="E13" s="5">
        <v>31</v>
      </c>
      <c r="F13" s="5">
        <v>0</v>
      </c>
      <c r="G13" s="5">
        <v>32</v>
      </c>
      <c r="H13" s="5" t="s">
        <v>37</v>
      </c>
      <c r="I13" s="5">
        <f t="shared" si="1"/>
        <v>2</v>
      </c>
      <c r="J13" s="5" t="str">
        <f t="shared" si="2"/>
        <v>00010</v>
      </c>
      <c r="K13" s="5">
        <f t="shared" si="3"/>
        <v>4</v>
      </c>
      <c r="L13" s="5">
        <f t="shared" si="4"/>
        <v>23</v>
      </c>
      <c r="M13" s="5">
        <f t="shared" si="5"/>
        <v>16</v>
      </c>
      <c r="N13" s="5" t="str">
        <f t="shared" si="6"/>
        <v>1111</v>
      </c>
      <c r="O13" s="5" t="str">
        <f t="shared" si="7"/>
        <v>31 downto 0</v>
      </c>
      <c r="P13" s="5" t="str">
        <f t="shared" si="8"/>
        <v>31 downto 0</v>
      </c>
      <c r="Q13" s="5"/>
    </row>
    <row r="14" spans="1:17" x14ac:dyDescent="0.25">
      <c r="A14" s="5"/>
      <c r="B14" s="5">
        <v>10</v>
      </c>
      <c r="C14" s="5">
        <f t="shared" si="0"/>
        <v>2</v>
      </c>
      <c r="D14" s="5" t="s">
        <v>195</v>
      </c>
      <c r="E14" s="5">
        <v>31</v>
      </c>
      <c r="F14" s="5">
        <v>0</v>
      </c>
      <c r="G14" s="5">
        <v>32</v>
      </c>
      <c r="H14" s="5" t="s">
        <v>37</v>
      </c>
      <c r="I14" s="5">
        <f t="shared" si="1"/>
        <v>2</v>
      </c>
      <c r="J14" s="5" t="str">
        <f t="shared" si="2"/>
        <v>00010</v>
      </c>
      <c r="K14" s="5">
        <f t="shared" si="3"/>
        <v>2</v>
      </c>
      <c r="L14" s="5">
        <f t="shared" si="4"/>
        <v>15</v>
      </c>
      <c r="M14" s="5">
        <f t="shared" si="5"/>
        <v>8</v>
      </c>
      <c r="N14" s="5" t="str">
        <f t="shared" si="6"/>
        <v>1111</v>
      </c>
      <c r="O14" s="5" t="str">
        <f t="shared" si="7"/>
        <v>31 downto 0</v>
      </c>
      <c r="P14" s="5" t="str">
        <f t="shared" si="8"/>
        <v>31 downto 0</v>
      </c>
      <c r="Q14" s="5"/>
    </row>
    <row r="15" spans="1:17" x14ac:dyDescent="0.25">
      <c r="A15" s="5"/>
      <c r="B15" s="5">
        <v>11</v>
      </c>
      <c r="C15" s="5">
        <f t="shared" si="0"/>
        <v>2</v>
      </c>
      <c r="D15" s="5" t="s">
        <v>195</v>
      </c>
      <c r="E15" s="5">
        <v>31</v>
      </c>
      <c r="F15" s="5">
        <v>0</v>
      </c>
      <c r="G15" s="5">
        <v>32</v>
      </c>
      <c r="H15" s="5" t="s">
        <v>37</v>
      </c>
      <c r="I15" s="5">
        <f t="shared" si="1"/>
        <v>2</v>
      </c>
      <c r="J15" s="5" t="str">
        <f t="shared" si="2"/>
        <v>00010</v>
      </c>
      <c r="K15" s="5">
        <f t="shared" si="3"/>
        <v>1</v>
      </c>
      <c r="L15" s="5">
        <f t="shared" si="4"/>
        <v>7</v>
      </c>
      <c r="M15" s="5">
        <f t="shared" si="5"/>
        <v>0</v>
      </c>
      <c r="N15" s="5" t="str">
        <f t="shared" si="6"/>
        <v>1111</v>
      </c>
      <c r="O15" s="5" t="str">
        <f t="shared" si="7"/>
        <v>31 downto 0</v>
      </c>
      <c r="P15" s="5" t="str">
        <f t="shared" si="8"/>
        <v>31 downto 0</v>
      </c>
      <c r="Q15" s="5"/>
    </row>
    <row r="16" spans="1:17" x14ac:dyDescent="0.25">
      <c r="A16" s="5"/>
      <c r="B16" s="5">
        <v>12</v>
      </c>
      <c r="C16" s="5">
        <f t="shared" si="0"/>
        <v>3</v>
      </c>
      <c r="D16" s="5" t="s">
        <v>196</v>
      </c>
      <c r="E16" s="5">
        <v>31</v>
      </c>
      <c r="F16" s="5">
        <v>0</v>
      </c>
      <c r="G16" s="5">
        <v>32</v>
      </c>
      <c r="H16" s="5" t="s">
        <v>38</v>
      </c>
      <c r="I16" s="5">
        <f t="shared" si="1"/>
        <v>3</v>
      </c>
      <c r="J16" s="5" t="str">
        <f t="shared" si="2"/>
        <v>00011</v>
      </c>
      <c r="K16" s="5">
        <f t="shared" si="3"/>
        <v>8</v>
      </c>
      <c r="L16" s="5">
        <f t="shared" si="4"/>
        <v>31</v>
      </c>
      <c r="M16" s="5">
        <f t="shared" si="5"/>
        <v>24</v>
      </c>
      <c r="N16" s="5" t="str">
        <f t="shared" si="6"/>
        <v>1111</v>
      </c>
      <c r="O16" s="5" t="str">
        <f t="shared" si="7"/>
        <v>31 downto 0</v>
      </c>
      <c r="P16" s="5" t="str">
        <f t="shared" si="8"/>
        <v>31 downto 0</v>
      </c>
      <c r="Q16" s="5"/>
    </row>
    <row r="17" spans="1:17" x14ac:dyDescent="0.25">
      <c r="A17" s="5"/>
      <c r="B17" s="5">
        <v>13</v>
      </c>
      <c r="C17" s="5">
        <f t="shared" si="0"/>
        <v>3</v>
      </c>
      <c r="D17" s="5" t="s">
        <v>196</v>
      </c>
      <c r="E17" s="5">
        <v>31</v>
      </c>
      <c r="F17" s="5">
        <v>0</v>
      </c>
      <c r="G17" s="5">
        <v>32</v>
      </c>
      <c r="H17" s="5" t="s">
        <v>38</v>
      </c>
      <c r="I17" s="5">
        <f t="shared" si="1"/>
        <v>3</v>
      </c>
      <c r="J17" s="5" t="str">
        <f t="shared" si="2"/>
        <v>00011</v>
      </c>
      <c r="K17" s="5">
        <f t="shared" si="3"/>
        <v>4</v>
      </c>
      <c r="L17" s="5">
        <f t="shared" si="4"/>
        <v>23</v>
      </c>
      <c r="M17" s="5">
        <f t="shared" si="5"/>
        <v>16</v>
      </c>
      <c r="N17" s="5" t="str">
        <f t="shared" si="6"/>
        <v>1111</v>
      </c>
      <c r="O17" s="5" t="str">
        <f t="shared" si="7"/>
        <v>31 downto 0</v>
      </c>
      <c r="P17" s="5" t="str">
        <f t="shared" si="8"/>
        <v>31 downto 0</v>
      </c>
      <c r="Q17" s="5"/>
    </row>
    <row r="18" spans="1:17" x14ac:dyDescent="0.25">
      <c r="A18" s="5"/>
      <c r="B18" s="5">
        <v>14</v>
      </c>
      <c r="C18" s="5">
        <f t="shared" si="0"/>
        <v>3</v>
      </c>
      <c r="D18" s="5" t="s">
        <v>196</v>
      </c>
      <c r="E18" s="5">
        <v>31</v>
      </c>
      <c r="F18" s="5">
        <v>0</v>
      </c>
      <c r="G18" s="5">
        <v>32</v>
      </c>
      <c r="H18" s="5" t="s">
        <v>38</v>
      </c>
      <c r="I18" s="5">
        <f t="shared" si="1"/>
        <v>3</v>
      </c>
      <c r="J18" s="5" t="str">
        <f t="shared" si="2"/>
        <v>00011</v>
      </c>
      <c r="K18" s="5">
        <f t="shared" si="3"/>
        <v>2</v>
      </c>
      <c r="L18" s="5">
        <f t="shared" si="4"/>
        <v>15</v>
      </c>
      <c r="M18" s="5">
        <f t="shared" si="5"/>
        <v>8</v>
      </c>
      <c r="N18" s="5" t="str">
        <f t="shared" si="6"/>
        <v>1111</v>
      </c>
      <c r="O18" s="5" t="str">
        <f t="shared" si="7"/>
        <v>31 downto 0</v>
      </c>
      <c r="P18" s="5" t="str">
        <f t="shared" si="8"/>
        <v>31 downto 0</v>
      </c>
      <c r="Q18" s="5"/>
    </row>
    <row r="19" spans="1:17" x14ac:dyDescent="0.25">
      <c r="A19" s="5"/>
      <c r="B19" s="5">
        <v>15</v>
      </c>
      <c r="C19" s="5">
        <f t="shared" si="0"/>
        <v>3</v>
      </c>
      <c r="D19" s="5" t="s">
        <v>196</v>
      </c>
      <c r="E19" s="5">
        <v>31</v>
      </c>
      <c r="F19" s="5">
        <v>0</v>
      </c>
      <c r="G19" s="5">
        <v>32</v>
      </c>
      <c r="H19" s="5" t="s">
        <v>38</v>
      </c>
      <c r="I19" s="5">
        <f t="shared" si="1"/>
        <v>3</v>
      </c>
      <c r="J19" s="5" t="str">
        <f t="shared" si="2"/>
        <v>00011</v>
      </c>
      <c r="K19" s="5">
        <f t="shared" si="3"/>
        <v>1</v>
      </c>
      <c r="L19" s="5">
        <f t="shared" si="4"/>
        <v>7</v>
      </c>
      <c r="M19" s="5">
        <f t="shared" si="5"/>
        <v>0</v>
      </c>
      <c r="N19" s="5" t="str">
        <f t="shared" si="6"/>
        <v>1111</v>
      </c>
      <c r="O19" s="5" t="str">
        <f t="shared" si="7"/>
        <v>31 downto 0</v>
      </c>
      <c r="P19" s="5" t="str">
        <f t="shared" si="8"/>
        <v>31 downto 0</v>
      </c>
      <c r="Q19" s="5"/>
    </row>
    <row r="20" spans="1:17" x14ac:dyDescent="0.25">
      <c r="A20" s="5"/>
      <c r="B20" s="5">
        <v>16</v>
      </c>
      <c r="C20" s="5">
        <f t="shared" si="0"/>
        <v>4</v>
      </c>
      <c r="D20" s="5" t="s">
        <v>197</v>
      </c>
      <c r="E20" s="5">
        <v>31</v>
      </c>
      <c r="F20" s="5">
        <v>0</v>
      </c>
      <c r="G20" s="5">
        <v>32</v>
      </c>
      <c r="H20" s="5" t="s">
        <v>39</v>
      </c>
      <c r="I20" s="5">
        <f t="shared" si="1"/>
        <v>4</v>
      </c>
      <c r="J20" s="5" t="str">
        <f t="shared" si="2"/>
        <v>00100</v>
      </c>
      <c r="K20" s="5">
        <f t="shared" si="3"/>
        <v>8</v>
      </c>
      <c r="L20" s="5">
        <f t="shared" si="4"/>
        <v>31</v>
      </c>
      <c r="M20" s="5">
        <f t="shared" si="5"/>
        <v>24</v>
      </c>
      <c r="N20" s="5" t="str">
        <f t="shared" si="6"/>
        <v>1111</v>
      </c>
      <c r="O20" s="5" t="str">
        <f t="shared" si="7"/>
        <v>31 downto 0</v>
      </c>
      <c r="P20" s="5" t="str">
        <f t="shared" si="8"/>
        <v>31 downto 0</v>
      </c>
      <c r="Q20" s="5"/>
    </row>
    <row r="21" spans="1:17" x14ac:dyDescent="0.25">
      <c r="A21" s="5"/>
      <c r="B21" s="5">
        <v>17</v>
      </c>
      <c r="C21" s="5">
        <f t="shared" si="0"/>
        <v>4</v>
      </c>
      <c r="D21" s="5" t="s">
        <v>197</v>
      </c>
      <c r="E21" s="5">
        <v>31</v>
      </c>
      <c r="F21" s="5">
        <v>0</v>
      </c>
      <c r="G21" s="5">
        <v>32</v>
      </c>
      <c r="H21" s="5" t="s">
        <v>39</v>
      </c>
      <c r="I21" s="5">
        <f t="shared" si="1"/>
        <v>4</v>
      </c>
      <c r="J21" s="5" t="str">
        <f t="shared" si="2"/>
        <v>00100</v>
      </c>
      <c r="K21" s="5">
        <f t="shared" si="3"/>
        <v>4</v>
      </c>
      <c r="L21" s="5">
        <f t="shared" si="4"/>
        <v>23</v>
      </c>
      <c r="M21" s="5">
        <f t="shared" si="5"/>
        <v>16</v>
      </c>
      <c r="N21" s="5" t="str">
        <f t="shared" si="6"/>
        <v>1111</v>
      </c>
      <c r="O21" s="5" t="str">
        <f t="shared" si="7"/>
        <v>31 downto 0</v>
      </c>
      <c r="P21" s="5" t="str">
        <f t="shared" si="8"/>
        <v>31 downto 0</v>
      </c>
      <c r="Q21" s="5"/>
    </row>
    <row r="22" spans="1:17" x14ac:dyDescent="0.25">
      <c r="A22" s="5"/>
      <c r="B22" s="5">
        <v>18</v>
      </c>
      <c r="C22" s="5">
        <f t="shared" si="0"/>
        <v>4</v>
      </c>
      <c r="D22" s="5" t="s">
        <v>197</v>
      </c>
      <c r="E22" s="5">
        <v>31</v>
      </c>
      <c r="F22" s="5">
        <v>0</v>
      </c>
      <c r="G22" s="5">
        <v>32</v>
      </c>
      <c r="H22" s="5" t="s">
        <v>39</v>
      </c>
      <c r="I22" s="5">
        <f t="shared" si="1"/>
        <v>4</v>
      </c>
      <c r="J22" s="5" t="str">
        <f t="shared" si="2"/>
        <v>00100</v>
      </c>
      <c r="K22" s="5">
        <f t="shared" si="3"/>
        <v>2</v>
      </c>
      <c r="L22" s="5">
        <f t="shared" si="4"/>
        <v>15</v>
      </c>
      <c r="M22" s="5">
        <f t="shared" si="5"/>
        <v>8</v>
      </c>
      <c r="N22" s="5" t="str">
        <f t="shared" si="6"/>
        <v>1111</v>
      </c>
      <c r="O22" s="5" t="str">
        <f t="shared" si="7"/>
        <v>31 downto 0</v>
      </c>
      <c r="P22" s="5" t="str">
        <f t="shared" si="8"/>
        <v>31 downto 0</v>
      </c>
      <c r="Q22" s="5"/>
    </row>
    <row r="23" spans="1:17" x14ac:dyDescent="0.25">
      <c r="A23" s="5"/>
      <c r="B23" s="5">
        <v>19</v>
      </c>
      <c r="C23" s="5">
        <f t="shared" si="0"/>
        <v>4</v>
      </c>
      <c r="D23" s="5" t="s">
        <v>197</v>
      </c>
      <c r="E23" s="5">
        <v>31</v>
      </c>
      <c r="F23" s="5">
        <v>0</v>
      </c>
      <c r="G23" s="5">
        <v>32</v>
      </c>
      <c r="H23" s="5" t="s">
        <v>39</v>
      </c>
      <c r="I23" s="5">
        <f t="shared" si="1"/>
        <v>4</v>
      </c>
      <c r="J23" s="5" t="str">
        <f t="shared" si="2"/>
        <v>00100</v>
      </c>
      <c r="K23" s="5">
        <f t="shared" si="3"/>
        <v>1</v>
      </c>
      <c r="L23" s="5">
        <f t="shared" si="4"/>
        <v>7</v>
      </c>
      <c r="M23" s="5">
        <f t="shared" si="5"/>
        <v>0</v>
      </c>
      <c r="N23" s="5" t="str">
        <f t="shared" si="6"/>
        <v>1111</v>
      </c>
      <c r="O23" s="5" t="str">
        <f t="shared" si="7"/>
        <v>31 downto 0</v>
      </c>
      <c r="P23" s="5" t="str">
        <f t="shared" si="8"/>
        <v>31 downto 0</v>
      </c>
      <c r="Q23" s="5"/>
    </row>
    <row r="24" spans="1:17" x14ac:dyDescent="0.25">
      <c r="A24" s="5"/>
      <c r="B24" s="5">
        <v>23</v>
      </c>
      <c r="C24" s="5">
        <f t="shared" si="0"/>
        <v>5</v>
      </c>
      <c r="D24" s="5" t="s">
        <v>198</v>
      </c>
      <c r="E24" s="5">
        <v>2</v>
      </c>
      <c r="F24" s="5">
        <v>0</v>
      </c>
      <c r="G24" s="5">
        <v>3</v>
      </c>
      <c r="H24" s="5" t="s">
        <v>40</v>
      </c>
      <c r="I24" s="5">
        <f t="shared" si="1"/>
        <v>5</v>
      </c>
      <c r="J24" s="5" t="str">
        <f t="shared" si="2"/>
        <v>00101</v>
      </c>
      <c r="K24" s="5">
        <f t="shared" si="3"/>
        <v>1</v>
      </c>
      <c r="L24" s="5">
        <f t="shared" si="4"/>
        <v>7</v>
      </c>
      <c r="M24" s="5">
        <f t="shared" si="5"/>
        <v>0</v>
      </c>
      <c r="N24" s="5" t="str">
        <f t="shared" si="6"/>
        <v>0001</v>
      </c>
      <c r="O24" s="5" t="str">
        <f t="shared" si="7"/>
        <v>2 downto 0</v>
      </c>
      <c r="P24" s="5" t="str">
        <f t="shared" si="8"/>
        <v>2 downto 0</v>
      </c>
      <c r="Q24" s="5"/>
    </row>
    <row r="25" spans="1:17" x14ac:dyDescent="0.25">
      <c r="A25" s="5"/>
      <c r="B25" s="5">
        <v>27</v>
      </c>
      <c r="C25" s="5">
        <f t="shared" si="0"/>
        <v>6</v>
      </c>
      <c r="D25" s="5" t="s">
        <v>199</v>
      </c>
      <c r="E25" s="5">
        <v>0</v>
      </c>
      <c r="F25" s="5">
        <v>0</v>
      </c>
      <c r="G25" s="5">
        <v>1</v>
      </c>
      <c r="H25" s="5" t="s">
        <v>41</v>
      </c>
      <c r="I25" s="5">
        <f t="shared" si="1"/>
        <v>6</v>
      </c>
      <c r="J25" s="5" t="str">
        <f t="shared" si="2"/>
        <v>00110</v>
      </c>
      <c r="K25" s="5">
        <f t="shared" si="3"/>
        <v>1</v>
      </c>
      <c r="L25" s="5">
        <f t="shared" si="4"/>
        <v>7</v>
      </c>
      <c r="M25" s="5">
        <f t="shared" si="5"/>
        <v>0</v>
      </c>
      <c r="N25" s="5" t="str">
        <f t="shared" si="6"/>
        <v>0001</v>
      </c>
      <c r="O25" s="5">
        <f t="shared" si="7"/>
        <v>0</v>
      </c>
      <c r="P25" s="5">
        <f t="shared" si="8"/>
        <v>0</v>
      </c>
      <c r="Q25" s="5"/>
    </row>
    <row r="26" spans="1:17" x14ac:dyDescent="0.25">
      <c r="A26" s="5"/>
      <c r="B26" s="5">
        <v>260</v>
      </c>
      <c r="C26" s="5">
        <f t="shared" si="0"/>
        <v>65</v>
      </c>
      <c r="D26" s="5" t="s">
        <v>200</v>
      </c>
      <c r="E26" s="5">
        <v>26</v>
      </c>
      <c r="F26" s="5">
        <v>24</v>
      </c>
      <c r="G26" s="5">
        <v>3</v>
      </c>
      <c r="H26" s="5" t="s">
        <v>42</v>
      </c>
      <c r="I26" s="5">
        <f>C26-64+7</f>
        <v>8</v>
      </c>
      <c r="J26" s="5" t="str">
        <f t="shared" si="2"/>
        <v>01000</v>
      </c>
      <c r="K26" s="5">
        <f t="shared" si="3"/>
        <v>8</v>
      </c>
      <c r="L26" s="5">
        <f t="shared" si="4"/>
        <v>31</v>
      </c>
      <c r="M26" s="5">
        <f t="shared" si="5"/>
        <v>24</v>
      </c>
      <c r="N26" s="5" t="str">
        <f t="shared" si="6"/>
        <v>1000</v>
      </c>
      <c r="O26" s="5" t="str">
        <f t="shared" si="7"/>
        <v>26 downto 24</v>
      </c>
      <c r="P26" s="5" t="str">
        <f t="shared" si="8"/>
        <v>2 downto 0</v>
      </c>
      <c r="Q26" s="5"/>
    </row>
    <row r="27" spans="1:17" x14ac:dyDescent="0.25">
      <c r="A27" s="5"/>
      <c r="B27" s="5">
        <v>261</v>
      </c>
      <c r="C27" s="5">
        <f t="shared" si="0"/>
        <v>65</v>
      </c>
      <c r="D27" s="5" t="s">
        <v>201</v>
      </c>
      <c r="E27" s="5">
        <v>18</v>
      </c>
      <c r="F27" s="5">
        <v>16</v>
      </c>
      <c r="G27" s="5">
        <v>3</v>
      </c>
      <c r="H27" s="5" t="s">
        <v>43</v>
      </c>
      <c r="I27" s="5">
        <f t="shared" ref="I27:I71" si="9">C27-64+7</f>
        <v>8</v>
      </c>
      <c r="J27" s="5" t="str">
        <f t="shared" si="2"/>
        <v>01000</v>
      </c>
      <c r="K27" s="5">
        <f t="shared" si="3"/>
        <v>4</v>
      </c>
      <c r="L27" s="5">
        <f t="shared" si="4"/>
        <v>23</v>
      </c>
      <c r="M27" s="5">
        <f t="shared" si="5"/>
        <v>16</v>
      </c>
      <c r="N27" s="5" t="str">
        <f t="shared" si="6"/>
        <v>0100</v>
      </c>
      <c r="O27" s="5" t="str">
        <f t="shared" si="7"/>
        <v>18 downto 16</v>
      </c>
      <c r="P27" s="5" t="str">
        <f t="shared" si="8"/>
        <v>2 downto 0</v>
      </c>
      <c r="Q27" s="5"/>
    </row>
    <row r="28" spans="1:17" x14ac:dyDescent="0.25">
      <c r="A28" s="5"/>
      <c r="B28" s="5">
        <v>262</v>
      </c>
      <c r="C28" s="5">
        <f t="shared" si="0"/>
        <v>65</v>
      </c>
      <c r="D28" s="5" t="s">
        <v>202</v>
      </c>
      <c r="E28" s="5">
        <v>10</v>
      </c>
      <c r="F28" s="5">
        <v>8</v>
      </c>
      <c r="G28" s="5">
        <v>3</v>
      </c>
      <c r="H28" s="5" t="s">
        <v>44</v>
      </c>
      <c r="I28" s="5">
        <f t="shared" si="9"/>
        <v>8</v>
      </c>
      <c r="J28" s="5" t="str">
        <f t="shared" si="2"/>
        <v>01000</v>
      </c>
      <c r="K28" s="5">
        <f t="shared" si="3"/>
        <v>2</v>
      </c>
      <c r="L28" s="5">
        <f t="shared" si="4"/>
        <v>15</v>
      </c>
      <c r="M28" s="5">
        <f t="shared" si="5"/>
        <v>8</v>
      </c>
      <c r="N28" s="5" t="str">
        <f t="shared" si="6"/>
        <v>0010</v>
      </c>
      <c r="O28" s="5" t="str">
        <f t="shared" si="7"/>
        <v>10 downto 8</v>
      </c>
      <c r="P28" s="5" t="str">
        <f t="shared" si="8"/>
        <v>2 downto 0</v>
      </c>
      <c r="Q28" s="5"/>
    </row>
    <row r="29" spans="1:17" x14ac:dyDescent="0.25">
      <c r="A29" s="5"/>
      <c r="B29" s="5">
        <v>263</v>
      </c>
      <c r="C29" s="5">
        <f t="shared" si="0"/>
        <v>65</v>
      </c>
      <c r="D29" s="5" t="s">
        <v>203</v>
      </c>
      <c r="E29" s="5">
        <v>2</v>
      </c>
      <c r="F29" s="5">
        <v>0</v>
      </c>
      <c r="G29" s="5">
        <v>3</v>
      </c>
      <c r="H29" s="5" t="s">
        <v>45</v>
      </c>
      <c r="I29" s="5">
        <f t="shared" si="9"/>
        <v>8</v>
      </c>
      <c r="J29" s="5" t="str">
        <f t="shared" si="2"/>
        <v>01000</v>
      </c>
      <c r="K29" s="5">
        <f t="shared" si="3"/>
        <v>1</v>
      </c>
      <c r="L29" s="5">
        <f t="shared" si="4"/>
        <v>7</v>
      </c>
      <c r="M29" s="5">
        <f t="shared" si="5"/>
        <v>0</v>
      </c>
      <c r="N29" s="5" t="str">
        <f t="shared" si="6"/>
        <v>0001</v>
      </c>
      <c r="O29" s="5" t="str">
        <f t="shared" si="7"/>
        <v>2 downto 0</v>
      </c>
      <c r="P29" s="5" t="str">
        <f t="shared" si="8"/>
        <v>2 downto 0</v>
      </c>
      <c r="Q29" s="5"/>
    </row>
    <row r="30" spans="1:17" x14ac:dyDescent="0.25">
      <c r="A30" s="5"/>
      <c r="B30" s="5">
        <v>264</v>
      </c>
      <c r="C30" s="5">
        <f t="shared" si="0"/>
        <v>66</v>
      </c>
      <c r="D30" s="5" t="s">
        <v>204</v>
      </c>
      <c r="E30" s="5">
        <v>26</v>
      </c>
      <c r="F30" s="5">
        <v>24</v>
      </c>
      <c r="G30" s="5">
        <v>3</v>
      </c>
      <c r="H30" s="5" t="s">
        <v>46</v>
      </c>
      <c r="I30" s="5">
        <f t="shared" si="9"/>
        <v>9</v>
      </c>
      <c r="J30" s="5" t="str">
        <f t="shared" si="2"/>
        <v>01001</v>
      </c>
      <c r="K30" s="5">
        <f t="shared" si="3"/>
        <v>8</v>
      </c>
      <c r="L30" s="5">
        <f t="shared" si="4"/>
        <v>31</v>
      </c>
      <c r="M30" s="5">
        <f t="shared" si="5"/>
        <v>24</v>
      </c>
      <c r="N30" s="5" t="str">
        <f t="shared" si="6"/>
        <v>1000</v>
      </c>
      <c r="O30" s="5" t="str">
        <f t="shared" si="7"/>
        <v>26 downto 24</v>
      </c>
      <c r="P30" s="5" t="str">
        <f t="shared" si="8"/>
        <v>2 downto 0</v>
      </c>
      <c r="Q30" s="5"/>
    </row>
    <row r="31" spans="1:17" x14ac:dyDescent="0.25">
      <c r="A31" s="5"/>
      <c r="B31" s="5">
        <v>265</v>
      </c>
      <c r="C31" s="5">
        <f t="shared" si="0"/>
        <v>66</v>
      </c>
      <c r="D31" s="5" t="s">
        <v>205</v>
      </c>
      <c r="E31" s="5">
        <v>18</v>
      </c>
      <c r="F31" s="5">
        <v>16</v>
      </c>
      <c r="G31" s="5">
        <v>3</v>
      </c>
      <c r="H31" s="5" t="s">
        <v>47</v>
      </c>
      <c r="I31" s="5">
        <f t="shared" si="9"/>
        <v>9</v>
      </c>
      <c r="J31" s="5" t="str">
        <f t="shared" si="2"/>
        <v>01001</v>
      </c>
      <c r="K31" s="5">
        <f t="shared" si="3"/>
        <v>4</v>
      </c>
      <c r="L31" s="5">
        <f t="shared" si="4"/>
        <v>23</v>
      </c>
      <c r="M31" s="5">
        <f t="shared" si="5"/>
        <v>16</v>
      </c>
      <c r="N31" s="5" t="str">
        <f t="shared" si="6"/>
        <v>0100</v>
      </c>
      <c r="O31" s="5" t="str">
        <f t="shared" si="7"/>
        <v>18 downto 16</v>
      </c>
      <c r="P31" s="5" t="str">
        <f t="shared" si="8"/>
        <v>2 downto 0</v>
      </c>
      <c r="Q31" s="5"/>
    </row>
    <row r="32" spans="1:17" x14ac:dyDescent="0.25">
      <c r="A32" s="5"/>
      <c r="B32" s="5">
        <v>266</v>
      </c>
      <c r="C32" s="5">
        <f t="shared" si="0"/>
        <v>66</v>
      </c>
      <c r="D32" s="5" t="s">
        <v>206</v>
      </c>
      <c r="E32" s="5">
        <v>10</v>
      </c>
      <c r="F32" s="5">
        <v>8</v>
      </c>
      <c r="G32" s="5">
        <v>3</v>
      </c>
      <c r="H32" s="5" t="s">
        <v>48</v>
      </c>
      <c r="I32" s="5">
        <f t="shared" si="9"/>
        <v>9</v>
      </c>
      <c r="J32" s="5" t="str">
        <f t="shared" si="2"/>
        <v>01001</v>
      </c>
      <c r="K32" s="5">
        <f t="shared" si="3"/>
        <v>2</v>
      </c>
      <c r="L32" s="5">
        <f t="shared" si="4"/>
        <v>15</v>
      </c>
      <c r="M32" s="5">
        <f t="shared" si="5"/>
        <v>8</v>
      </c>
      <c r="N32" s="5" t="str">
        <f t="shared" si="6"/>
        <v>0010</v>
      </c>
      <c r="O32" s="5" t="str">
        <f t="shared" si="7"/>
        <v>10 downto 8</v>
      </c>
      <c r="P32" s="5" t="str">
        <f t="shared" si="8"/>
        <v>2 downto 0</v>
      </c>
      <c r="Q32" s="5"/>
    </row>
    <row r="33" spans="1:17" x14ac:dyDescent="0.25">
      <c r="A33" s="5"/>
      <c r="B33" s="5">
        <v>267</v>
      </c>
      <c r="C33" s="5">
        <f t="shared" si="0"/>
        <v>66</v>
      </c>
      <c r="D33" s="5" t="s">
        <v>207</v>
      </c>
      <c r="E33" s="5">
        <v>2</v>
      </c>
      <c r="F33" s="5">
        <v>0</v>
      </c>
      <c r="G33" s="5">
        <v>3</v>
      </c>
      <c r="H33" s="5" t="s">
        <v>49</v>
      </c>
      <c r="I33" s="5">
        <f t="shared" si="9"/>
        <v>9</v>
      </c>
      <c r="J33" s="5" t="str">
        <f t="shared" si="2"/>
        <v>01001</v>
      </c>
      <c r="K33" s="5">
        <f t="shared" si="3"/>
        <v>1</v>
      </c>
      <c r="L33" s="5">
        <f t="shared" si="4"/>
        <v>7</v>
      </c>
      <c r="M33" s="5">
        <f t="shared" si="5"/>
        <v>0</v>
      </c>
      <c r="N33" s="5" t="str">
        <f t="shared" si="6"/>
        <v>0001</v>
      </c>
      <c r="O33" s="5" t="str">
        <f t="shared" si="7"/>
        <v>2 downto 0</v>
      </c>
      <c r="P33" s="5" t="str">
        <f t="shared" si="8"/>
        <v>2 downto 0</v>
      </c>
      <c r="Q33" s="5"/>
    </row>
    <row r="34" spans="1:17" x14ac:dyDescent="0.25">
      <c r="A34" s="5"/>
      <c r="B34" s="5">
        <v>270</v>
      </c>
      <c r="C34" s="5">
        <f t="shared" si="0"/>
        <v>67</v>
      </c>
      <c r="D34" s="5" t="s">
        <v>208</v>
      </c>
      <c r="E34" s="5">
        <v>13</v>
      </c>
      <c r="F34" s="5">
        <v>8</v>
      </c>
      <c r="G34" s="5">
        <v>6</v>
      </c>
      <c r="H34" s="5" t="s">
        <v>50</v>
      </c>
      <c r="I34" s="5">
        <f t="shared" si="9"/>
        <v>10</v>
      </c>
      <c r="J34" s="5" t="str">
        <f t="shared" si="2"/>
        <v>01010</v>
      </c>
      <c r="K34" s="5">
        <f t="shared" si="3"/>
        <v>2</v>
      </c>
      <c r="L34" s="5">
        <f t="shared" si="4"/>
        <v>15</v>
      </c>
      <c r="M34" s="5">
        <f t="shared" si="5"/>
        <v>8</v>
      </c>
      <c r="N34" s="5" t="str">
        <f t="shared" si="6"/>
        <v>0010</v>
      </c>
      <c r="O34" s="5" t="str">
        <f t="shared" si="7"/>
        <v>13 downto 8</v>
      </c>
      <c r="P34" s="5" t="str">
        <f t="shared" si="8"/>
        <v>5 downto 0</v>
      </c>
      <c r="Q34" s="5"/>
    </row>
    <row r="35" spans="1:17" x14ac:dyDescent="0.25">
      <c r="A35" s="5"/>
      <c r="B35" s="5">
        <v>271</v>
      </c>
      <c r="C35" s="5">
        <f t="shared" si="0"/>
        <v>67</v>
      </c>
      <c r="D35" s="5" t="s">
        <v>209</v>
      </c>
      <c r="E35" s="5">
        <v>5</v>
      </c>
      <c r="F35" s="5">
        <v>0</v>
      </c>
      <c r="G35" s="5">
        <v>6</v>
      </c>
      <c r="H35" s="5" t="s">
        <v>51</v>
      </c>
      <c r="I35" s="5">
        <f t="shared" si="9"/>
        <v>10</v>
      </c>
      <c r="J35" s="5" t="str">
        <f t="shared" si="2"/>
        <v>01010</v>
      </c>
      <c r="K35" s="5">
        <f t="shared" si="3"/>
        <v>1</v>
      </c>
      <c r="L35" s="5">
        <f t="shared" si="4"/>
        <v>7</v>
      </c>
      <c r="M35" s="5">
        <f t="shared" si="5"/>
        <v>0</v>
      </c>
      <c r="N35" s="5" t="str">
        <f t="shared" si="6"/>
        <v>0001</v>
      </c>
      <c r="O35" s="5" t="str">
        <f t="shared" si="7"/>
        <v>5 downto 0</v>
      </c>
      <c r="P35" s="5" t="str">
        <f t="shared" si="8"/>
        <v>5 downto 0</v>
      </c>
      <c r="Q35" s="5"/>
    </row>
    <row r="36" spans="1:17" x14ac:dyDescent="0.25">
      <c r="A36" s="5"/>
      <c r="B36" s="5">
        <v>272</v>
      </c>
      <c r="C36" s="5">
        <f t="shared" si="0"/>
        <v>68</v>
      </c>
      <c r="D36" s="5" t="s">
        <v>210</v>
      </c>
      <c r="E36" s="5">
        <v>25</v>
      </c>
      <c r="F36" s="5">
        <v>16</v>
      </c>
      <c r="G36" s="5">
        <v>10</v>
      </c>
      <c r="H36" s="5" t="s">
        <v>52</v>
      </c>
      <c r="I36" s="5">
        <f t="shared" si="9"/>
        <v>11</v>
      </c>
      <c r="J36" s="5" t="str">
        <f t="shared" si="2"/>
        <v>01011</v>
      </c>
      <c r="K36" s="5">
        <f t="shared" si="3"/>
        <v>8</v>
      </c>
      <c r="L36" s="5">
        <f t="shared" si="4"/>
        <v>31</v>
      </c>
      <c r="M36" s="5">
        <f t="shared" si="5"/>
        <v>24</v>
      </c>
      <c r="N36" s="5" t="str">
        <f t="shared" si="6"/>
        <v>1100</v>
      </c>
      <c r="O36" s="5" t="str">
        <f t="shared" si="7"/>
        <v>25 downto 16</v>
      </c>
      <c r="P36" s="5" t="str">
        <f t="shared" si="8"/>
        <v>9 downto 0</v>
      </c>
      <c r="Q36" s="5"/>
    </row>
    <row r="37" spans="1:17" x14ac:dyDescent="0.25">
      <c r="A37" s="5"/>
      <c r="B37" s="5">
        <v>273</v>
      </c>
      <c r="C37" s="5">
        <f t="shared" si="0"/>
        <v>68</v>
      </c>
      <c r="D37" s="5" t="s">
        <v>210</v>
      </c>
      <c r="E37" s="5">
        <v>25</v>
      </c>
      <c r="F37" s="5">
        <v>16</v>
      </c>
      <c r="G37" s="5">
        <v>10</v>
      </c>
      <c r="H37" s="5" t="s">
        <v>52</v>
      </c>
      <c r="I37" s="5">
        <f t="shared" si="9"/>
        <v>11</v>
      </c>
      <c r="J37" s="5" t="str">
        <f t="shared" si="2"/>
        <v>01011</v>
      </c>
      <c r="K37" s="5">
        <f t="shared" si="3"/>
        <v>4</v>
      </c>
      <c r="L37" s="5">
        <f t="shared" si="4"/>
        <v>23</v>
      </c>
      <c r="M37" s="5">
        <f t="shared" si="5"/>
        <v>16</v>
      </c>
      <c r="N37" s="5" t="str">
        <f t="shared" si="6"/>
        <v>1100</v>
      </c>
      <c r="O37" s="5" t="str">
        <f t="shared" si="7"/>
        <v>25 downto 16</v>
      </c>
      <c r="P37" s="5" t="str">
        <f t="shared" si="8"/>
        <v>9 downto 0</v>
      </c>
      <c r="Q37" s="5"/>
    </row>
    <row r="38" spans="1:17" x14ac:dyDescent="0.25">
      <c r="A38" s="5"/>
      <c r="B38" s="5">
        <v>274</v>
      </c>
      <c r="C38" s="5">
        <f t="shared" si="0"/>
        <v>68</v>
      </c>
      <c r="D38" s="5" t="s">
        <v>211</v>
      </c>
      <c r="E38" s="5">
        <v>9</v>
      </c>
      <c r="F38" s="5">
        <v>0</v>
      </c>
      <c r="G38" s="5">
        <v>10</v>
      </c>
      <c r="H38" s="5" t="s">
        <v>53</v>
      </c>
      <c r="I38" s="5">
        <f t="shared" si="9"/>
        <v>11</v>
      </c>
      <c r="J38" s="5" t="str">
        <f t="shared" si="2"/>
        <v>01011</v>
      </c>
      <c r="K38" s="5">
        <f t="shared" si="3"/>
        <v>2</v>
      </c>
      <c r="L38" s="5">
        <f t="shared" si="4"/>
        <v>15</v>
      </c>
      <c r="M38" s="5">
        <f t="shared" si="5"/>
        <v>8</v>
      </c>
      <c r="N38" s="5" t="str">
        <f t="shared" si="6"/>
        <v>0011</v>
      </c>
      <c r="O38" s="5" t="str">
        <f t="shared" si="7"/>
        <v>9 downto 0</v>
      </c>
      <c r="P38" s="5" t="str">
        <f t="shared" si="8"/>
        <v>9 downto 0</v>
      </c>
      <c r="Q38" s="5"/>
    </row>
    <row r="39" spans="1:17" x14ac:dyDescent="0.25">
      <c r="A39" s="5"/>
      <c r="B39" s="5">
        <v>275</v>
      </c>
      <c r="C39" s="5">
        <f t="shared" si="0"/>
        <v>68</v>
      </c>
      <c r="D39" s="5" t="s">
        <v>211</v>
      </c>
      <c r="E39" s="5">
        <v>9</v>
      </c>
      <c r="F39" s="5">
        <v>0</v>
      </c>
      <c r="G39" s="5">
        <v>10</v>
      </c>
      <c r="H39" s="5" t="s">
        <v>53</v>
      </c>
      <c r="I39" s="5">
        <f t="shared" si="9"/>
        <v>11</v>
      </c>
      <c r="J39" s="5" t="str">
        <f t="shared" si="2"/>
        <v>01011</v>
      </c>
      <c r="K39" s="5">
        <f t="shared" si="3"/>
        <v>1</v>
      </c>
      <c r="L39" s="5">
        <f t="shared" si="4"/>
        <v>7</v>
      </c>
      <c r="M39" s="5">
        <f t="shared" si="5"/>
        <v>0</v>
      </c>
      <c r="N39" s="5" t="str">
        <f t="shared" si="6"/>
        <v>0011</v>
      </c>
      <c r="O39" s="5" t="str">
        <f t="shared" si="7"/>
        <v>9 downto 0</v>
      </c>
      <c r="P39" s="5" t="str">
        <f t="shared" si="8"/>
        <v>9 downto 0</v>
      </c>
      <c r="Q39" s="5"/>
    </row>
    <row r="40" spans="1:17" x14ac:dyDescent="0.25">
      <c r="A40" s="5"/>
      <c r="B40" s="5">
        <v>276</v>
      </c>
      <c r="C40" s="5">
        <f t="shared" si="0"/>
        <v>69</v>
      </c>
      <c r="D40" s="5" t="s">
        <v>212</v>
      </c>
      <c r="E40" s="5">
        <v>25</v>
      </c>
      <c r="F40" s="5">
        <v>16</v>
      </c>
      <c r="G40" s="5">
        <v>10</v>
      </c>
      <c r="H40" s="5" t="s">
        <v>54</v>
      </c>
      <c r="I40" s="5">
        <f t="shared" si="9"/>
        <v>12</v>
      </c>
      <c r="J40" s="5" t="str">
        <f t="shared" si="2"/>
        <v>01100</v>
      </c>
      <c r="K40" s="5">
        <f t="shared" si="3"/>
        <v>8</v>
      </c>
      <c r="L40" s="5">
        <f t="shared" si="4"/>
        <v>31</v>
      </c>
      <c r="M40" s="5">
        <f t="shared" si="5"/>
        <v>24</v>
      </c>
      <c r="N40" s="5" t="str">
        <f t="shared" si="6"/>
        <v>1100</v>
      </c>
      <c r="O40" s="5" t="str">
        <f t="shared" si="7"/>
        <v>25 downto 16</v>
      </c>
      <c r="P40" s="5" t="str">
        <f t="shared" si="8"/>
        <v>9 downto 0</v>
      </c>
      <c r="Q40" s="5"/>
    </row>
    <row r="41" spans="1:17" x14ac:dyDescent="0.25">
      <c r="A41" s="5"/>
      <c r="B41" s="5">
        <v>277</v>
      </c>
      <c r="C41" s="5">
        <f t="shared" si="0"/>
        <v>69</v>
      </c>
      <c r="D41" s="5" t="s">
        <v>212</v>
      </c>
      <c r="E41" s="5">
        <v>25</v>
      </c>
      <c r="F41" s="5">
        <v>16</v>
      </c>
      <c r="G41" s="5">
        <v>10</v>
      </c>
      <c r="H41" s="5" t="s">
        <v>54</v>
      </c>
      <c r="I41" s="5">
        <f t="shared" si="9"/>
        <v>12</v>
      </c>
      <c r="J41" s="5" t="str">
        <f t="shared" si="2"/>
        <v>01100</v>
      </c>
      <c r="K41" s="5">
        <f t="shared" si="3"/>
        <v>4</v>
      </c>
      <c r="L41" s="5">
        <f t="shared" si="4"/>
        <v>23</v>
      </c>
      <c r="M41" s="5">
        <f t="shared" si="5"/>
        <v>16</v>
      </c>
      <c r="N41" s="5" t="str">
        <f t="shared" si="6"/>
        <v>1100</v>
      </c>
      <c r="O41" s="5" t="str">
        <f t="shared" si="7"/>
        <v>25 downto 16</v>
      </c>
      <c r="P41" s="5" t="str">
        <f t="shared" si="8"/>
        <v>9 downto 0</v>
      </c>
      <c r="Q41" s="5"/>
    </row>
    <row r="42" spans="1:17" x14ac:dyDescent="0.25">
      <c r="A42" s="5"/>
      <c r="B42" s="5">
        <v>278</v>
      </c>
      <c r="C42" s="5">
        <f t="shared" si="0"/>
        <v>69</v>
      </c>
      <c r="D42" s="5" t="s">
        <v>213</v>
      </c>
      <c r="E42" s="5">
        <v>9</v>
      </c>
      <c r="F42" s="5">
        <v>0</v>
      </c>
      <c r="G42" s="5">
        <v>10</v>
      </c>
      <c r="H42" s="5" t="s">
        <v>55</v>
      </c>
      <c r="I42" s="5">
        <f t="shared" si="9"/>
        <v>12</v>
      </c>
      <c r="J42" s="5" t="str">
        <f t="shared" si="2"/>
        <v>01100</v>
      </c>
      <c r="K42" s="5">
        <f t="shared" si="3"/>
        <v>2</v>
      </c>
      <c r="L42" s="5">
        <f t="shared" si="4"/>
        <v>15</v>
      </c>
      <c r="M42" s="5">
        <f t="shared" si="5"/>
        <v>8</v>
      </c>
      <c r="N42" s="5" t="str">
        <f t="shared" si="6"/>
        <v>0011</v>
      </c>
      <c r="O42" s="5" t="str">
        <f t="shared" si="7"/>
        <v>9 downto 0</v>
      </c>
      <c r="P42" s="5" t="str">
        <f t="shared" si="8"/>
        <v>9 downto 0</v>
      </c>
      <c r="Q42" s="5"/>
    </row>
    <row r="43" spans="1:17" x14ac:dyDescent="0.25">
      <c r="A43" s="5"/>
      <c r="B43" s="5">
        <v>279</v>
      </c>
      <c r="C43" s="5">
        <f t="shared" si="0"/>
        <v>69</v>
      </c>
      <c r="D43" s="5" t="s">
        <v>213</v>
      </c>
      <c r="E43" s="5">
        <v>9</v>
      </c>
      <c r="F43" s="5">
        <v>0</v>
      </c>
      <c r="G43" s="5">
        <v>10</v>
      </c>
      <c r="H43" s="5" t="s">
        <v>55</v>
      </c>
      <c r="I43" s="5">
        <f t="shared" si="9"/>
        <v>12</v>
      </c>
      <c r="J43" s="5" t="str">
        <f t="shared" si="2"/>
        <v>01100</v>
      </c>
      <c r="K43" s="5">
        <f t="shared" si="3"/>
        <v>1</v>
      </c>
      <c r="L43" s="5">
        <f t="shared" si="4"/>
        <v>7</v>
      </c>
      <c r="M43" s="5">
        <f t="shared" si="5"/>
        <v>0</v>
      </c>
      <c r="N43" s="5" t="str">
        <f t="shared" si="6"/>
        <v>0011</v>
      </c>
      <c r="O43" s="5" t="str">
        <f t="shared" si="7"/>
        <v>9 downto 0</v>
      </c>
      <c r="P43" s="5" t="str">
        <f t="shared" si="8"/>
        <v>9 downto 0</v>
      </c>
      <c r="Q43" s="5"/>
    </row>
    <row r="44" spans="1:17" x14ac:dyDescent="0.25">
      <c r="A44" s="5"/>
      <c r="B44" s="5">
        <v>280</v>
      </c>
      <c r="C44" s="5">
        <f t="shared" si="0"/>
        <v>70</v>
      </c>
      <c r="D44" s="5" t="s">
        <v>214</v>
      </c>
      <c r="E44" s="5">
        <v>25</v>
      </c>
      <c r="F44" s="5">
        <v>16</v>
      </c>
      <c r="G44" s="5">
        <v>10</v>
      </c>
      <c r="H44" s="5" t="s">
        <v>56</v>
      </c>
      <c r="I44" s="5">
        <f t="shared" si="9"/>
        <v>13</v>
      </c>
      <c r="J44" s="5" t="str">
        <f t="shared" si="2"/>
        <v>01101</v>
      </c>
      <c r="K44" s="5">
        <f t="shared" si="3"/>
        <v>8</v>
      </c>
      <c r="L44" s="5">
        <f t="shared" si="4"/>
        <v>31</v>
      </c>
      <c r="M44" s="5">
        <f t="shared" si="5"/>
        <v>24</v>
      </c>
      <c r="N44" s="5" t="str">
        <f t="shared" si="6"/>
        <v>1100</v>
      </c>
      <c r="O44" s="5" t="str">
        <f t="shared" si="7"/>
        <v>25 downto 16</v>
      </c>
      <c r="P44" s="5" t="str">
        <f t="shared" si="8"/>
        <v>9 downto 0</v>
      </c>
      <c r="Q44" s="5"/>
    </row>
    <row r="45" spans="1:17" x14ac:dyDescent="0.25">
      <c r="A45" s="5"/>
      <c r="B45" s="5">
        <v>281</v>
      </c>
      <c r="C45" s="5">
        <f t="shared" si="0"/>
        <v>70</v>
      </c>
      <c r="D45" s="5" t="s">
        <v>214</v>
      </c>
      <c r="E45" s="5">
        <v>25</v>
      </c>
      <c r="F45" s="5">
        <v>16</v>
      </c>
      <c r="G45" s="5">
        <v>10</v>
      </c>
      <c r="H45" s="5" t="s">
        <v>56</v>
      </c>
      <c r="I45" s="5">
        <f t="shared" si="9"/>
        <v>13</v>
      </c>
      <c r="J45" s="5" t="str">
        <f t="shared" si="2"/>
        <v>01101</v>
      </c>
      <c r="K45" s="5">
        <f t="shared" si="3"/>
        <v>4</v>
      </c>
      <c r="L45" s="5">
        <f t="shared" si="4"/>
        <v>23</v>
      </c>
      <c r="M45" s="5">
        <f t="shared" si="5"/>
        <v>16</v>
      </c>
      <c r="N45" s="5" t="str">
        <f t="shared" si="6"/>
        <v>1100</v>
      </c>
      <c r="O45" s="5" t="str">
        <f t="shared" si="7"/>
        <v>25 downto 16</v>
      </c>
      <c r="P45" s="5" t="str">
        <f t="shared" si="8"/>
        <v>9 downto 0</v>
      </c>
      <c r="Q45" s="5"/>
    </row>
    <row r="46" spans="1:17" x14ac:dyDescent="0.25">
      <c r="A46" s="5"/>
      <c r="B46" s="5">
        <v>282</v>
      </c>
      <c r="C46" s="5">
        <f t="shared" si="0"/>
        <v>70</v>
      </c>
      <c r="D46" s="5" t="s">
        <v>215</v>
      </c>
      <c r="E46" s="5">
        <v>9</v>
      </c>
      <c r="F46" s="5">
        <v>0</v>
      </c>
      <c r="G46" s="5">
        <v>10</v>
      </c>
      <c r="H46" s="5" t="s">
        <v>57</v>
      </c>
      <c r="I46" s="5">
        <f t="shared" si="9"/>
        <v>13</v>
      </c>
      <c r="J46" s="5" t="str">
        <f t="shared" si="2"/>
        <v>01101</v>
      </c>
      <c r="K46" s="5">
        <f t="shared" si="3"/>
        <v>2</v>
      </c>
      <c r="L46" s="5">
        <f t="shared" si="4"/>
        <v>15</v>
      </c>
      <c r="M46" s="5">
        <f t="shared" si="5"/>
        <v>8</v>
      </c>
      <c r="N46" s="5" t="str">
        <f t="shared" si="6"/>
        <v>0011</v>
      </c>
      <c r="O46" s="5" t="str">
        <f t="shared" si="7"/>
        <v>9 downto 0</v>
      </c>
      <c r="P46" s="5" t="str">
        <f t="shared" si="8"/>
        <v>9 downto 0</v>
      </c>
      <c r="Q46" s="5"/>
    </row>
    <row r="47" spans="1:17" x14ac:dyDescent="0.25">
      <c r="A47" s="5"/>
      <c r="B47" s="5">
        <v>283</v>
      </c>
      <c r="C47" s="5">
        <f t="shared" si="0"/>
        <v>70</v>
      </c>
      <c r="D47" s="5" t="s">
        <v>215</v>
      </c>
      <c r="E47" s="5">
        <v>9</v>
      </c>
      <c r="F47" s="5">
        <v>0</v>
      </c>
      <c r="G47" s="5">
        <v>10</v>
      </c>
      <c r="H47" s="5" t="s">
        <v>57</v>
      </c>
      <c r="I47" s="5">
        <f t="shared" si="9"/>
        <v>13</v>
      </c>
      <c r="J47" s="5" t="str">
        <f t="shared" si="2"/>
        <v>01101</v>
      </c>
      <c r="K47" s="5">
        <f t="shared" si="3"/>
        <v>1</v>
      </c>
      <c r="L47" s="5">
        <f t="shared" si="4"/>
        <v>7</v>
      </c>
      <c r="M47" s="5">
        <f t="shared" si="5"/>
        <v>0</v>
      </c>
      <c r="N47" s="5" t="str">
        <f t="shared" si="6"/>
        <v>0011</v>
      </c>
      <c r="O47" s="5" t="str">
        <f t="shared" si="7"/>
        <v>9 downto 0</v>
      </c>
      <c r="P47" s="5" t="str">
        <f t="shared" si="8"/>
        <v>9 downto 0</v>
      </c>
      <c r="Q47" s="5"/>
    </row>
    <row r="48" spans="1:17" x14ac:dyDescent="0.25">
      <c r="A48" s="5"/>
      <c r="B48" s="5">
        <v>284</v>
      </c>
      <c r="C48" s="5">
        <f t="shared" si="0"/>
        <v>71</v>
      </c>
      <c r="D48" s="5" t="s">
        <v>216</v>
      </c>
      <c r="E48" s="5">
        <v>25</v>
      </c>
      <c r="F48" s="5">
        <v>16</v>
      </c>
      <c r="G48" s="5">
        <v>10</v>
      </c>
      <c r="H48" s="5" t="s">
        <v>58</v>
      </c>
      <c r="I48" s="5">
        <f t="shared" si="9"/>
        <v>14</v>
      </c>
      <c r="J48" s="5" t="str">
        <f t="shared" si="2"/>
        <v>01110</v>
      </c>
      <c r="K48" s="5">
        <f t="shared" si="3"/>
        <v>8</v>
      </c>
      <c r="L48" s="5">
        <f t="shared" si="4"/>
        <v>31</v>
      </c>
      <c r="M48" s="5">
        <f t="shared" si="5"/>
        <v>24</v>
      </c>
      <c r="N48" s="5" t="str">
        <f t="shared" si="6"/>
        <v>1100</v>
      </c>
      <c r="O48" s="5" t="str">
        <f t="shared" si="7"/>
        <v>25 downto 16</v>
      </c>
      <c r="P48" s="5" t="str">
        <f t="shared" si="8"/>
        <v>9 downto 0</v>
      </c>
      <c r="Q48" s="5"/>
    </row>
    <row r="49" spans="1:17" x14ac:dyDescent="0.25">
      <c r="A49" s="5"/>
      <c r="B49" s="5">
        <v>285</v>
      </c>
      <c r="C49" s="5">
        <f t="shared" si="0"/>
        <v>71</v>
      </c>
      <c r="D49" s="5" t="s">
        <v>216</v>
      </c>
      <c r="E49" s="5">
        <v>25</v>
      </c>
      <c r="F49" s="5">
        <v>16</v>
      </c>
      <c r="G49" s="5">
        <v>10</v>
      </c>
      <c r="H49" s="5" t="s">
        <v>58</v>
      </c>
      <c r="I49" s="5">
        <f t="shared" si="9"/>
        <v>14</v>
      </c>
      <c r="J49" s="5" t="str">
        <f t="shared" si="2"/>
        <v>01110</v>
      </c>
      <c r="K49" s="5">
        <f t="shared" si="3"/>
        <v>4</v>
      </c>
      <c r="L49" s="5">
        <f t="shared" si="4"/>
        <v>23</v>
      </c>
      <c r="M49" s="5">
        <f t="shared" si="5"/>
        <v>16</v>
      </c>
      <c r="N49" s="5" t="str">
        <f t="shared" si="6"/>
        <v>1100</v>
      </c>
      <c r="O49" s="5" t="str">
        <f t="shared" si="7"/>
        <v>25 downto 16</v>
      </c>
      <c r="P49" s="5" t="str">
        <f t="shared" si="8"/>
        <v>9 downto 0</v>
      </c>
      <c r="Q49" s="5"/>
    </row>
    <row r="50" spans="1:17" x14ac:dyDescent="0.25">
      <c r="A50" s="5"/>
      <c r="B50" s="5">
        <v>286</v>
      </c>
      <c r="C50" s="5">
        <f t="shared" si="0"/>
        <v>71</v>
      </c>
      <c r="D50" s="5" t="s">
        <v>217</v>
      </c>
      <c r="E50" s="5">
        <v>9</v>
      </c>
      <c r="F50" s="5">
        <v>0</v>
      </c>
      <c r="G50" s="5">
        <v>10</v>
      </c>
      <c r="H50" s="5" t="s">
        <v>59</v>
      </c>
      <c r="I50" s="5">
        <f t="shared" si="9"/>
        <v>14</v>
      </c>
      <c r="J50" s="5" t="str">
        <f t="shared" si="2"/>
        <v>01110</v>
      </c>
      <c r="K50" s="5">
        <f t="shared" si="3"/>
        <v>2</v>
      </c>
      <c r="L50" s="5">
        <f t="shared" si="4"/>
        <v>15</v>
      </c>
      <c r="M50" s="5">
        <f t="shared" si="5"/>
        <v>8</v>
      </c>
      <c r="N50" s="5" t="str">
        <f t="shared" si="6"/>
        <v>0011</v>
      </c>
      <c r="O50" s="5" t="str">
        <f t="shared" si="7"/>
        <v>9 downto 0</v>
      </c>
      <c r="P50" s="5" t="str">
        <f t="shared" si="8"/>
        <v>9 downto 0</v>
      </c>
      <c r="Q50" s="5"/>
    </row>
    <row r="51" spans="1:17" x14ac:dyDescent="0.25">
      <c r="A51" s="5"/>
      <c r="B51" s="5">
        <v>287</v>
      </c>
      <c r="C51" s="5">
        <f t="shared" si="0"/>
        <v>71</v>
      </c>
      <c r="D51" s="5" t="s">
        <v>217</v>
      </c>
      <c r="E51" s="5">
        <v>9</v>
      </c>
      <c r="F51" s="5">
        <v>0</v>
      </c>
      <c r="G51" s="5">
        <v>10</v>
      </c>
      <c r="H51" s="5" t="s">
        <v>59</v>
      </c>
      <c r="I51" s="5">
        <f t="shared" si="9"/>
        <v>14</v>
      </c>
      <c r="J51" s="5" t="str">
        <f t="shared" si="2"/>
        <v>01110</v>
      </c>
      <c r="K51" s="5">
        <f t="shared" si="3"/>
        <v>1</v>
      </c>
      <c r="L51" s="5">
        <f t="shared" si="4"/>
        <v>7</v>
      </c>
      <c r="M51" s="5">
        <f t="shared" si="5"/>
        <v>0</v>
      </c>
      <c r="N51" s="5" t="str">
        <f t="shared" si="6"/>
        <v>0011</v>
      </c>
      <c r="O51" s="5" t="str">
        <f t="shared" si="7"/>
        <v>9 downto 0</v>
      </c>
      <c r="P51" s="5" t="str">
        <f t="shared" si="8"/>
        <v>9 downto 0</v>
      </c>
      <c r="Q51" s="5"/>
    </row>
    <row r="52" spans="1:17" x14ac:dyDescent="0.25">
      <c r="A52" s="5"/>
      <c r="B52" s="5">
        <v>291</v>
      </c>
      <c r="C52" s="5">
        <f t="shared" si="0"/>
        <v>72</v>
      </c>
      <c r="D52" s="5" t="s">
        <v>218</v>
      </c>
      <c r="E52" s="5">
        <v>3</v>
      </c>
      <c r="F52" s="5">
        <v>0</v>
      </c>
      <c r="G52" s="5">
        <v>4</v>
      </c>
      <c r="H52" s="5" t="s">
        <v>60</v>
      </c>
      <c r="I52" s="5">
        <f t="shared" si="9"/>
        <v>15</v>
      </c>
      <c r="J52" s="5" t="str">
        <f t="shared" si="2"/>
        <v>01111</v>
      </c>
      <c r="K52" s="5">
        <f t="shared" si="3"/>
        <v>1</v>
      </c>
      <c r="L52" s="5">
        <f t="shared" si="4"/>
        <v>7</v>
      </c>
      <c r="M52" s="5">
        <f t="shared" si="5"/>
        <v>0</v>
      </c>
      <c r="N52" s="5" t="str">
        <f t="shared" si="6"/>
        <v>0001</v>
      </c>
      <c r="O52" s="5" t="str">
        <f t="shared" si="7"/>
        <v>3 downto 0</v>
      </c>
      <c r="P52" s="5" t="str">
        <f t="shared" si="8"/>
        <v>3 downto 0</v>
      </c>
      <c r="Q52" s="5"/>
    </row>
    <row r="53" spans="1:17" x14ac:dyDescent="0.25">
      <c r="A53" s="5"/>
      <c r="B53" s="5">
        <v>292</v>
      </c>
      <c r="C53" s="5">
        <f t="shared" si="0"/>
        <v>73</v>
      </c>
      <c r="D53" s="5" t="s">
        <v>219</v>
      </c>
      <c r="E53" s="5">
        <v>29</v>
      </c>
      <c r="F53" s="5">
        <v>16</v>
      </c>
      <c r="G53" s="5">
        <v>14</v>
      </c>
      <c r="H53" s="5" t="s">
        <v>61</v>
      </c>
      <c r="I53" s="5">
        <f t="shared" si="9"/>
        <v>16</v>
      </c>
      <c r="J53" s="5" t="str">
        <f t="shared" si="2"/>
        <v>10000</v>
      </c>
      <c r="K53" s="5">
        <f t="shared" si="3"/>
        <v>8</v>
      </c>
      <c r="L53" s="5">
        <f t="shared" si="4"/>
        <v>31</v>
      </c>
      <c r="M53" s="5">
        <f t="shared" si="5"/>
        <v>24</v>
      </c>
      <c r="N53" s="5" t="str">
        <f t="shared" si="6"/>
        <v>1100</v>
      </c>
      <c r="O53" s="5" t="str">
        <f t="shared" si="7"/>
        <v>29 downto 16</v>
      </c>
      <c r="P53" s="5" t="str">
        <f t="shared" si="8"/>
        <v>13 downto 0</v>
      </c>
      <c r="Q53" s="5"/>
    </row>
    <row r="54" spans="1:17" x14ac:dyDescent="0.25">
      <c r="A54" s="5"/>
      <c r="B54" s="5">
        <v>293</v>
      </c>
      <c r="C54" s="5">
        <f t="shared" si="0"/>
        <v>73</v>
      </c>
      <c r="D54" s="5" t="s">
        <v>219</v>
      </c>
      <c r="E54" s="5">
        <v>29</v>
      </c>
      <c r="F54" s="5">
        <v>16</v>
      </c>
      <c r="G54" s="5">
        <v>14</v>
      </c>
      <c r="H54" s="5" t="s">
        <v>61</v>
      </c>
      <c r="I54" s="5">
        <f t="shared" si="9"/>
        <v>16</v>
      </c>
      <c r="J54" s="5" t="str">
        <f t="shared" si="2"/>
        <v>10000</v>
      </c>
      <c r="K54" s="5">
        <f t="shared" si="3"/>
        <v>4</v>
      </c>
      <c r="L54" s="5">
        <f t="shared" si="4"/>
        <v>23</v>
      </c>
      <c r="M54" s="5">
        <f t="shared" si="5"/>
        <v>16</v>
      </c>
      <c r="N54" s="5" t="str">
        <f t="shared" si="6"/>
        <v>1100</v>
      </c>
      <c r="O54" s="5" t="str">
        <f t="shared" si="7"/>
        <v>29 downto 16</v>
      </c>
      <c r="P54" s="5" t="str">
        <f t="shared" si="8"/>
        <v>13 downto 0</v>
      </c>
      <c r="Q54" s="5"/>
    </row>
    <row r="55" spans="1:17" x14ac:dyDescent="0.25">
      <c r="A55" s="5"/>
      <c r="B55" s="5">
        <v>294</v>
      </c>
      <c r="C55" s="5">
        <f t="shared" si="0"/>
        <v>73</v>
      </c>
      <c r="D55" s="5" t="s">
        <v>220</v>
      </c>
      <c r="E55" s="5">
        <v>12</v>
      </c>
      <c r="F55" s="5">
        <v>0</v>
      </c>
      <c r="G55" s="5">
        <v>13</v>
      </c>
      <c r="H55" s="5" t="s">
        <v>62</v>
      </c>
      <c r="I55" s="5">
        <f t="shared" si="9"/>
        <v>16</v>
      </c>
      <c r="J55" s="5" t="str">
        <f t="shared" si="2"/>
        <v>10000</v>
      </c>
      <c r="K55" s="5">
        <f t="shared" si="3"/>
        <v>2</v>
      </c>
      <c r="L55" s="5">
        <f t="shared" si="4"/>
        <v>15</v>
      </c>
      <c r="M55" s="5">
        <f t="shared" si="5"/>
        <v>8</v>
      </c>
      <c r="N55" s="5" t="str">
        <f t="shared" si="6"/>
        <v>0011</v>
      </c>
      <c r="O55" s="5" t="str">
        <f t="shared" si="7"/>
        <v>12 downto 0</v>
      </c>
      <c r="P55" s="5" t="str">
        <f t="shared" si="8"/>
        <v>12 downto 0</v>
      </c>
      <c r="Q55" s="5"/>
    </row>
    <row r="56" spans="1:17" x14ac:dyDescent="0.25">
      <c r="A56" s="5"/>
      <c r="B56" s="5">
        <v>295</v>
      </c>
      <c r="C56" s="5">
        <f t="shared" si="0"/>
        <v>73</v>
      </c>
      <c r="D56" s="5" t="s">
        <v>220</v>
      </c>
      <c r="E56" s="5">
        <v>12</v>
      </c>
      <c r="F56" s="5">
        <v>0</v>
      </c>
      <c r="G56" s="5">
        <v>13</v>
      </c>
      <c r="H56" s="5" t="s">
        <v>62</v>
      </c>
      <c r="I56" s="5">
        <f t="shared" si="9"/>
        <v>16</v>
      </c>
      <c r="J56" s="5" t="str">
        <f t="shared" si="2"/>
        <v>10000</v>
      </c>
      <c r="K56" s="5">
        <f t="shared" si="3"/>
        <v>1</v>
      </c>
      <c r="L56" s="5">
        <f t="shared" si="4"/>
        <v>7</v>
      </c>
      <c r="M56" s="5">
        <f t="shared" si="5"/>
        <v>0</v>
      </c>
      <c r="N56" s="5" t="str">
        <f t="shared" si="6"/>
        <v>0011</v>
      </c>
      <c r="O56" s="5" t="str">
        <f t="shared" si="7"/>
        <v>12 downto 0</v>
      </c>
      <c r="P56" s="5" t="str">
        <f t="shared" si="8"/>
        <v>12 downto 0</v>
      </c>
      <c r="Q56" s="5"/>
    </row>
    <row r="57" spans="1:17" x14ac:dyDescent="0.25">
      <c r="A57" s="5"/>
      <c r="B57" s="5">
        <v>299</v>
      </c>
      <c r="C57" s="5">
        <f t="shared" si="0"/>
        <v>74</v>
      </c>
      <c r="D57" s="5" t="s">
        <v>221</v>
      </c>
      <c r="E57" s="5">
        <v>7</v>
      </c>
      <c r="F57" s="5">
        <v>0</v>
      </c>
      <c r="G57" s="5">
        <v>8</v>
      </c>
      <c r="H57" s="5" t="s">
        <v>63</v>
      </c>
      <c r="I57" s="5">
        <f t="shared" si="9"/>
        <v>17</v>
      </c>
      <c r="J57" s="5" t="str">
        <f t="shared" si="2"/>
        <v>10001</v>
      </c>
      <c r="K57" s="5">
        <f t="shared" si="3"/>
        <v>1</v>
      </c>
      <c r="L57" s="5">
        <f t="shared" si="4"/>
        <v>7</v>
      </c>
      <c r="M57" s="5">
        <f t="shared" si="5"/>
        <v>0</v>
      </c>
      <c r="N57" s="5" t="str">
        <f t="shared" si="6"/>
        <v>0001</v>
      </c>
      <c r="O57" s="5" t="str">
        <f t="shared" si="7"/>
        <v>31 downto 0</v>
      </c>
      <c r="P57" s="5" t="str">
        <f t="shared" si="8"/>
        <v>7 downto 0</v>
      </c>
      <c r="Q57" s="5"/>
    </row>
    <row r="58" spans="1:17" x14ac:dyDescent="0.25">
      <c r="A58" s="5"/>
      <c r="B58" s="5">
        <v>303</v>
      </c>
      <c r="C58" s="5">
        <f t="shared" si="0"/>
        <v>75</v>
      </c>
      <c r="D58" s="5" t="s">
        <v>222</v>
      </c>
      <c r="E58" s="5">
        <v>0</v>
      </c>
      <c r="F58" s="5">
        <v>0</v>
      </c>
      <c r="G58" s="5">
        <v>1</v>
      </c>
      <c r="H58" s="5" t="s">
        <v>64</v>
      </c>
      <c r="I58" s="5">
        <f t="shared" si="9"/>
        <v>18</v>
      </c>
      <c r="J58" s="5" t="str">
        <f t="shared" si="2"/>
        <v>10010</v>
      </c>
      <c r="K58" s="5">
        <f t="shared" si="3"/>
        <v>1</v>
      </c>
      <c r="L58" s="5">
        <f t="shared" si="4"/>
        <v>7</v>
      </c>
      <c r="M58" s="5">
        <f t="shared" si="5"/>
        <v>0</v>
      </c>
      <c r="N58" s="5" t="str">
        <f t="shared" si="6"/>
        <v>0001</v>
      </c>
      <c r="O58" s="5">
        <f t="shared" si="7"/>
        <v>0</v>
      </c>
      <c r="P58" s="5">
        <f t="shared" si="8"/>
        <v>0</v>
      </c>
      <c r="Q58" s="5"/>
    </row>
    <row r="59" spans="1:17" x14ac:dyDescent="0.25">
      <c r="A59" s="5"/>
      <c r="B59" s="5">
        <v>306</v>
      </c>
      <c r="C59" s="5">
        <f t="shared" si="0"/>
        <v>76</v>
      </c>
      <c r="D59" s="5" t="s">
        <v>223</v>
      </c>
      <c r="E59" s="5">
        <v>15</v>
      </c>
      <c r="F59" s="5">
        <v>0</v>
      </c>
      <c r="G59" s="5">
        <v>16</v>
      </c>
      <c r="H59" s="5" t="s">
        <v>65</v>
      </c>
      <c r="I59" s="5">
        <f t="shared" si="9"/>
        <v>19</v>
      </c>
      <c r="J59" s="5" t="str">
        <f t="shared" si="2"/>
        <v>10011</v>
      </c>
      <c r="K59" s="5">
        <f t="shared" si="3"/>
        <v>2</v>
      </c>
      <c r="L59" s="5">
        <f t="shared" si="4"/>
        <v>15</v>
      </c>
      <c r="M59" s="5">
        <f t="shared" si="5"/>
        <v>8</v>
      </c>
      <c r="N59" s="5" t="str">
        <f t="shared" si="6"/>
        <v>0011</v>
      </c>
      <c r="O59" s="5" t="str">
        <f t="shared" si="7"/>
        <v>31 downto 0</v>
      </c>
      <c r="P59" s="5" t="str">
        <f t="shared" si="8"/>
        <v>15 downto 0</v>
      </c>
      <c r="Q59" s="5"/>
    </row>
    <row r="60" spans="1:17" x14ac:dyDescent="0.25">
      <c r="A60" s="5"/>
      <c r="B60" s="5">
        <v>307</v>
      </c>
      <c r="C60" s="5">
        <f t="shared" si="0"/>
        <v>76</v>
      </c>
      <c r="D60" s="5" t="s">
        <v>223</v>
      </c>
      <c r="E60" s="5">
        <v>15</v>
      </c>
      <c r="F60" s="5">
        <v>0</v>
      </c>
      <c r="G60" s="5">
        <v>16</v>
      </c>
      <c r="H60" s="5" t="s">
        <v>65</v>
      </c>
      <c r="I60" s="5">
        <f t="shared" si="9"/>
        <v>19</v>
      </c>
      <c r="J60" s="5" t="str">
        <f t="shared" si="2"/>
        <v>10011</v>
      </c>
      <c r="K60" s="5">
        <f t="shared" si="3"/>
        <v>1</v>
      </c>
      <c r="L60" s="5">
        <f t="shared" si="4"/>
        <v>7</v>
      </c>
      <c r="M60" s="5">
        <f t="shared" si="5"/>
        <v>0</v>
      </c>
      <c r="N60" s="5" t="str">
        <f t="shared" si="6"/>
        <v>0011</v>
      </c>
      <c r="O60" s="5" t="str">
        <f t="shared" si="7"/>
        <v>31 downto 0</v>
      </c>
      <c r="P60" s="5" t="str">
        <f t="shared" si="8"/>
        <v>15 downto 0</v>
      </c>
      <c r="Q60" s="5"/>
    </row>
    <row r="61" spans="1:17" x14ac:dyDescent="0.25">
      <c r="A61" s="5"/>
      <c r="B61" s="5">
        <v>311</v>
      </c>
      <c r="C61" s="5">
        <f t="shared" si="0"/>
        <v>77</v>
      </c>
      <c r="D61" s="5" t="s">
        <v>224</v>
      </c>
      <c r="E61" s="5">
        <v>0</v>
      </c>
      <c r="F61" s="5">
        <v>0</v>
      </c>
      <c r="G61" s="5">
        <v>1</v>
      </c>
      <c r="H61" s="5" t="s">
        <v>66</v>
      </c>
      <c r="I61" s="5">
        <f t="shared" si="9"/>
        <v>20</v>
      </c>
      <c r="J61" s="5" t="str">
        <f t="shared" si="2"/>
        <v>10100</v>
      </c>
      <c r="K61" s="5">
        <f t="shared" si="3"/>
        <v>1</v>
      </c>
      <c r="L61" s="5">
        <f t="shared" si="4"/>
        <v>7</v>
      </c>
      <c r="M61" s="5">
        <f t="shared" si="5"/>
        <v>0</v>
      </c>
      <c r="N61" s="5" t="str">
        <f t="shared" si="6"/>
        <v>0001</v>
      </c>
      <c r="O61" s="5">
        <f t="shared" si="7"/>
        <v>0</v>
      </c>
      <c r="P61" s="5">
        <f t="shared" si="8"/>
        <v>0</v>
      </c>
      <c r="Q61" s="5"/>
    </row>
    <row r="62" spans="1:17" x14ac:dyDescent="0.25">
      <c r="A62" s="5"/>
      <c r="B62" s="5">
        <v>313</v>
      </c>
      <c r="C62" s="5">
        <f t="shared" si="0"/>
        <v>78</v>
      </c>
      <c r="D62" s="5" t="s">
        <v>225</v>
      </c>
      <c r="E62" s="5">
        <v>16</v>
      </c>
      <c r="F62" s="5">
        <v>16</v>
      </c>
      <c r="G62" s="5">
        <v>1</v>
      </c>
      <c r="H62" s="5" t="s">
        <v>67</v>
      </c>
      <c r="I62" s="5">
        <f t="shared" si="9"/>
        <v>21</v>
      </c>
      <c r="J62" s="5" t="str">
        <f t="shared" si="2"/>
        <v>10101</v>
      </c>
      <c r="K62" s="5">
        <f t="shared" si="3"/>
        <v>4</v>
      </c>
      <c r="L62" s="5">
        <f t="shared" si="4"/>
        <v>23</v>
      </c>
      <c r="M62" s="5">
        <f t="shared" si="5"/>
        <v>16</v>
      </c>
      <c r="N62" s="5" t="str">
        <f t="shared" si="6"/>
        <v>0100</v>
      </c>
      <c r="O62" s="5">
        <f t="shared" si="7"/>
        <v>16</v>
      </c>
      <c r="P62" s="5">
        <f t="shared" si="8"/>
        <v>0</v>
      </c>
      <c r="Q62" s="5"/>
    </row>
    <row r="63" spans="1:17" x14ac:dyDescent="0.25">
      <c r="A63" s="5"/>
      <c r="B63" s="5">
        <v>314</v>
      </c>
      <c r="C63" s="5">
        <f t="shared" si="0"/>
        <v>78</v>
      </c>
      <c r="D63" s="5" t="s">
        <v>226</v>
      </c>
      <c r="E63" s="5">
        <v>8</v>
      </c>
      <c r="F63" s="5">
        <v>8</v>
      </c>
      <c r="G63" s="5">
        <v>1</v>
      </c>
      <c r="H63" s="5" t="s">
        <v>68</v>
      </c>
      <c r="I63" s="5">
        <f t="shared" si="9"/>
        <v>21</v>
      </c>
      <c r="J63" s="5" t="str">
        <f t="shared" si="2"/>
        <v>10101</v>
      </c>
      <c r="K63" s="5">
        <f t="shared" si="3"/>
        <v>2</v>
      </c>
      <c r="L63" s="5">
        <f t="shared" si="4"/>
        <v>15</v>
      </c>
      <c r="M63" s="5">
        <f t="shared" si="5"/>
        <v>8</v>
      </c>
      <c r="N63" s="5" t="str">
        <f t="shared" si="6"/>
        <v>0010</v>
      </c>
      <c r="O63" s="5">
        <f t="shared" si="7"/>
        <v>8</v>
      </c>
      <c r="P63" s="5">
        <f t="shared" si="8"/>
        <v>0</v>
      </c>
      <c r="Q63" s="5"/>
    </row>
    <row r="64" spans="1:17" x14ac:dyDescent="0.25">
      <c r="A64" s="5"/>
      <c r="B64" s="5">
        <v>317</v>
      </c>
      <c r="C64" s="5">
        <f t="shared" si="0"/>
        <v>79</v>
      </c>
      <c r="D64" s="5" t="s">
        <v>227</v>
      </c>
      <c r="E64" s="5">
        <v>23</v>
      </c>
      <c r="F64" s="5">
        <v>0</v>
      </c>
      <c r="G64" s="5">
        <v>24</v>
      </c>
      <c r="H64" s="5" t="s">
        <v>69</v>
      </c>
      <c r="I64" s="5">
        <f t="shared" si="9"/>
        <v>22</v>
      </c>
      <c r="J64" s="5" t="str">
        <f t="shared" si="2"/>
        <v>10110</v>
      </c>
      <c r="K64" s="5">
        <f t="shared" si="3"/>
        <v>4</v>
      </c>
      <c r="L64" s="5">
        <f t="shared" si="4"/>
        <v>23</v>
      </c>
      <c r="M64" s="5">
        <f t="shared" si="5"/>
        <v>16</v>
      </c>
      <c r="N64" s="5" t="str">
        <f t="shared" si="6"/>
        <v>0111</v>
      </c>
      <c r="O64" s="5" t="str">
        <f t="shared" si="7"/>
        <v>31 downto 0</v>
      </c>
      <c r="P64" s="5" t="str">
        <f t="shared" si="8"/>
        <v>23 downto 0</v>
      </c>
      <c r="Q64" s="5"/>
    </row>
    <row r="65" spans="1:17" x14ac:dyDescent="0.25">
      <c r="A65" s="5"/>
      <c r="B65" s="5">
        <v>318</v>
      </c>
      <c r="C65" s="5">
        <f t="shared" si="0"/>
        <v>79</v>
      </c>
      <c r="D65" s="5" t="s">
        <v>227</v>
      </c>
      <c r="E65" s="5">
        <v>23</v>
      </c>
      <c r="F65" s="5">
        <v>0</v>
      </c>
      <c r="G65" s="5">
        <v>24</v>
      </c>
      <c r="H65" s="5" t="s">
        <v>69</v>
      </c>
      <c r="I65" s="5">
        <f t="shared" si="9"/>
        <v>22</v>
      </c>
      <c r="J65" s="5" t="str">
        <f t="shared" si="2"/>
        <v>10110</v>
      </c>
      <c r="K65" s="5">
        <f t="shared" si="3"/>
        <v>2</v>
      </c>
      <c r="L65" s="5">
        <f t="shared" si="4"/>
        <v>15</v>
      </c>
      <c r="M65" s="5">
        <f t="shared" si="5"/>
        <v>8</v>
      </c>
      <c r="N65" s="5" t="str">
        <f t="shared" si="6"/>
        <v>0111</v>
      </c>
      <c r="O65" s="5" t="str">
        <f t="shared" si="7"/>
        <v>31 downto 0</v>
      </c>
      <c r="P65" s="5" t="str">
        <f t="shared" si="8"/>
        <v>23 downto 0</v>
      </c>
      <c r="Q65" s="5"/>
    </row>
    <row r="66" spans="1:17" x14ac:dyDescent="0.25">
      <c r="A66" s="5"/>
      <c r="B66" s="5">
        <v>319</v>
      </c>
      <c r="C66" s="5">
        <f t="shared" si="0"/>
        <v>79</v>
      </c>
      <c r="D66" s="5" t="s">
        <v>227</v>
      </c>
      <c r="E66" s="5">
        <v>23</v>
      </c>
      <c r="F66" s="5">
        <v>0</v>
      </c>
      <c r="G66" s="5">
        <v>24</v>
      </c>
      <c r="H66" s="5" t="s">
        <v>69</v>
      </c>
      <c r="I66" s="5">
        <f t="shared" si="9"/>
        <v>22</v>
      </c>
      <c r="J66" s="5" t="str">
        <f t="shared" si="2"/>
        <v>10110</v>
      </c>
      <c r="K66" s="5">
        <f t="shared" si="3"/>
        <v>1</v>
      </c>
      <c r="L66" s="5">
        <f t="shared" si="4"/>
        <v>7</v>
      </c>
      <c r="M66" s="5">
        <f t="shared" si="5"/>
        <v>0</v>
      </c>
      <c r="N66" s="5" t="str">
        <f t="shared" si="6"/>
        <v>0111</v>
      </c>
      <c r="O66" s="5" t="str">
        <f t="shared" si="7"/>
        <v>31 downto 0</v>
      </c>
      <c r="P66" s="5" t="str">
        <f t="shared" si="8"/>
        <v>23 downto 0</v>
      </c>
      <c r="Q66" s="5"/>
    </row>
    <row r="67" spans="1:17" x14ac:dyDescent="0.25">
      <c r="A67" s="5"/>
      <c r="B67" s="5">
        <v>320</v>
      </c>
      <c r="C67" s="5">
        <f t="shared" si="0"/>
        <v>80</v>
      </c>
      <c r="D67" s="5" t="s">
        <v>228</v>
      </c>
      <c r="E67" s="5">
        <v>31</v>
      </c>
      <c r="F67" s="5">
        <v>0</v>
      </c>
      <c r="G67" s="5">
        <v>32</v>
      </c>
      <c r="H67" s="5" t="s">
        <v>70</v>
      </c>
      <c r="I67" s="5">
        <f t="shared" si="9"/>
        <v>23</v>
      </c>
      <c r="J67" s="5" t="str">
        <f t="shared" si="2"/>
        <v>10111</v>
      </c>
      <c r="K67" s="5">
        <f t="shared" si="3"/>
        <v>8</v>
      </c>
      <c r="L67" s="5">
        <f t="shared" si="4"/>
        <v>31</v>
      </c>
      <c r="M67" s="5">
        <f t="shared" si="5"/>
        <v>24</v>
      </c>
      <c r="N67" s="5" t="str">
        <f t="shared" si="6"/>
        <v>1111</v>
      </c>
      <c r="O67" s="5" t="str">
        <f t="shared" si="7"/>
        <v>31 downto 0</v>
      </c>
      <c r="P67" s="5" t="str">
        <f t="shared" si="8"/>
        <v>31 downto 0</v>
      </c>
      <c r="Q67" s="5"/>
    </row>
    <row r="68" spans="1:17" x14ac:dyDescent="0.25">
      <c r="A68" s="5"/>
      <c r="B68" s="5">
        <v>321</v>
      </c>
      <c r="C68" s="5">
        <f t="shared" ref="C68:C131" si="10">QUOTIENT(B68,4)</f>
        <v>80</v>
      </c>
      <c r="D68" s="5" t="s">
        <v>228</v>
      </c>
      <c r="E68" s="5">
        <v>31</v>
      </c>
      <c r="F68" s="5">
        <v>0</v>
      </c>
      <c r="G68" s="5">
        <v>32</v>
      </c>
      <c r="H68" s="5" t="s">
        <v>70</v>
      </c>
      <c r="I68" s="5">
        <f t="shared" si="9"/>
        <v>23</v>
      </c>
      <c r="J68" s="5" t="str">
        <f t="shared" ref="J68:J131" si="11">DEC2BIN(I68,5)</f>
        <v>10111</v>
      </c>
      <c r="K68" s="5">
        <f t="shared" ref="K68:K131" si="12">2^(3 - MOD(B68,4))</f>
        <v>4</v>
      </c>
      <c r="L68" s="5">
        <f t="shared" ref="L68:L131" si="13">(3 - MOD(B68,4))*8 + 7</f>
        <v>23</v>
      </c>
      <c r="M68" s="5">
        <f t="shared" ref="M68:M131" si="14">(3 - MOD(B68,4))*8</f>
        <v>16</v>
      </c>
      <c r="N68" s="5" t="str">
        <f t="shared" ref="N68:N131" si="15">_xlfn.CONCAT(IF(E68 &gt; 23,1,0),IF(AND(E68 &gt; 15, F68 &lt; 24),1,0),IF(AND(E68 &gt; 7, F68 &lt; 16),1,0),IF(F68 &lt; 8,1,0))</f>
        <v>1111</v>
      </c>
      <c r="O68" s="5" t="str">
        <f t="shared" ref="O68:O131" si="16">IF(E68&lt;&gt;F68,IF(AND(MOD(G68,8) = 0,MOD(F68,8) = 0), "31 downto 0",_xlfn.CONCAT(E68," downto ",F68)),E68)</f>
        <v>31 downto 0</v>
      </c>
      <c r="P68" s="5" t="str">
        <f t="shared" ref="P68:P131" si="17">IF(G68&lt;&gt;1,_xlfn.CONCAT(G68-1," downto 0"),0)</f>
        <v>31 downto 0</v>
      </c>
      <c r="Q68" s="5"/>
    </row>
    <row r="69" spans="1:17" x14ac:dyDescent="0.25">
      <c r="A69" s="5"/>
      <c r="B69" s="5">
        <v>322</v>
      </c>
      <c r="C69" s="5">
        <f t="shared" si="10"/>
        <v>80</v>
      </c>
      <c r="D69" s="5" t="s">
        <v>228</v>
      </c>
      <c r="E69" s="5">
        <v>31</v>
      </c>
      <c r="F69" s="5">
        <v>0</v>
      </c>
      <c r="G69" s="5">
        <v>32</v>
      </c>
      <c r="H69" s="5" t="s">
        <v>70</v>
      </c>
      <c r="I69" s="5">
        <f t="shared" si="9"/>
        <v>23</v>
      </c>
      <c r="J69" s="5" t="str">
        <f t="shared" si="11"/>
        <v>10111</v>
      </c>
      <c r="K69" s="5">
        <f t="shared" si="12"/>
        <v>2</v>
      </c>
      <c r="L69" s="5">
        <f t="shared" si="13"/>
        <v>15</v>
      </c>
      <c r="M69" s="5">
        <f t="shared" si="14"/>
        <v>8</v>
      </c>
      <c r="N69" s="5" t="str">
        <f t="shared" si="15"/>
        <v>1111</v>
      </c>
      <c r="O69" s="5" t="str">
        <f t="shared" si="16"/>
        <v>31 downto 0</v>
      </c>
      <c r="P69" s="5" t="str">
        <f t="shared" si="17"/>
        <v>31 downto 0</v>
      </c>
      <c r="Q69" s="5"/>
    </row>
    <row r="70" spans="1:17" x14ac:dyDescent="0.25">
      <c r="A70" s="5"/>
      <c r="B70" s="5">
        <v>323</v>
      </c>
      <c r="C70" s="5">
        <f t="shared" si="10"/>
        <v>80</v>
      </c>
      <c r="D70" s="5" t="s">
        <v>228</v>
      </c>
      <c r="E70" s="5">
        <v>31</v>
      </c>
      <c r="F70" s="5">
        <v>0</v>
      </c>
      <c r="G70" s="5">
        <v>32</v>
      </c>
      <c r="H70" s="5" t="s">
        <v>70</v>
      </c>
      <c r="I70" s="5">
        <f t="shared" si="9"/>
        <v>23</v>
      </c>
      <c r="J70" s="5" t="str">
        <f t="shared" si="11"/>
        <v>10111</v>
      </c>
      <c r="K70" s="5">
        <f t="shared" si="12"/>
        <v>1</v>
      </c>
      <c r="L70" s="5">
        <f t="shared" si="13"/>
        <v>7</v>
      </c>
      <c r="M70" s="5">
        <f t="shared" si="14"/>
        <v>0</v>
      </c>
      <c r="N70" s="5" t="str">
        <f t="shared" si="15"/>
        <v>1111</v>
      </c>
      <c r="O70" s="5" t="str">
        <f t="shared" si="16"/>
        <v>31 downto 0</v>
      </c>
      <c r="P70" s="5" t="str">
        <f t="shared" si="17"/>
        <v>31 downto 0</v>
      </c>
      <c r="Q70" s="5"/>
    </row>
    <row r="71" spans="1:17" x14ac:dyDescent="0.25">
      <c r="A71" s="5"/>
      <c r="B71" s="5">
        <v>327</v>
      </c>
      <c r="C71" s="5">
        <f t="shared" si="10"/>
        <v>81</v>
      </c>
      <c r="D71" s="5" t="s">
        <v>229</v>
      </c>
      <c r="E71" s="5">
        <v>1</v>
      </c>
      <c r="F71" s="5">
        <v>0</v>
      </c>
      <c r="G71" s="5">
        <v>2</v>
      </c>
      <c r="H71" s="5" t="s">
        <v>71</v>
      </c>
      <c r="I71" s="5">
        <f t="shared" si="9"/>
        <v>24</v>
      </c>
      <c r="J71" s="5" t="str">
        <f t="shared" si="11"/>
        <v>11000</v>
      </c>
      <c r="K71" s="5">
        <f t="shared" si="12"/>
        <v>1</v>
      </c>
      <c r="L71" s="5">
        <f t="shared" si="13"/>
        <v>7</v>
      </c>
      <c r="M71" s="5">
        <f t="shared" si="14"/>
        <v>0</v>
      </c>
      <c r="N71" s="5" t="str">
        <f t="shared" si="15"/>
        <v>0001</v>
      </c>
      <c r="O71" s="5" t="str">
        <f t="shared" si="16"/>
        <v>1 downto 0</v>
      </c>
      <c r="P71" s="5" t="str">
        <f t="shared" si="17"/>
        <v>1 downto 0</v>
      </c>
      <c r="Q71" s="5"/>
    </row>
    <row r="72" spans="1:17" x14ac:dyDescent="0.25">
      <c r="A72" s="5"/>
      <c r="B72" s="5">
        <v>4096</v>
      </c>
      <c r="C72" s="5">
        <f t="shared" si="10"/>
        <v>1024</v>
      </c>
      <c r="D72" s="5" t="s">
        <v>251</v>
      </c>
      <c r="E72" s="5">
        <v>26</v>
      </c>
      <c r="F72" s="5">
        <v>24</v>
      </c>
      <c r="G72" s="5">
        <v>3</v>
      </c>
      <c r="H72" s="5" t="s">
        <v>72</v>
      </c>
      <c r="I72" s="5">
        <f>C72-1024+25</f>
        <v>25</v>
      </c>
      <c r="J72" s="5" t="str">
        <f t="shared" si="11"/>
        <v>11001</v>
      </c>
      <c r="K72" s="5">
        <f t="shared" si="12"/>
        <v>8</v>
      </c>
      <c r="L72" s="5">
        <f t="shared" si="13"/>
        <v>31</v>
      </c>
      <c r="M72" s="5">
        <f t="shared" si="14"/>
        <v>24</v>
      </c>
      <c r="N72" s="5" t="str">
        <f t="shared" si="15"/>
        <v>1000</v>
      </c>
      <c r="O72" s="5" t="str">
        <f t="shared" si="16"/>
        <v>26 downto 24</v>
      </c>
      <c r="P72" s="5" t="str">
        <f t="shared" si="17"/>
        <v>2 downto 0</v>
      </c>
      <c r="Q72" s="5"/>
    </row>
    <row r="73" spans="1:17" x14ac:dyDescent="0.25">
      <c r="A73" s="5"/>
      <c r="B73" s="5">
        <v>4097</v>
      </c>
      <c r="C73" s="5">
        <f t="shared" si="10"/>
        <v>1024</v>
      </c>
      <c r="D73" s="5" t="s">
        <v>275</v>
      </c>
      <c r="E73" s="5">
        <v>17</v>
      </c>
      <c r="F73" s="5">
        <v>16</v>
      </c>
      <c r="G73" s="5">
        <v>2</v>
      </c>
      <c r="H73" s="5" t="s">
        <v>74</v>
      </c>
      <c r="I73" s="5">
        <f t="shared" ref="I73:I135" si="18">C73-1024+25</f>
        <v>25</v>
      </c>
      <c r="J73" s="5" t="str">
        <f t="shared" si="11"/>
        <v>11001</v>
      </c>
      <c r="K73" s="5">
        <f t="shared" si="12"/>
        <v>4</v>
      </c>
      <c r="L73" s="5">
        <f t="shared" si="13"/>
        <v>23</v>
      </c>
      <c r="M73" s="5">
        <f t="shared" si="14"/>
        <v>16</v>
      </c>
      <c r="N73" s="5" t="str">
        <f t="shared" si="15"/>
        <v>0100</v>
      </c>
      <c r="O73" s="5" t="str">
        <f t="shared" si="16"/>
        <v>17 downto 16</v>
      </c>
      <c r="P73" s="5" t="str">
        <f t="shared" si="17"/>
        <v>1 downto 0</v>
      </c>
      <c r="Q73" s="5"/>
    </row>
    <row r="74" spans="1:17" x14ac:dyDescent="0.25">
      <c r="A74" s="5"/>
      <c r="B74" s="5">
        <v>4097</v>
      </c>
      <c r="C74" s="5">
        <f t="shared" si="10"/>
        <v>1024</v>
      </c>
      <c r="D74" s="5" t="s">
        <v>274</v>
      </c>
      <c r="E74" s="5">
        <v>23</v>
      </c>
      <c r="F74" s="5">
        <v>18</v>
      </c>
      <c r="G74" s="5">
        <v>6</v>
      </c>
      <c r="H74" s="5" t="s">
        <v>73</v>
      </c>
      <c r="I74" s="5">
        <f t="shared" si="18"/>
        <v>25</v>
      </c>
      <c r="J74" s="5" t="str">
        <f t="shared" si="11"/>
        <v>11001</v>
      </c>
      <c r="K74" s="5">
        <f t="shared" si="12"/>
        <v>4</v>
      </c>
      <c r="L74" s="5">
        <f t="shared" si="13"/>
        <v>23</v>
      </c>
      <c r="M74" s="5">
        <f t="shared" si="14"/>
        <v>16</v>
      </c>
      <c r="N74" s="5" t="str">
        <f t="shared" si="15"/>
        <v>0100</v>
      </c>
      <c r="O74" s="5" t="str">
        <f t="shared" si="16"/>
        <v>23 downto 18</v>
      </c>
      <c r="P74" s="5" t="str">
        <f t="shared" si="17"/>
        <v>5 downto 0</v>
      </c>
      <c r="Q74" s="5"/>
    </row>
    <row r="75" spans="1:17" x14ac:dyDescent="0.25">
      <c r="A75" s="5"/>
      <c r="B75" s="5">
        <v>4098</v>
      </c>
      <c r="C75" s="5">
        <f t="shared" si="10"/>
        <v>1024</v>
      </c>
      <c r="D75" s="5" t="s">
        <v>253</v>
      </c>
      <c r="E75" s="5">
        <v>10</v>
      </c>
      <c r="F75" s="5">
        <v>8</v>
      </c>
      <c r="G75" s="5">
        <v>3</v>
      </c>
      <c r="H75" s="5" t="s">
        <v>75</v>
      </c>
      <c r="I75" s="5">
        <f t="shared" si="18"/>
        <v>25</v>
      </c>
      <c r="J75" s="5" t="str">
        <f t="shared" si="11"/>
        <v>11001</v>
      </c>
      <c r="K75" s="5">
        <f t="shared" si="12"/>
        <v>2</v>
      </c>
      <c r="L75" s="5">
        <f t="shared" si="13"/>
        <v>15</v>
      </c>
      <c r="M75" s="5">
        <f t="shared" si="14"/>
        <v>8</v>
      </c>
      <c r="N75" s="5" t="str">
        <f t="shared" si="15"/>
        <v>0010</v>
      </c>
      <c r="O75" s="5" t="str">
        <f t="shared" si="16"/>
        <v>10 downto 8</v>
      </c>
      <c r="P75" s="5" t="str">
        <f t="shared" si="17"/>
        <v>2 downto 0</v>
      </c>
      <c r="Q75" s="5"/>
    </row>
    <row r="76" spans="1:17" x14ac:dyDescent="0.25">
      <c r="A76" s="5"/>
      <c r="B76" s="5">
        <v>4099</v>
      </c>
      <c r="C76" s="5">
        <f t="shared" si="10"/>
        <v>1024</v>
      </c>
      <c r="D76" s="5" t="s">
        <v>281</v>
      </c>
      <c r="E76" s="5">
        <v>0</v>
      </c>
      <c r="F76" s="5">
        <v>0</v>
      </c>
      <c r="G76" s="5">
        <v>1</v>
      </c>
      <c r="H76" s="5" t="s">
        <v>81</v>
      </c>
      <c r="I76" s="5">
        <f t="shared" si="18"/>
        <v>25</v>
      </c>
      <c r="J76" s="5" t="str">
        <f t="shared" si="11"/>
        <v>11001</v>
      </c>
      <c r="K76" s="5">
        <f t="shared" si="12"/>
        <v>1</v>
      </c>
      <c r="L76" s="5">
        <f t="shared" si="13"/>
        <v>7</v>
      </c>
      <c r="M76" s="5">
        <f t="shared" si="14"/>
        <v>0</v>
      </c>
      <c r="N76" s="5" t="str">
        <f t="shared" si="15"/>
        <v>0001</v>
      </c>
      <c r="O76" s="5">
        <f t="shared" si="16"/>
        <v>0</v>
      </c>
      <c r="P76" s="5">
        <f t="shared" si="17"/>
        <v>0</v>
      </c>
      <c r="Q76" s="5"/>
    </row>
    <row r="77" spans="1:17" x14ac:dyDescent="0.25">
      <c r="A77" s="5"/>
      <c r="B77" s="5">
        <v>4099</v>
      </c>
      <c r="C77" s="5">
        <f t="shared" si="10"/>
        <v>1024</v>
      </c>
      <c r="D77" s="5" t="s">
        <v>280</v>
      </c>
      <c r="E77" s="5">
        <v>3</v>
      </c>
      <c r="F77" s="5">
        <v>2</v>
      </c>
      <c r="G77" s="5">
        <v>2</v>
      </c>
      <c r="H77" s="5" t="s">
        <v>80</v>
      </c>
      <c r="I77" s="5">
        <f t="shared" si="18"/>
        <v>25</v>
      </c>
      <c r="J77" s="5" t="str">
        <f t="shared" si="11"/>
        <v>11001</v>
      </c>
      <c r="K77" s="5">
        <f t="shared" si="12"/>
        <v>1</v>
      </c>
      <c r="L77" s="5">
        <f t="shared" si="13"/>
        <v>7</v>
      </c>
      <c r="M77" s="5">
        <f t="shared" si="14"/>
        <v>0</v>
      </c>
      <c r="N77" s="5" t="str">
        <f t="shared" si="15"/>
        <v>0001</v>
      </c>
      <c r="O77" s="5" t="str">
        <f t="shared" si="16"/>
        <v>3 downto 2</v>
      </c>
      <c r="P77" s="5" t="str">
        <f t="shared" si="17"/>
        <v>1 downto 0</v>
      </c>
      <c r="Q77" s="5"/>
    </row>
    <row r="78" spans="1:17" x14ac:dyDescent="0.25">
      <c r="A78" s="5"/>
      <c r="B78" s="5">
        <v>4099</v>
      </c>
      <c r="C78" s="5">
        <f t="shared" si="10"/>
        <v>1024</v>
      </c>
      <c r="D78" s="5" t="s">
        <v>279</v>
      </c>
      <c r="E78" s="5">
        <v>4</v>
      </c>
      <c r="F78" s="5">
        <v>4</v>
      </c>
      <c r="G78" s="5">
        <v>1</v>
      </c>
      <c r="H78" s="5" t="s">
        <v>79</v>
      </c>
      <c r="I78" s="5">
        <f t="shared" si="18"/>
        <v>25</v>
      </c>
      <c r="J78" s="5" t="str">
        <f t="shared" si="11"/>
        <v>11001</v>
      </c>
      <c r="K78" s="5">
        <f t="shared" si="12"/>
        <v>1</v>
      </c>
      <c r="L78" s="5">
        <f t="shared" si="13"/>
        <v>7</v>
      </c>
      <c r="M78" s="5">
        <f t="shared" si="14"/>
        <v>0</v>
      </c>
      <c r="N78" s="5" t="str">
        <f t="shared" si="15"/>
        <v>0001</v>
      </c>
      <c r="O78" s="5">
        <f t="shared" si="16"/>
        <v>4</v>
      </c>
      <c r="P78" s="5">
        <f t="shared" si="17"/>
        <v>0</v>
      </c>
      <c r="Q78" s="5"/>
    </row>
    <row r="79" spans="1:17" x14ac:dyDescent="0.25">
      <c r="A79" s="5"/>
      <c r="B79" s="5">
        <v>4099</v>
      </c>
      <c r="C79" s="5">
        <f t="shared" si="10"/>
        <v>1024</v>
      </c>
      <c r="D79" s="5" t="s">
        <v>278</v>
      </c>
      <c r="E79" s="5">
        <v>5</v>
      </c>
      <c r="F79" s="5">
        <v>5</v>
      </c>
      <c r="G79" s="5">
        <v>1</v>
      </c>
      <c r="H79" s="5" t="s">
        <v>78</v>
      </c>
      <c r="I79" s="5">
        <f t="shared" si="18"/>
        <v>25</v>
      </c>
      <c r="J79" s="5" t="str">
        <f t="shared" si="11"/>
        <v>11001</v>
      </c>
      <c r="K79" s="5">
        <f t="shared" si="12"/>
        <v>1</v>
      </c>
      <c r="L79" s="5">
        <f t="shared" si="13"/>
        <v>7</v>
      </c>
      <c r="M79" s="5">
        <f t="shared" si="14"/>
        <v>0</v>
      </c>
      <c r="N79" s="5" t="str">
        <f t="shared" si="15"/>
        <v>0001</v>
      </c>
      <c r="O79" s="5">
        <f t="shared" si="16"/>
        <v>5</v>
      </c>
      <c r="P79" s="5">
        <f t="shared" si="17"/>
        <v>0</v>
      </c>
      <c r="Q79" s="5"/>
    </row>
    <row r="80" spans="1:17" x14ac:dyDescent="0.25">
      <c r="A80" s="5"/>
      <c r="B80" s="5">
        <v>4099</v>
      </c>
      <c r="C80" s="5">
        <f t="shared" si="10"/>
        <v>1024</v>
      </c>
      <c r="D80" s="5" t="s">
        <v>277</v>
      </c>
      <c r="E80" s="5">
        <v>6</v>
      </c>
      <c r="F80" s="5">
        <v>6</v>
      </c>
      <c r="G80" s="5">
        <v>1</v>
      </c>
      <c r="H80" s="5" t="s">
        <v>77</v>
      </c>
      <c r="I80" s="5">
        <f t="shared" si="18"/>
        <v>25</v>
      </c>
      <c r="J80" s="5" t="str">
        <f t="shared" si="11"/>
        <v>11001</v>
      </c>
      <c r="K80" s="5">
        <f t="shared" si="12"/>
        <v>1</v>
      </c>
      <c r="L80" s="5">
        <f t="shared" si="13"/>
        <v>7</v>
      </c>
      <c r="M80" s="5">
        <f t="shared" si="14"/>
        <v>0</v>
      </c>
      <c r="N80" s="5" t="str">
        <f t="shared" si="15"/>
        <v>0001</v>
      </c>
      <c r="O80" s="5">
        <f t="shared" si="16"/>
        <v>6</v>
      </c>
      <c r="P80" s="5">
        <f t="shared" si="17"/>
        <v>0</v>
      </c>
      <c r="Q80" s="5"/>
    </row>
    <row r="81" spans="1:17" x14ac:dyDescent="0.25">
      <c r="A81" s="5"/>
      <c r="B81" s="5">
        <v>4099</v>
      </c>
      <c r="C81" s="5">
        <f t="shared" si="10"/>
        <v>1024</v>
      </c>
      <c r="D81" s="5" t="s">
        <v>276</v>
      </c>
      <c r="E81" s="5">
        <v>7</v>
      </c>
      <c r="F81" s="5">
        <v>7</v>
      </c>
      <c r="G81" s="5">
        <v>1</v>
      </c>
      <c r="H81" s="5" t="s">
        <v>76</v>
      </c>
      <c r="I81" s="5">
        <f t="shared" si="18"/>
        <v>25</v>
      </c>
      <c r="J81" s="5" t="str">
        <f t="shared" si="11"/>
        <v>11001</v>
      </c>
      <c r="K81" s="5">
        <f t="shared" si="12"/>
        <v>1</v>
      </c>
      <c r="L81" s="5">
        <f t="shared" si="13"/>
        <v>7</v>
      </c>
      <c r="M81" s="5">
        <f t="shared" si="14"/>
        <v>0</v>
      </c>
      <c r="N81" s="5" t="str">
        <f t="shared" si="15"/>
        <v>0001</v>
      </c>
      <c r="O81" s="5">
        <f t="shared" si="16"/>
        <v>7</v>
      </c>
      <c r="P81" s="5">
        <f t="shared" si="17"/>
        <v>0</v>
      </c>
      <c r="Q81" s="5"/>
    </row>
    <row r="82" spans="1:17" x14ac:dyDescent="0.25">
      <c r="A82" s="5"/>
      <c r="B82" s="5">
        <v>4100</v>
      </c>
      <c r="C82" s="5">
        <f t="shared" si="10"/>
        <v>1025</v>
      </c>
      <c r="D82" s="5" t="s">
        <v>289</v>
      </c>
      <c r="E82" s="5">
        <v>24</v>
      </c>
      <c r="F82" s="5">
        <v>24</v>
      </c>
      <c r="G82" s="5">
        <v>1</v>
      </c>
      <c r="H82" s="5" t="s">
        <v>89</v>
      </c>
      <c r="I82" s="5">
        <f t="shared" si="18"/>
        <v>26</v>
      </c>
      <c r="J82" s="5" t="str">
        <f t="shared" si="11"/>
        <v>11010</v>
      </c>
      <c r="K82" s="5">
        <f t="shared" si="12"/>
        <v>8</v>
      </c>
      <c r="L82" s="5">
        <f t="shared" si="13"/>
        <v>31</v>
      </c>
      <c r="M82" s="5">
        <f t="shared" si="14"/>
        <v>24</v>
      </c>
      <c r="N82" s="5" t="str">
        <f t="shared" si="15"/>
        <v>1000</v>
      </c>
      <c r="O82" s="5">
        <f t="shared" si="16"/>
        <v>24</v>
      </c>
      <c r="P82" s="5">
        <f t="shared" si="17"/>
        <v>0</v>
      </c>
      <c r="Q82" s="5"/>
    </row>
    <row r="83" spans="1:17" x14ac:dyDescent="0.25">
      <c r="A83" s="5"/>
      <c r="B83" s="5">
        <v>4100</v>
      </c>
      <c r="C83" s="5">
        <f t="shared" si="10"/>
        <v>1025</v>
      </c>
      <c r="D83" s="5" t="s">
        <v>288</v>
      </c>
      <c r="E83" s="5">
        <v>25</v>
      </c>
      <c r="F83" s="5">
        <v>25</v>
      </c>
      <c r="G83" s="5">
        <v>1</v>
      </c>
      <c r="H83" s="5" t="s">
        <v>88</v>
      </c>
      <c r="I83" s="5">
        <f t="shared" si="18"/>
        <v>26</v>
      </c>
      <c r="J83" s="5" t="str">
        <f t="shared" si="11"/>
        <v>11010</v>
      </c>
      <c r="K83" s="5">
        <f t="shared" si="12"/>
        <v>8</v>
      </c>
      <c r="L83" s="5">
        <f t="shared" si="13"/>
        <v>31</v>
      </c>
      <c r="M83" s="5">
        <f t="shared" si="14"/>
        <v>24</v>
      </c>
      <c r="N83" s="5" t="str">
        <f t="shared" si="15"/>
        <v>1000</v>
      </c>
      <c r="O83" s="5">
        <f t="shared" si="16"/>
        <v>25</v>
      </c>
      <c r="P83" s="5">
        <f t="shared" si="17"/>
        <v>0</v>
      </c>
      <c r="Q83" s="5"/>
    </row>
    <row r="84" spans="1:17" x14ac:dyDescent="0.25">
      <c r="A84" s="5"/>
      <c r="B84" s="5">
        <v>4100</v>
      </c>
      <c r="C84" s="5">
        <f t="shared" si="10"/>
        <v>1025</v>
      </c>
      <c r="D84" s="5" t="s">
        <v>287</v>
      </c>
      <c r="E84" s="5">
        <v>26</v>
      </c>
      <c r="F84" s="5">
        <v>26</v>
      </c>
      <c r="G84" s="5">
        <v>1</v>
      </c>
      <c r="H84" s="5" t="s">
        <v>87</v>
      </c>
      <c r="I84" s="5">
        <f t="shared" si="18"/>
        <v>26</v>
      </c>
      <c r="J84" s="5" t="str">
        <f t="shared" si="11"/>
        <v>11010</v>
      </c>
      <c r="K84" s="5">
        <f t="shared" si="12"/>
        <v>8</v>
      </c>
      <c r="L84" s="5">
        <f t="shared" si="13"/>
        <v>31</v>
      </c>
      <c r="M84" s="5">
        <f t="shared" si="14"/>
        <v>24</v>
      </c>
      <c r="N84" s="5" t="str">
        <f t="shared" si="15"/>
        <v>1000</v>
      </c>
      <c r="O84" s="5">
        <f t="shared" si="16"/>
        <v>26</v>
      </c>
      <c r="P84" s="5">
        <f t="shared" si="17"/>
        <v>0</v>
      </c>
      <c r="Q84" s="5"/>
    </row>
    <row r="85" spans="1:17" x14ac:dyDescent="0.25">
      <c r="A85" s="5"/>
      <c r="B85" s="5">
        <v>4100</v>
      </c>
      <c r="C85" s="5">
        <f t="shared" si="10"/>
        <v>1025</v>
      </c>
      <c r="D85" s="5" t="s">
        <v>286</v>
      </c>
      <c r="E85" s="5">
        <v>27</v>
      </c>
      <c r="F85" s="5">
        <v>27</v>
      </c>
      <c r="G85" s="5">
        <v>1</v>
      </c>
      <c r="H85" s="5" t="s">
        <v>86</v>
      </c>
      <c r="I85" s="5">
        <f t="shared" si="18"/>
        <v>26</v>
      </c>
      <c r="J85" s="5" t="str">
        <f t="shared" si="11"/>
        <v>11010</v>
      </c>
      <c r="K85" s="5">
        <f t="shared" si="12"/>
        <v>8</v>
      </c>
      <c r="L85" s="5">
        <f t="shared" si="13"/>
        <v>31</v>
      </c>
      <c r="M85" s="5">
        <f t="shared" si="14"/>
        <v>24</v>
      </c>
      <c r="N85" s="5" t="str">
        <f t="shared" si="15"/>
        <v>1000</v>
      </c>
      <c r="O85" s="5">
        <f t="shared" si="16"/>
        <v>27</v>
      </c>
      <c r="P85" s="5">
        <f t="shared" si="17"/>
        <v>0</v>
      </c>
      <c r="Q85" s="5"/>
    </row>
    <row r="86" spans="1:17" x14ac:dyDescent="0.25">
      <c r="A86" s="5"/>
      <c r="B86" s="5">
        <v>4100</v>
      </c>
      <c r="C86" s="5">
        <f t="shared" si="10"/>
        <v>1025</v>
      </c>
      <c r="D86" s="5" t="s">
        <v>285</v>
      </c>
      <c r="E86" s="5">
        <v>28</v>
      </c>
      <c r="F86" s="5">
        <v>28</v>
      </c>
      <c r="G86" s="5">
        <v>1</v>
      </c>
      <c r="H86" s="5" t="s">
        <v>85</v>
      </c>
      <c r="I86" s="5">
        <f t="shared" si="18"/>
        <v>26</v>
      </c>
      <c r="J86" s="5" t="str">
        <f t="shared" si="11"/>
        <v>11010</v>
      </c>
      <c r="K86" s="5">
        <f t="shared" si="12"/>
        <v>8</v>
      </c>
      <c r="L86" s="5">
        <f t="shared" si="13"/>
        <v>31</v>
      </c>
      <c r="M86" s="5">
        <f t="shared" si="14"/>
        <v>24</v>
      </c>
      <c r="N86" s="5" t="str">
        <f t="shared" si="15"/>
        <v>1000</v>
      </c>
      <c r="O86" s="5">
        <f t="shared" si="16"/>
        <v>28</v>
      </c>
      <c r="P86" s="5">
        <f t="shared" si="17"/>
        <v>0</v>
      </c>
      <c r="Q86" s="5"/>
    </row>
    <row r="87" spans="1:17" x14ac:dyDescent="0.25">
      <c r="A87" s="5"/>
      <c r="B87" s="5">
        <v>4100</v>
      </c>
      <c r="C87" s="5">
        <f t="shared" si="10"/>
        <v>1025</v>
      </c>
      <c r="D87" s="5" t="s">
        <v>284</v>
      </c>
      <c r="E87" s="5">
        <v>29</v>
      </c>
      <c r="F87" s="5">
        <v>29</v>
      </c>
      <c r="G87" s="5">
        <v>1</v>
      </c>
      <c r="H87" s="5" t="s">
        <v>84</v>
      </c>
      <c r="I87" s="5">
        <f t="shared" si="18"/>
        <v>26</v>
      </c>
      <c r="J87" s="5" t="str">
        <f t="shared" si="11"/>
        <v>11010</v>
      </c>
      <c r="K87" s="5">
        <f t="shared" si="12"/>
        <v>8</v>
      </c>
      <c r="L87" s="5">
        <f t="shared" si="13"/>
        <v>31</v>
      </c>
      <c r="M87" s="5">
        <f t="shared" si="14"/>
        <v>24</v>
      </c>
      <c r="N87" s="5" t="str">
        <f t="shared" si="15"/>
        <v>1000</v>
      </c>
      <c r="O87" s="5">
        <f t="shared" si="16"/>
        <v>29</v>
      </c>
      <c r="P87" s="5">
        <f t="shared" si="17"/>
        <v>0</v>
      </c>
      <c r="Q87" s="5"/>
    </row>
    <row r="88" spans="1:17" x14ac:dyDescent="0.25">
      <c r="A88" s="5"/>
      <c r="B88" s="5">
        <v>4100</v>
      </c>
      <c r="C88" s="5">
        <f t="shared" si="10"/>
        <v>1025</v>
      </c>
      <c r="D88" s="5" t="s">
        <v>283</v>
      </c>
      <c r="E88" s="5">
        <v>30</v>
      </c>
      <c r="F88" s="5">
        <v>30</v>
      </c>
      <c r="G88" s="5">
        <v>1</v>
      </c>
      <c r="H88" s="5" t="s">
        <v>83</v>
      </c>
      <c r="I88" s="5">
        <f t="shared" si="18"/>
        <v>26</v>
      </c>
      <c r="J88" s="5" t="str">
        <f t="shared" si="11"/>
        <v>11010</v>
      </c>
      <c r="K88" s="5">
        <f t="shared" si="12"/>
        <v>8</v>
      </c>
      <c r="L88" s="5">
        <f t="shared" si="13"/>
        <v>31</v>
      </c>
      <c r="M88" s="5">
        <f t="shared" si="14"/>
        <v>24</v>
      </c>
      <c r="N88" s="5" t="str">
        <f t="shared" si="15"/>
        <v>1000</v>
      </c>
      <c r="O88" s="5">
        <f t="shared" si="16"/>
        <v>30</v>
      </c>
      <c r="P88" s="5">
        <f t="shared" si="17"/>
        <v>0</v>
      </c>
      <c r="Q88" s="5"/>
    </row>
    <row r="89" spans="1:17" x14ac:dyDescent="0.25">
      <c r="A89" s="5"/>
      <c r="B89" s="5">
        <v>4100</v>
      </c>
      <c r="C89" s="5">
        <f t="shared" si="10"/>
        <v>1025</v>
      </c>
      <c r="D89" s="5" t="s">
        <v>282</v>
      </c>
      <c r="E89" s="5">
        <v>31</v>
      </c>
      <c r="F89" s="5">
        <v>31</v>
      </c>
      <c r="G89" s="5">
        <v>1</v>
      </c>
      <c r="H89" s="5" t="s">
        <v>82</v>
      </c>
      <c r="I89" s="5">
        <f t="shared" si="18"/>
        <v>26</v>
      </c>
      <c r="J89" s="5" t="str">
        <f t="shared" si="11"/>
        <v>11010</v>
      </c>
      <c r="K89" s="5">
        <f t="shared" si="12"/>
        <v>8</v>
      </c>
      <c r="L89" s="5">
        <f t="shared" si="13"/>
        <v>31</v>
      </c>
      <c r="M89" s="5">
        <f t="shared" si="14"/>
        <v>24</v>
      </c>
      <c r="N89" s="5" t="str">
        <f t="shared" si="15"/>
        <v>1000</v>
      </c>
      <c r="O89" s="5">
        <f t="shared" si="16"/>
        <v>31</v>
      </c>
      <c r="P89" s="5">
        <f t="shared" si="17"/>
        <v>0</v>
      </c>
      <c r="Q89" s="5"/>
    </row>
    <row r="90" spans="1:17" x14ac:dyDescent="0.25">
      <c r="A90" s="5"/>
      <c r="B90" s="5">
        <v>4101</v>
      </c>
      <c r="C90" s="5">
        <f t="shared" si="10"/>
        <v>1025</v>
      </c>
      <c r="D90" s="5" t="s">
        <v>290</v>
      </c>
      <c r="E90" s="5">
        <v>16</v>
      </c>
      <c r="F90" s="5">
        <v>16</v>
      </c>
      <c r="G90" s="5">
        <v>1</v>
      </c>
      <c r="H90" s="5" t="s">
        <v>97</v>
      </c>
      <c r="I90" s="5">
        <f t="shared" si="18"/>
        <v>26</v>
      </c>
      <c r="J90" s="5" t="str">
        <f t="shared" si="11"/>
        <v>11010</v>
      </c>
      <c r="K90" s="5">
        <f t="shared" si="12"/>
        <v>4</v>
      </c>
      <c r="L90" s="5">
        <f t="shared" si="13"/>
        <v>23</v>
      </c>
      <c r="M90" s="5">
        <f t="shared" si="14"/>
        <v>16</v>
      </c>
      <c r="N90" s="5" t="str">
        <f t="shared" si="15"/>
        <v>0100</v>
      </c>
      <c r="O90" s="5">
        <f t="shared" si="16"/>
        <v>16</v>
      </c>
      <c r="P90" s="5">
        <f t="shared" si="17"/>
        <v>0</v>
      </c>
      <c r="Q90" s="5"/>
    </row>
    <row r="91" spans="1:17" x14ac:dyDescent="0.25">
      <c r="A91" s="5"/>
      <c r="B91" s="5">
        <v>4101</v>
      </c>
      <c r="C91" s="5">
        <f t="shared" si="10"/>
        <v>1025</v>
      </c>
      <c r="D91" s="5" t="s">
        <v>291</v>
      </c>
      <c r="E91" s="5">
        <v>17</v>
      </c>
      <c r="F91" s="5">
        <v>17</v>
      </c>
      <c r="G91" s="5">
        <v>1</v>
      </c>
      <c r="H91" s="5" t="s">
        <v>96</v>
      </c>
      <c r="I91" s="5">
        <f t="shared" si="18"/>
        <v>26</v>
      </c>
      <c r="J91" s="5" t="str">
        <f t="shared" si="11"/>
        <v>11010</v>
      </c>
      <c r="K91" s="5">
        <f t="shared" si="12"/>
        <v>4</v>
      </c>
      <c r="L91" s="5">
        <f t="shared" si="13"/>
        <v>23</v>
      </c>
      <c r="M91" s="5">
        <f t="shared" si="14"/>
        <v>16</v>
      </c>
      <c r="N91" s="5" t="str">
        <f t="shared" si="15"/>
        <v>0100</v>
      </c>
      <c r="O91" s="5">
        <f t="shared" si="16"/>
        <v>17</v>
      </c>
      <c r="P91" s="5">
        <f t="shared" si="17"/>
        <v>0</v>
      </c>
      <c r="Q91" s="5"/>
    </row>
    <row r="92" spans="1:17" x14ac:dyDescent="0.25">
      <c r="A92" s="5"/>
      <c r="B92" s="5">
        <v>4101</v>
      </c>
      <c r="C92" s="5">
        <f t="shared" si="10"/>
        <v>1025</v>
      </c>
      <c r="D92" s="5" t="s">
        <v>292</v>
      </c>
      <c r="E92" s="5">
        <v>18</v>
      </c>
      <c r="F92" s="5">
        <v>18</v>
      </c>
      <c r="G92" s="5">
        <v>1</v>
      </c>
      <c r="H92" s="5" t="s">
        <v>95</v>
      </c>
      <c r="I92" s="5">
        <f t="shared" si="18"/>
        <v>26</v>
      </c>
      <c r="J92" s="5" t="str">
        <f t="shared" si="11"/>
        <v>11010</v>
      </c>
      <c r="K92" s="5">
        <f t="shared" si="12"/>
        <v>4</v>
      </c>
      <c r="L92" s="5">
        <f t="shared" si="13"/>
        <v>23</v>
      </c>
      <c r="M92" s="5">
        <f t="shared" si="14"/>
        <v>16</v>
      </c>
      <c r="N92" s="5" t="str">
        <f t="shared" si="15"/>
        <v>0100</v>
      </c>
      <c r="O92" s="5">
        <f t="shared" si="16"/>
        <v>18</v>
      </c>
      <c r="P92" s="5">
        <f t="shared" si="17"/>
        <v>0</v>
      </c>
      <c r="Q92" s="5"/>
    </row>
    <row r="93" spans="1:17" x14ac:dyDescent="0.25">
      <c r="A93" s="5"/>
      <c r="B93" s="5">
        <v>4101</v>
      </c>
      <c r="C93" s="5">
        <f t="shared" si="10"/>
        <v>1025</v>
      </c>
      <c r="D93" s="5" t="s">
        <v>293</v>
      </c>
      <c r="E93" s="5">
        <v>19</v>
      </c>
      <c r="F93" s="5">
        <v>19</v>
      </c>
      <c r="G93" s="5">
        <v>1</v>
      </c>
      <c r="H93" s="5" t="s">
        <v>94</v>
      </c>
      <c r="I93" s="5">
        <f t="shared" si="18"/>
        <v>26</v>
      </c>
      <c r="J93" s="5" t="str">
        <f t="shared" si="11"/>
        <v>11010</v>
      </c>
      <c r="K93" s="5">
        <f t="shared" si="12"/>
        <v>4</v>
      </c>
      <c r="L93" s="5">
        <f t="shared" si="13"/>
        <v>23</v>
      </c>
      <c r="M93" s="5">
        <f t="shared" si="14"/>
        <v>16</v>
      </c>
      <c r="N93" s="5" t="str">
        <f t="shared" si="15"/>
        <v>0100</v>
      </c>
      <c r="O93" s="5">
        <f t="shared" si="16"/>
        <v>19</v>
      </c>
      <c r="P93" s="5">
        <f t="shared" si="17"/>
        <v>0</v>
      </c>
      <c r="Q93" s="5"/>
    </row>
    <row r="94" spans="1:17" x14ac:dyDescent="0.25">
      <c r="A94" s="5"/>
      <c r="B94" s="5">
        <v>4101</v>
      </c>
      <c r="C94" s="5">
        <f t="shared" si="10"/>
        <v>1025</v>
      </c>
      <c r="D94" s="5" t="s">
        <v>294</v>
      </c>
      <c r="E94" s="5">
        <v>20</v>
      </c>
      <c r="F94" s="5">
        <v>20</v>
      </c>
      <c r="G94" s="5">
        <v>1</v>
      </c>
      <c r="H94" s="5" t="s">
        <v>93</v>
      </c>
      <c r="I94" s="5">
        <f t="shared" si="18"/>
        <v>26</v>
      </c>
      <c r="J94" s="5" t="str">
        <f t="shared" si="11"/>
        <v>11010</v>
      </c>
      <c r="K94" s="5">
        <f t="shared" si="12"/>
        <v>4</v>
      </c>
      <c r="L94" s="5">
        <f t="shared" si="13"/>
        <v>23</v>
      </c>
      <c r="M94" s="5">
        <f t="shared" si="14"/>
        <v>16</v>
      </c>
      <c r="N94" s="5" t="str">
        <f t="shared" si="15"/>
        <v>0100</v>
      </c>
      <c r="O94" s="5">
        <f t="shared" si="16"/>
        <v>20</v>
      </c>
      <c r="P94" s="5">
        <f t="shared" si="17"/>
        <v>0</v>
      </c>
      <c r="Q94" s="5"/>
    </row>
    <row r="95" spans="1:17" x14ac:dyDescent="0.25">
      <c r="A95" s="5"/>
      <c r="B95" s="5">
        <v>4101</v>
      </c>
      <c r="C95" s="5">
        <f t="shared" si="10"/>
        <v>1025</v>
      </c>
      <c r="D95" s="5" t="s">
        <v>295</v>
      </c>
      <c r="E95" s="5">
        <v>21</v>
      </c>
      <c r="F95" s="5">
        <v>21</v>
      </c>
      <c r="G95" s="5">
        <v>1</v>
      </c>
      <c r="H95" s="5" t="s">
        <v>92</v>
      </c>
      <c r="I95" s="5">
        <f t="shared" si="18"/>
        <v>26</v>
      </c>
      <c r="J95" s="5" t="str">
        <f t="shared" si="11"/>
        <v>11010</v>
      </c>
      <c r="K95" s="5">
        <f t="shared" si="12"/>
        <v>4</v>
      </c>
      <c r="L95" s="5">
        <f t="shared" si="13"/>
        <v>23</v>
      </c>
      <c r="M95" s="5">
        <f t="shared" si="14"/>
        <v>16</v>
      </c>
      <c r="N95" s="5" t="str">
        <f t="shared" si="15"/>
        <v>0100</v>
      </c>
      <c r="O95" s="5">
        <f t="shared" si="16"/>
        <v>21</v>
      </c>
      <c r="P95" s="5">
        <f t="shared" si="17"/>
        <v>0</v>
      </c>
      <c r="Q95" s="5"/>
    </row>
    <row r="96" spans="1:17" x14ac:dyDescent="0.25">
      <c r="A96" s="5"/>
      <c r="B96" s="5">
        <v>4101</v>
      </c>
      <c r="C96" s="5">
        <f t="shared" si="10"/>
        <v>1025</v>
      </c>
      <c r="D96" s="5" t="s">
        <v>296</v>
      </c>
      <c r="E96" s="5">
        <v>22</v>
      </c>
      <c r="F96" s="5">
        <v>22</v>
      </c>
      <c r="G96" s="5">
        <v>1</v>
      </c>
      <c r="H96" s="5" t="s">
        <v>91</v>
      </c>
      <c r="I96" s="5">
        <f t="shared" si="18"/>
        <v>26</v>
      </c>
      <c r="J96" s="5" t="str">
        <f t="shared" si="11"/>
        <v>11010</v>
      </c>
      <c r="K96" s="5">
        <f t="shared" si="12"/>
        <v>4</v>
      </c>
      <c r="L96" s="5">
        <f t="shared" si="13"/>
        <v>23</v>
      </c>
      <c r="M96" s="5">
        <f t="shared" si="14"/>
        <v>16</v>
      </c>
      <c r="N96" s="5" t="str">
        <f t="shared" si="15"/>
        <v>0100</v>
      </c>
      <c r="O96" s="5">
        <f t="shared" si="16"/>
        <v>22</v>
      </c>
      <c r="P96" s="5">
        <f t="shared" si="17"/>
        <v>0</v>
      </c>
      <c r="Q96" s="5"/>
    </row>
    <row r="97" spans="1:17" x14ac:dyDescent="0.25">
      <c r="A97" s="5"/>
      <c r="B97" s="5">
        <v>4101</v>
      </c>
      <c r="C97" s="5">
        <f t="shared" si="10"/>
        <v>1025</v>
      </c>
      <c r="D97" s="5" t="s">
        <v>297</v>
      </c>
      <c r="E97" s="5">
        <v>23</v>
      </c>
      <c r="F97" s="5">
        <v>23</v>
      </c>
      <c r="G97" s="5">
        <v>1</v>
      </c>
      <c r="H97" s="5" t="s">
        <v>90</v>
      </c>
      <c r="I97" s="5">
        <f t="shared" si="18"/>
        <v>26</v>
      </c>
      <c r="J97" s="5" t="str">
        <f t="shared" si="11"/>
        <v>11010</v>
      </c>
      <c r="K97" s="5">
        <f t="shared" si="12"/>
        <v>4</v>
      </c>
      <c r="L97" s="5">
        <f t="shared" si="13"/>
        <v>23</v>
      </c>
      <c r="M97" s="5">
        <f t="shared" si="14"/>
        <v>16</v>
      </c>
      <c r="N97" s="5" t="str">
        <f t="shared" si="15"/>
        <v>0100</v>
      </c>
      <c r="O97" s="5">
        <f t="shared" si="16"/>
        <v>23</v>
      </c>
      <c r="P97" s="5">
        <f t="shared" si="17"/>
        <v>0</v>
      </c>
      <c r="Q97" s="5"/>
    </row>
    <row r="98" spans="1:17" x14ac:dyDescent="0.25">
      <c r="A98" s="5"/>
      <c r="B98" s="5">
        <v>4102</v>
      </c>
      <c r="C98" s="5">
        <f t="shared" si="10"/>
        <v>1025</v>
      </c>
      <c r="D98" s="5" t="s">
        <v>298</v>
      </c>
      <c r="E98" s="5">
        <v>8</v>
      </c>
      <c r="F98" s="5">
        <v>8</v>
      </c>
      <c r="G98" s="5">
        <v>1</v>
      </c>
      <c r="H98" s="5" t="s">
        <v>101</v>
      </c>
      <c r="I98" s="5">
        <f t="shared" si="18"/>
        <v>26</v>
      </c>
      <c r="J98" s="5" t="str">
        <f t="shared" si="11"/>
        <v>11010</v>
      </c>
      <c r="K98" s="5">
        <f t="shared" si="12"/>
        <v>2</v>
      </c>
      <c r="L98" s="5">
        <f t="shared" si="13"/>
        <v>15</v>
      </c>
      <c r="M98" s="5">
        <f t="shared" si="14"/>
        <v>8</v>
      </c>
      <c r="N98" s="5" t="str">
        <f t="shared" si="15"/>
        <v>0010</v>
      </c>
      <c r="O98" s="5">
        <f t="shared" si="16"/>
        <v>8</v>
      </c>
      <c r="P98" s="5">
        <f t="shared" si="17"/>
        <v>0</v>
      </c>
      <c r="Q98" s="5"/>
    </row>
    <row r="99" spans="1:17" x14ac:dyDescent="0.25">
      <c r="A99" s="5"/>
      <c r="B99" s="5">
        <v>4102</v>
      </c>
      <c r="C99" s="5">
        <f t="shared" si="10"/>
        <v>1025</v>
      </c>
      <c r="D99" s="5" t="s">
        <v>299</v>
      </c>
      <c r="E99" s="5">
        <v>10</v>
      </c>
      <c r="F99" s="5">
        <v>10</v>
      </c>
      <c r="G99" s="5">
        <v>1</v>
      </c>
      <c r="H99" s="5" t="s">
        <v>100</v>
      </c>
      <c r="I99" s="5">
        <f t="shared" si="18"/>
        <v>26</v>
      </c>
      <c r="J99" s="5" t="str">
        <f t="shared" si="11"/>
        <v>11010</v>
      </c>
      <c r="K99" s="5">
        <f t="shared" si="12"/>
        <v>2</v>
      </c>
      <c r="L99" s="5">
        <f t="shared" si="13"/>
        <v>15</v>
      </c>
      <c r="M99" s="5">
        <f t="shared" si="14"/>
        <v>8</v>
      </c>
      <c r="N99" s="5" t="str">
        <f t="shared" si="15"/>
        <v>0010</v>
      </c>
      <c r="O99" s="5">
        <f t="shared" si="16"/>
        <v>10</v>
      </c>
      <c r="P99" s="5">
        <f t="shared" si="17"/>
        <v>0</v>
      </c>
      <c r="Q99" s="5"/>
    </row>
    <row r="100" spans="1:17" x14ac:dyDescent="0.25">
      <c r="A100" s="5"/>
      <c r="B100" s="5">
        <v>4102</v>
      </c>
      <c r="C100" s="5">
        <f t="shared" si="10"/>
        <v>1025</v>
      </c>
      <c r="D100" s="5" t="s">
        <v>300</v>
      </c>
      <c r="E100" s="5">
        <v>12</v>
      </c>
      <c r="F100" s="5">
        <v>12</v>
      </c>
      <c r="G100" s="5">
        <v>1</v>
      </c>
      <c r="H100" s="5" t="s">
        <v>99</v>
      </c>
      <c r="I100" s="5">
        <f t="shared" si="18"/>
        <v>26</v>
      </c>
      <c r="J100" s="5" t="str">
        <f t="shared" si="11"/>
        <v>11010</v>
      </c>
      <c r="K100" s="5">
        <f t="shared" si="12"/>
        <v>2</v>
      </c>
      <c r="L100" s="5">
        <f t="shared" si="13"/>
        <v>15</v>
      </c>
      <c r="M100" s="5">
        <f t="shared" si="14"/>
        <v>8</v>
      </c>
      <c r="N100" s="5" t="str">
        <f t="shared" si="15"/>
        <v>0010</v>
      </c>
      <c r="O100" s="5">
        <f t="shared" si="16"/>
        <v>12</v>
      </c>
      <c r="P100" s="5">
        <f t="shared" si="17"/>
        <v>0</v>
      </c>
      <c r="Q100" s="5"/>
    </row>
    <row r="101" spans="1:17" x14ac:dyDescent="0.25">
      <c r="A101" s="5"/>
      <c r="B101" s="5">
        <v>4102</v>
      </c>
      <c r="C101" s="5">
        <f t="shared" si="10"/>
        <v>1025</v>
      </c>
      <c r="D101" s="5" t="s">
        <v>301</v>
      </c>
      <c r="E101" s="5">
        <v>14</v>
      </c>
      <c r="F101" s="5">
        <v>14</v>
      </c>
      <c r="G101" s="5">
        <v>1</v>
      </c>
      <c r="H101" s="5" t="s">
        <v>98</v>
      </c>
      <c r="I101" s="5">
        <f t="shared" si="18"/>
        <v>26</v>
      </c>
      <c r="J101" s="5" t="str">
        <f t="shared" si="11"/>
        <v>11010</v>
      </c>
      <c r="K101" s="5">
        <f t="shared" si="12"/>
        <v>2</v>
      </c>
      <c r="L101" s="5">
        <f t="shared" si="13"/>
        <v>15</v>
      </c>
      <c r="M101" s="5">
        <f t="shared" si="14"/>
        <v>8</v>
      </c>
      <c r="N101" s="5" t="str">
        <f t="shared" si="15"/>
        <v>0010</v>
      </c>
      <c r="O101" s="5">
        <f t="shared" si="16"/>
        <v>14</v>
      </c>
      <c r="P101" s="5">
        <f t="shared" si="17"/>
        <v>0</v>
      </c>
      <c r="Q101" s="5"/>
    </row>
    <row r="102" spans="1:17" x14ac:dyDescent="0.25">
      <c r="A102" s="5"/>
      <c r="B102" s="5">
        <v>4104</v>
      </c>
      <c r="C102" s="5">
        <f t="shared" si="10"/>
        <v>1026</v>
      </c>
      <c r="D102" s="5" t="s">
        <v>302</v>
      </c>
      <c r="E102" s="5">
        <v>24</v>
      </c>
      <c r="F102" s="5">
        <v>24</v>
      </c>
      <c r="G102" s="5">
        <v>1</v>
      </c>
      <c r="H102" s="5" t="s">
        <v>107</v>
      </c>
      <c r="I102" s="5">
        <f t="shared" si="18"/>
        <v>27</v>
      </c>
      <c r="J102" s="5" t="str">
        <f t="shared" si="11"/>
        <v>11011</v>
      </c>
      <c r="K102" s="5">
        <f t="shared" si="12"/>
        <v>8</v>
      </c>
      <c r="L102" s="5">
        <f t="shared" si="13"/>
        <v>31</v>
      </c>
      <c r="M102" s="5">
        <f t="shared" si="14"/>
        <v>24</v>
      </c>
      <c r="N102" s="5" t="str">
        <f t="shared" si="15"/>
        <v>1000</v>
      </c>
      <c r="O102" s="5">
        <f t="shared" si="16"/>
        <v>24</v>
      </c>
      <c r="P102" s="5">
        <f t="shared" si="17"/>
        <v>0</v>
      </c>
      <c r="Q102" s="5"/>
    </row>
    <row r="103" spans="1:17" x14ac:dyDescent="0.25">
      <c r="A103" s="5"/>
      <c r="B103" s="5">
        <v>4104</v>
      </c>
      <c r="C103" s="5">
        <f t="shared" si="10"/>
        <v>1026</v>
      </c>
      <c r="D103" s="5" t="s">
        <v>303</v>
      </c>
      <c r="E103" s="5">
        <v>25</v>
      </c>
      <c r="F103" s="5">
        <v>25</v>
      </c>
      <c r="G103" s="5">
        <v>1</v>
      </c>
      <c r="H103" s="5" t="s">
        <v>106</v>
      </c>
      <c r="I103" s="5">
        <f t="shared" si="18"/>
        <v>27</v>
      </c>
      <c r="J103" s="5" t="str">
        <f t="shared" si="11"/>
        <v>11011</v>
      </c>
      <c r="K103" s="5">
        <f t="shared" si="12"/>
        <v>8</v>
      </c>
      <c r="L103" s="5">
        <f t="shared" si="13"/>
        <v>31</v>
      </c>
      <c r="M103" s="5">
        <f t="shared" si="14"/>
        <v>24</v>
      </c>
      <c r="N103" s="5" t="str">
        <f t="shared" si="15"/>
        <v>1000</v>
      </c>
      <c r="O103" s="5">
        <f t="shared" si="16"/>
        <v>25</v>
      </c>
      <c r="P103" s="5">
        <f t="shared" si="17"/>
        <v>0</v>
      </c>
      <c r="Q103" s="5"/>
    </row>
    <row r="104" spans="1:17" x14ac:dyDescent="0.25">
      <c r="A104" s="5"/>
      <c r="B104" s="5">
        <v>4104</v>
      </c>
      <c r="C104" s="5">
        <f t="shared" si="10"/>
        <v>1026</v>
      </c>
      <c r="D104" s="5" t="s">
        <v>304</v>
      </c>
      <c r="E104" s="5">
        <v>26</v>
      </c>
      <c r="F104" s="5">
        <v>26</v>
      </c>
      <c r="G104" s="5">
        <v>1</v>
      </c>
      <c r="H104" s="5" t="s">
        <v>105</v>
      </c>
      <c r="I104" s="5">
        <f t="shared" si="18"/>
        <v>27</v>
      </c>
      <c r="J104" s="5" t="str">
        <f t="shared" si="11"/>
        <v>11011</v>
      </c>
      <c r="K104" s="5">
        <f t="shared" si="12"/>
        <v>8</v>
      </c>
      <c r="L104" s="5">
        <f t="shared" si="13"/>
        <v>31</v>
      </c>
      <c r="M104" s="5">
        <f t="shared" si="14"/>
        <v>24</v>
      </c>
      <c r="N104" s="5" t="str">
        <f t="shared" si="15"/>
        <v>1000</v>
      </c>
      <c r="O104" s="5">
        <f t="shared" si="16"/>
        <v>26</v>
      </c>
      <c r="P104" s="5">
        <f t="shared" si="17"/>
        <v>0</v>
      </c>
      <c r="Q104" s="5"/>
    </row>
    <row r="105" spans="1:17" x14ac:dyDescent="0.25">
      <c r="A105" s="5"/>
      <c r="B105" s="5">
        <v>4104</v>
      </c>
      <c r="C105" s="5">
        <f t="shared" si="10"/>
        <v>1026</v>
      </c>
      <c r="D105" s="5" t="s">
        <v>305</v>
      </c>
      <c r="E105" s="5">
        <v>27</v>
      </c>
      <c r="F105" s="5">
        <v>27</v>
      </c>
      <c r="G105" s="5">
        <v>1</v>
      </c>
      <c r="H105" s="5" t="s">
        <v>104</v>
      </c>
      <c r="I105" s="5">
        <f t="shared" si="18"/>
        <v>27</v>
      </c>
      <c r="J105" s="5" t="str">
        <f t="shared" si="11"/>
        <v>11011</v>
      </c>
      <c r="K105" s="5">
        <f t="shared" si="12"/>
        <v>8</v>
      </c>
      <c r="L105" s="5">
        <f t="shared" si="13"/>
        <v>31</v>
      </c>
      <c r="M105" s="5">
        <f t="shared" si="14"/>
        <v>24</v>
      </c>
      <c r="N105" s="5" t="str">
        <f t="shared" si="15"/>
        <v>1000</v>
      </c>
      <c r="O105" s="5">
        <f t="shared" si="16"/>
        <v>27</v>
      </c>
      <c r="P105" s="5">
        <f t="shared" si="17"/>
        <v>0</v>
      </c>
      <c r="Q105" s="5"/>
    </row>
    <row r="106" spans="1:17" x14ac:dyDescent="0.25">
      <c r="A106" s="5"/>
      <c r="B106" s="5">
        <v>4104</v>
      </c>
      <c r="C106" s="5">
        <f t="shared" si="10"/>
        <v>1026</v>
      </c>
      <c r="D106" s="5" t="s">
        <v>306</v>
      </c>
      <c r="E106" s="5">
        <v>28</v>
      </c>
      <c r="F106" s="5">
        <v>28</v>
      </c>
      <c r="G106" s="5">
        <v>1</v>
      </c>
      <c r="H106" s="5" t="s">
        <v>103</v>
      </c>
      <c r="I106" s="5">
        <f t="shared" si="18"/>
        <v>27</v>
      </c>
      <c r="J106" s="5" t="str">
        <f t="shared" si="11"/>
        <v>11011</v>
      </c>
      <c r="K106" s="5">
        <f t="shared" si="12"/>
        <v>8</v>
      </c>
      <c r="L106" s="5">
        <f t="shared" si="13"/>
        <v>31</v>
      </c>
      <c r="M106" s="5">
        <f t="shared" si="14"/>
        <v>24</v>
      </c>
      <c r="N106" s="5" t="str">
        <f t="shared" si="15"/>
        <v>1000</v>
      </c>
      <c r="O106" s="5">
        <f t="shared" si="16"/>
        <v>28</v>
      </c>
      <c r="P106" s="5">
        <f t="shared" si="17"/>
        <v>0</v>
      </c>
      <c r="Q106" s="5"/>
    </row>
    <row r="107" spans="1:17" x14ac:dyDescent="0.25">
      <c r="A107" s="5"/>
      <c r="B107" s="5">
        <v>4104</v>
      </c>
      <c r="C107" s="5">
        <f t="shared" si="10"/>
        <v>1026</v>
      </c>
      <c r="D107" s="5" t="s">
        <v>307</v>
      </c>
      <c r="E107" s="5">
        <v>31</v>
      </c>
      <c r="F107" s="5">
        <v>29</v>
      </c>
      <c r="G107" s="5">
        <v>3</v>
      </c>
      <c r="H107" s="5" t="s">
        <v>102</v>
      </c>
      <c r="I107" s="5">
        <f t="shared" si="18"/>
        <v>27</v>
      </c>
      <c r="J107" s="5" t="str">
        <f t="shared" si="11"/>
        <v>11011</v>
      </c>
      <c r="K107" s="5">
        <f t="shared" si="12"/>
        <v>8</v>
      </c>
      <c r="L107" s="5">
        <f t="shared" si="13"/>
        <v>31</v>
      </c>
      <c r="M107" s="5">
        <f t="shared" si="14"/>
        <v>24</v>
      </c>
      <c r="N107" s="5" t="str">
        <f t="shared" si="15"/>
        <v>1000</v>
      </c>
      <c r="O107" s="5" t="str">
        <f t="shared" si="16"/>
        <v>31 downto 29</v>
      </c>
      <c r="P107" s="5" t="str">
        <f t="shared" si="17"/>
        <v>2 downto 0</v>
      </c>
      <c r="Q107" s="5"/>
    </row>
    <row r="108" spans="1:17" x14ac:dyDescent="0.25">
      <c r="A108" s="5"/>
      <c r="B108" s="5">
        <v>4105</v>
      </c>
      <c r="C108" s="5">
        <f t="shared" si="10"/>
        <v>1026</v>
      </c>
      <c r="D108" s="5" t="s">
        <v>308</v>
      </c>
      <c r="E108" s="5">
        <v>16</v>
      </c>
      <c r="F108" s="5">
        <v>16</v>
      </c>
      <c r="G108" s="5">
        <v>1</v>
      </c>
      <c r="H108" s="5" t="s">
        <v>113</v>
      </c>
      <c r="I108" s="5">
        <f t="shared" si="18"/>
        <v>27</v>
      </c>
      <c r="J108" s="5" t="str">
        <f t="shared" si="11"/>
        <v>11011</v>
      </c>
      <c r="K108" s="5">
        <f t="shared" si="12"/>
        <v>4</v>
      </c>
      <c r="L108" s="5">
        <f t="shared" si="13"/>
        <v>23</v>
      </c>
      <c r="M108" s="5">
        <f t="shared" si="14"/>
        <v>16</v>
      </c>
      <c r="N108" s="5" t="str">
        <f t="shared" si="15"/>
        <v>0100</v>
      </c>
      <c r="O108" s="5">
        <f t="shared" si="16"/>
        <v>16</v>
      </c>
      <c r="P108" s="5">
        <f t="shared" si="17"/>
        <v>0</v>
      </c>
      <c r="Q108" s="5"/>
    </row>
    <row r="109" spans="1:17" x14ac:dyDescent="0.25">
      <c r="A109" s="5"/>
      <c r="B109" s="5">
        <v>4105</v>
      </c>
      <c r="C109" s="5">
        <f t="shared" si="10"/>
        <v>1026</v>
      </c>
      <c r="D109" s="5" t="s">
        <v>309</v>
      </c>
      <c r="E109" s="5">
        <v>17</v>
      </c>
      <c r="F109" s="5">
        <v>17</v>
      </c>
      <c r="G109" s="5">
        <v>1</v>
      </c>
      <c r="H109" s="5" t="s">
        <v>112</v>
      </c>
      <c r="I109" s="5">
        <f t="shared" si="18"/>
        <v>27</v>
      </c>
      <c r="J109" s="5" t="str">
        <f t="shared" si="11"/>
        <v>11011</v>
      </c>
      <c r="K109" s="5">
        <f t="shared" si="12"/>
        <v>4</v>
      </c>
      <c r="L109" s="5">
        <f t="shared" si="13"/>
        <v>23</v>
      </c>
      <c r="M109" s="5">
        <f t="shared" si="14"/>
        <v>16</v>
      </c>
      <c r="N109" s="5" t="str">
        <f t="shared" si="15"/>
        <v>0100</v>
      </c>
      <c r="O109" s="5">
        <f t="shared" si="16"/>
        <v>17</v>
      </c>
      <c r="P109" s="5">
        <f t="shared" si="17"/>
        <v>0</v>
      </c>
      <c r="Q109" s="5"/>
    </row>
    <row r="110" spans="1:17" x14ac:dyDescent="0.25">
      <c r="A110" s="5"/>
      <c r="B110" s="5">
        <v>4105</v>
      </c>
      <c r="C110" s="5">
        <f t="shared" si="10"/>
        <v>1026</v>
      </c>
      <c r="D110" s="5" t="s">
        <v>310</v>
      </c>
      <c r="E110" s="5">
        <v>18</v>
      </c>
      <c r="F110" s="5">
        <v>18</v>
      </c>
      <c r="G110" s="5">
        <v>1</v>
      </c>
      <c r="H110" s="5" t="s">
        <v>111</v>
      </c>
      <c r="I110" s="5">
        <f t="shared" si="18"/>
        <v>27</v>
      </c>
      <c r="J110" s="5" t="str">
        <f t="shared" si="11"/>
        <v>11011</v>
      </c>
      <c r="K110" s="5">
        <f t="shared" si="12"/>
        <v>4</v>
      </c>
      <c r="L110" s="5">
        <f t="shared" si="13"/>
        <v>23</v>
      </c>
      <c r="M110" s="5">
        <f t="shared" si="14"/>
        <v>16</v>
      </c>
      <c r="N110" s="5" t="str">
        <f t="shared" si="15"/>
        <v>0100</v>
      </c>
      <c r="O110" s="5">
        <f t="shared" si="16"/>
        <v>18</v>
      </c>
      <c r="P110" s="5">
        <f t="shared" si="17"/>
        <v>0</v>
      </c>
      <c r="Q110" s="5"/>
    </row>
    <row r="111" spans="1:17" x14ac:dyDescent="0.25">
      <c r="A111" s="5"/>
      <c r="B111" s="5">
        <v>4105</v>
      </c>
      <c r="C111" s="5">
        <f t="shared" si="10"/>
        <v>1026</v>
      </c>
      <c r="D111" s="5" t="s">
        <v>311</v>
      </c>
      <c r="E111" s="5">
        <v>19</v>
      </c>
      <c r="F111" s="5">
        <v>19</v>
      </c>
      <c r="G111" s="5">
        <v>1</v>
      </c>
      <c r="H111" s="5" t="s">
        <v>110</v>
      </c>
      <c r="I111" s="5">
        <f t="shared" si="18"/>
        <v>27</v>
      </c>
      <c r="J111" s="5" t="str">
        <f t="shared" si="11"/>
        <v>11011</v>
      </c>
      <c r="K111" s="5">
        <f t="shared" si="12"/>
        <v>4</v>
      </c>
      <c r="L111" s="5">
        <f t="shared" si="13"/>
        <v>23</v>
      </c>
      <c r="M111" s="5">
        <f t="shared" si="14"/>
        <v>16</v>
      </c>
      <c r="N111" s="5" t="str">
        <f t="shared" si="15"/>
        <v>0100</v>
      </c>
      <c r="O111" s="5">
        <f t="shared" si="16"/>
        <v>19</v>
      </c>
      <c r="P111" s="5">
        <f t="shared" si="17"/>
        <v>0</v>
      </c>
      <c r="Q111" s="5"/>
    </row>
    <row r="112" spans="1:17" x14ac:dyDescent="0.25">
      <c r="A112" s="5"/>
      <c r="B112" s="5">
        <v>4105</v>
      </c>
      <c r="C112" s="5">
        <f t="shared" si="10"/>
        <v>1026</v>
      </c>
      <c r="D112" s="5" t="s">
        <v>312</v>
      </c>
      <c r="E112" s="5">
        <v>20</v>
      </c>
      <c r="F112" s="5">
        <v>20</v>
      </c>
      <c r="G112" s="5">
        <v>1</v>
      </c>
      <c r="H112" s="5" t="s">
        <v>109</v>
      </c>
      <c r="I112" s="5">
        <f t="shared" si="18"/>
        <v>27</v>
      </c>
      <c r="J112" s="5" t="str">
        <f t="shared" si="11"/>
        <v>11011</v>
      </c>
      <c r="K112" s="5">
        <f t="shared" si="12"/>
        <v>4</v>
      </c>
      <c r="L112" s="5">
        <f t="shared" si="13"/>
        <v>23</v>
      </c>
      <c r="M112" s="5">
        <f t="shared" si="14"/>
        <v>16</v>
      </c>
      <c r="N112" s="5" t="str">
        <f t="shared" si="15"/>
        <v>0100</v>
      </c>
      <c r="O112" s="5">
        <f t="shared" si="16"/>
        <v>20</v>
      </c>
      <c r="P112" s="5">
        <f t="shared" si="17"/>
        <v>0</v>
      </c>
      <c r="Q112" s="5"/>
    </row>
    <row r="113" spans="1:17" x14ac:dyDescent="0.25">
      <c r="A113" s="5"/>
      <c r="B113" s="5">
        <v>4105</v>
      </c>
      <c r="C113" s="5">
        <f t="shared" si="10"/>
        <v>1026</v>
      </c>
      <c r="D113" s="5" t="s">
        <v>313</v>
      </c>
      <c r="E113" s="5">
        <v>23</v>
      </c>
      <c r="F113" s="5">
        <v>21</v>
      </c>
      <c r="G113" s="5">
        <v>3</v>
      </c>
      <c r="H113" s="5" t="s">
        <v>108</v>
      </c>
      <c r="I113" s="5">
        <f t="shared" si="18"/>
        <v>27</v>
      </c>
      <c r="J113" s="5" t="str">
        <f t="shared" si="11"/>
        <v>11011</v>
      </c>
      <c r="K113" s="5">
        <f t="shared" si="12"/>
        <v>4</v>
      </c>
      <c r="L113" s="5">
        <f t="shared" si="13"/>
        <v>23</v>
      </c>
      <c r="M113" s="5">
        <f t="shared" si="14"/>
        <v>16</v>
      </c>
      <c r="N113" s="5" t="str">
        <f t="shared" si="15"/>
        <v>0100</v>
      </c>
      <c r="O113" s="5" t="str">
        <f t="shared" si="16"/>
        <v>23 downto 21</v>
      </c>
      <c r="P113" s="5" t="str">
        <f t="shared" si="17"/>
        <v>2 downto 0</v>
      </c>
      <c r="Q113" s="5"/>
    </row>
    <row r="114" spans="1:17" x14ac:dyDescent="0.25">
      <c r="A114" s="5"/>
      <c r="B114" s="5">
        <v>4106</v>
      </c>
      <c r="C114" s="5">
        <f t="shared" si="10"/>
        <v>1026</v>
      </c>
      <c r="D114" s="5" t="s">
        <v>314</v>
      </c>
      <c r="E114" s="5">
        <v>8</v>
      </c>
      <c r="F114" s="5">
        <v>8</v>
      </c>
      <c r="G114" s="5">
        <v>1</v>
      </c>
      <c r="H114" s="5" t="s">
        <v>119</v>
      </c>
      <c r="I114" s="5">
        <f t="shared" si="18"/>
        <v>27</v>
      </c>
      <c r="J114" s="5" t="str">
        <f t="shared" si="11"/>
        <v>11011</v>
      </c>
      <c r="K114" s="5">
        <f t="shared" si="12"/>
        <v>2</v>
      </c>
      <c r="L114" s="5">
        <f t="shared" si="13"/>
        <v>15</v>
      </c>
      <c r="M114" s="5">
        <f t="shared" si="14"/>
        <v>8</v>
      </c>
      <c r="N114" s="5" t="str">
        <f t="shared" si="15"/>
        <v>0010</v>
      </c>
      <c r="O114" s="5">
        <f t="shared" si="16"/>
        <v>8</v>
      </c>
      <c r="P114" s="5">
        <f t="shared" si="17"/>
        <v>0</v>
      </c>
      <c r="Q114" s="5"/>
    </row>
    <row r="115" spans="1:17" x14ac:dyDescent="0.25">
      <c r="A115" s="5"/>
      <c r="B115" s="5">
        <v>4106</v>
      </c>
      <c r="C115" s="5">
        <f t="shared" si="10"/>
        <v>1026</v>
      </c>
      <c r="D115" s="5" t="s">
        <v>315</v>
      </c>
      <c r="E115" s="5">
        <v>9</v>
      </c>
      <c r="F115" s="5">
        <v>9</v>
      </c>
      <c r="G115" s="5">
        <v>1</v>
      </c>
      <c r="H115" s="5" t="s">
        <v>118</v>
      </c>
      <c r="I115" s="5">
        <f t="shared" si="18"/>
        <v>27</v>
      </c>
      <c r="J115" s="5" t="str">
        <f t="shared" si="11"/>
        <v>11011</v>
      </c>
      <c r="K115" s="5">
        <f t="shared" si="12"/>
        <v>2</v>
      </c>
      <c r="L115" s="5">
        <f t="shared" si="13"/>
        <v>15</v>
      </c>
      <c r="M115" s="5">
        <f t="shared" si="14"/>
        <v>8</v>
      </c>
      <c r="N115" s="5" t="str">
        <f t="shared" si="15"/>
        <v>0010</v>
      </c>
      <c r="O115" s="5">
        <f t="shared" si="16"/>
        <v>9</v>
      </c>
      <c r="P115" s="5">
        <f t="shared" si="17"/>
        <v>0</v>
      </c>
      <c r="Q115" s="5"/>
    </row>
    <row r="116" spans="1:17" x14ac:dyDescent="0.25">
      <c r="A116" s="5"/>
      <c r="B116" s="5">
        <v>4106</v>
      </c>
      <c r="C116" s="5">
        <f t="shared" si="10"/>
        <v>1026</v>
      </c>
      <c r="D116" s="5" t="s">
        <v>316</v>
      </c>
      <c r="E116" s="5">
        <v>10</v>
      </c>
      <c r="F116" s="5">
        <v>10</v>
      </c>
      <c r="G116" s="5">
        <v>1</v>
      </c>
      <c r="H116" s="5" t="s">
        <v>117</v>
      </c>
      <c r="I116" s="5">
        <f t="shared" si="18"/>
        <v>27</v>
      </c>
      <c r="J116" s="5" t="str">
        <f t="shared" si="11"/>
        <v>11011</v>
      </c>
      <c r="K116" s="5">
        <f t="shared" si="12"/>
        <v>2</v>
      </c>
      <c r="L116" s="5">
        <f t="shared" si="13"/>
        <v>15</v>
      </c>
      <c r="M116" s="5">
        <f t="shared" si="14"/>
        <v>8</v>
      </c>
      <c r="N116" s="5" t="str">
        <f t="shared" si="15"/>
        <v>0010</v>
      </c>
      <c r="O116" s="5">
        <f t="shared" si="16"/>
        <v>10</v>
      </c>
      <c r="P116" s="5">
        <f t="shared" si="17"/>
        <v>0</v>
      </c>
      <c r="Q116" s="5"/>
    </row>
    <row r="117" spans="1:17" x14ac:dyDescent="0.25">
      <c r="A117" s="5"/>
      <c r="B117" s="5">
        <v>4106</v>
      </c>
      <c r="C117" s="5">
        <f t="shared" si="10"/>
        <v>1026</v>
      </c>
      <c r="D117" s="5" t="s">
        <v>317</v>
      </c>
      <c r="E117" s="5">
        <v>11</v>
      </c>
      <c r="F117" s="5">
        <v>11</v>
      </c>
      <c r="G117" s="5">
        <v>1</v>
      </c>
      <c r="H117" s="5" t="s">
        <v>116</v>
      </c>
      <c r="I117" s="5">
        <f t="shared" si="18"/>
        <v>27</v>
      </c>
      <c r="J117" s="5" t="str">
        <f t="shared" si="11"/>
        <v>11011</v>
      </c>
      <c r="K117" s="5">
        <f t="shared" si="12"/>
        <v>2</v>
      </c>
      <c r="L117" s="5">
        <f t="shared" si="13"/>
        <v>15</v>
      </c>
      <c r="M117" s="5">
        <f t="shared" si="14"/>
        <v>8</v>
      </c>
      <c r="N117" s="5" t="str">
        <f t="shared" si="15"/>
        <v>0010</v>
      </c>
      <c r="O117" s="5">
        <f t="shared" si="16"/>
        <v>11</v>
      </c>
      <c r="P117" s="5">
        <f t="shared" si="17"/>
        <v>0</v>
      </c>
      <c r="Q117" s="5"/>
    </row>
    <row r="118" spans="1:17" x14ac:dyDescent="0.25">
      <c r="A118" s="5"/>
      <c r="B118" s="5">
        <v>4106</v>
      </c>
      <c r="C118" s="5">
        <f t="shared" si="10"/>
        <v>1026</v>
      </c>
      <c r="D118" s="5" t="s">
        <v>318</v>
      </c>
      <c r="E118" s="5">
        <v>12</v>
      </c>
      <c r="F118" s="5">
        <v>12</v>
      </c>
      <c r="G118" s="5">
        <v>1</v>
      </c>
      <c r="H118" s="5" t="s">
        <v>115</v>
      </c>
      <c r="I118" s="5">
        <f t="shared" si="18"/>
        <v>27</v>
      </c>
      <c r="J118" s="5" t="str">
        <f t="shared" si="11"/>
        <v>11011</v>
      </c>
      <c r="K118" s="5">
        <f t="shared" si="12"/>
        <v>2</v>
      </c>
      <c r="L118" s="5">
        <f t="shared" si="13"/>
        <v>15</v>
      </c>
      <c r="M118" s="5">
        <f t="shared" si="14"/>
        <v>8</v>
      </c>
      <c r="N118" s="5" t="str">
        <f t="shared" si="15"/>
        <v>0010</v>
      </c>
      <c r="O118" s="5">
        <f t="shared" si="16"/>
        <v>12</v>
      </c>
      <c r="P118" s="5">
        <f t="shared" si="17"/>
        <v>0</v>
      </c>
      <c r="Q118" s="5"/>
    </row>
    <row r="119" spans="1:17" x14ac:dyDescent="0.25">
      <c r="A119" s="5"/>
      <c r="B119" s="5">
        <v>4106</v>
      </c>
      <c r="C119" s="5">
        <f t="shared" si="10"/>
        <v>1026</v>
      </c>
      <c r="D119" s="5" t="s">
        <v>319</v>
      </c>
      <c r="E119" s="5">
        <v>15</v>
      </c>
      <c r="F119" s="5">
        <v>13</v>
      </c>
      <c r="G119" s="5">
        <v>3</v>
      </c>
      <c r="H119" s="5" t="s">
        <v>114</v>
      </c>
      <c r="I119" s="5">
        <f t="shared" si="18"/>
        <v>27</v>
      </c>
      <c r="J119" s="5" t="str">
        <f t="shared" si="11"/>
        <v>11011</v>
      </c>
      <c r="K119" s="5">
        <f t="shared" si="12"/>
        <v>2</v>
      </c>
      <c r="L119" s="5">
        <f t="shared" si="13"/>
        <v>15</v>
      </c>
      <c r="M119" s="5">
        <f t="shared" si="14"/>
        <v>8</v>
      </c>
      <c r="N119" s="5" t="str">
        <f t="shared" si="15"/>
        <v>0010</v>
      </c>
      <c r="O119" s="5" t="str">
        <f t="shared" si="16"/>
        <v>15 downto 13</v>
      </c>
      <c r="P119" s="5" t="str">
        <f t="shared" si="17"/>
        <v>2 downto 0</v>
      </c>
      <c r="Q119" s="5"/>
    </row>
    <row r="120" spans="1:17" x14ac:dyDescent="0.25">
      <c r="A120" s="5"/>
      <c r="B120" s="5">
        <v>4107</v>
      </c>
      <c r="C120" s="5">
        <f t="shared" si="10"/>
        <v>1026</v>
      </c>
      <c r="D120" s="5" t="s">
        <v>320</v>
      </c>
      <c r="E120" s="5">
        <v>0</v>
      </c>
      <c r="F120" s="5">
        <v>0</v>
      </c>
      <c r="G120" s="5">
        <v>1</v>
      </c>
      <c r="H120" s="5" t="s">
        <v>125</v>
      </c>
      <c r="I120" s="5">
        <f t="shared" si="18"/>
        <v>27</v>
      </c>
      <c r="J120" s="5" t="str">
        <f t="shared" si="11"/>
        <v>11011</v>
      </c>
      <c r="K120" s="5">
        <f t="shared" si="12"/>
        <v>1</v>
      </c>
      <c r="L120" s="5">
        <f t="shared" si="13"/>
        <v>7</v>
      </c>
      <c r="M120" s="5">
        <f t="shared" si="14"/>
        <v>0</v>
      </c>
      <c r="N120" s="5" t="str">
        <f t="shared" si="15"/>
        <v>0001</v>
      </c>
      <c r="O120" s="5">
        <f t="shared" si="16"/>
        <v>0</v>
      </c>
      <c r="P120" s="5">
        <f t="shared" si="17"/>
        <v>0</v>
      </c>
      <c r="Q120" s="5"/>
    </row>
    <row r="121" spans="1:17" x14ac:dyDescent="0.25">
      <c r="A121" s="5"/>
      <c r="B121" s="5">
        <v>4107</v>
      </c>
      <c r="C121" s="5">
        <f t="shared" si="10"/>
        <v>1026</v>
      </c>
      <c r="D121" s="5" t="s">
        <v>321</v>
      </c>
      <c r="E121" s="5">
        <v>1</v>
      </c>
      <c r="F121" s="5">
        <v>1</v>
      </c>
      <c r="G121" s="5">
        <v>1</v>
      </c>
      <c r="H121" s="5" t="s">
        <v>124</v>
      </c>
      <c r="I121" s="5">
        <f t="shared" si="18"/>
        <v>27</v>
      </c>
      <c r="J121" s="5" t="str">
        <f t="shared" si="11"/>
        <v>11011</v>
      </c>
      <c r="K121" s="5">
        <f t="shared" si="12"/>
        <v>1</v>
      </c>
      <c r="L121" s="5">
        <f t="shared" si="13"/>
        <v>7</v>
      </c>
      <c r="M121" s="5">
        <f t="shared" si="14"/>
        <v>0</v>
      </c>
      <c r="N121" s="5" t="str">
        <f t="shared" si="15"/>
        <v>0001</v>
      </c>
      <c r="O121" s="5">
        <f t="shared" si="16"/>
        <v>1</v>
      </c>
      <c r="P121" s="5">
        <f t="shared" si="17"/>
        <v>0</v>
      </c>
      <c r="Q121" s="5"/>
    </row>
    <row r="122" spans="1:17" x14ac:dyDescent="0.25">
      <c r="A122" s="5"/>
      <c r="B122" s="5">
        <v>4107</v>
      </c>
      <c r="C122" s="5">
        <f t="shared" si="10"/>
        <v>1026</v>
      </c>
      <c r="D122" s="5" t="s">
        <v>322</v>
      </c>
      <c r="E122" s="5">
        <v>2</v>
      </c>
      <c r="F122" s="5">
        <v>2</v>
      </c>
      <c r="G122" s="5">
        <v>1</v>
      </c>
      <c r="H122" s="5" t="s">
        <v>123</v>
      </c>
      <c r="I122" s="5">
        <f t="shared" si="18"/>
        <v>27</v>
      </c>
      <c r="J122" s="5" t="str">
        <f t="shared" si="11"/>
        <v>11011</v>
      </c>
      <c r="K122" s="5">
        <f t="shared" si="12"/>
        <v>1</v>
      </c>
      <c r="L122" s="5">
        <f t="shared" si="13"/>
        <v>7</v>
      </c>
      <c r="M122" s="5">
        <f t="shared" si="14"/>
        <v>0</v>
      </c>
      <c r="N122" s="5" t="str">
        <f t="shared" si="15"/>
        <v>0001</v>
      </c>
      <c r="O122" s="5">
        <f t="shared" si="16"/>
        <v>2</v>
      </c>
      <c r="P122" s="5">
        <f t="shared" si="17"/>
        <v>0</v>
      </c>
      <c r="Q122" s="5"/>
    </row>
    <row r="123" spans="1:17" x14ac:dyDescent="0.25">
      <c r="A123" s="5"/>
      <c r="B123" s="5">
        <v>4107</v>
      </c>
      <c r="C123" s="5">
        <f t="shared" si="10"/>
        <v>1026</v>
      </c>
      <c r="D123" s="5" t="s">
        <v>323</v>
      </c>
      <c r="E123" s="5">
        <v>3</v>
      </c>
      <c r="F123" s="5">
        <v>3</v>
      </c>
      <c r="G123" s="5">
        <v>1</v>
      </c>
      <c r="H123" s="5" t="s">
        <v>122</v>
      </c>
      <c r="I123" s="5">
        <f t="shared" si="18"/>
        <v>27</v>
      </c>
      <c r="J123" s="5" t="str">
        <f t="shared" si="11"/>
        <v>11011</v>
      </c>
      <c r="K123" s="5">
        <f t="shared" si="12"/>
        <v>1</v>
      </c>
      <c r="L123" s="5">
        <f t="shared" si="13"/>
        <v>7</v>
      </c>
      <c r="M123" s="5">
        <f t="shared" si="14"/>
        <v>0</v>
      </c>
      <c r="N123" s="5" t="str">
        <f t="shared" si="15"/>
        <v>0001</v>
      </c>
      <c r="O123" s="5">
        <f t="shared" si="16"/>
        <v>3</v>
      </c>
      <c r="P123" s="5">
        <f t="shared" si="17"/>
        <v>0</v>
      </c>
      <c r="Q123" s="5"/>
    </row>
    <row r="124" spans="1:17" x14ac:dyDescent="0.25">
      <c r="A124" s="5"/>
      <c r="B124" s="5">
        <v>4107</v>
      </c>
      <c r="C124" s="5">
        <f t="shared" si="10"/>
        <v>1026</v>
      </c>
      <c r="D124" s="5" t="s">
        <v>324</v>
      </c>
      <c r="E124" s="5">
        <v>4</v>
      </c>
      <c r="F124" s="5">
        <v>4</v>
      </c>
      <c r="G124" s="5">
        <v>1</v>
      </c>
      <c r="H124" s="5" t="s">
        <v>121</v>
      </c>
      <c r="I124" s="5">
        <f t="shared" si="18"/>
        <v>27</v>
      </c>
      <c r="J124" s="5" t="str">
        <f t="shared" si="11"/>
        <v>11011</v>
      </c>
      <c r="K124" s="5">
        <f t="shared" si="12"/>
        <v>1</v>
      </c>
      <c r="L124" s="5">
        <f t="shared" si="13"/>
        <v>7</v>
      </c>
      <c r="M124" s="5">
        <f t="shared" si="14"/>
        <v>0</v>
      </c>
      <c r="N124" s="5" t="str">
        <f t="shared" si="15"/>
        <v>0001</v>
      </c>
      <c r="O124" s="5">
        <f t="shared" si="16"/>
        <v>4</v>
      </c>
      <c r="P124" s="5">
        <f t="shared" si="17"/>
        <v>0</v>
      </c>
      <c r="Q124" s="5"/>
    </row>
    <row r="125" spans="1:17" x14ac:dyDescent="0.25">
      <c r="A125" s="5"/>
      <c r="B125" s="5">
        <v>4107</v>
      </c>
      <c r="C125" s="5">
        <f t="shared" si="10"/>
        <v>1026</v>
      </c>
      <c r="D125" s="5" t="s">
        <v>325</v>
      </c>
      <c r="E125" s="5">
        <v>7</v>
      </c>
      <c r="F125" s="5">
        <v>5</v>
      </c>
      <c r="G125" s="5">
        <v>3</v>
      </c>
      <c r="H125" s="5" t="s">
        <v>120</v>
      </c>
      <c r="I125" s="5">
        <f t="shared" si="18"/>
        <v>27</v>
      </c>
      <c r="J125" s="5" t="str">
        <f t="shared" si="11"/>
        <v>11011</v>
      </c>
      <c r="K125" s="5">
        <f t="shared" si="12"/>
        <v>1</v>
      </c>
      <c r="L125" s="5">
        <f t="shared" si="13"/>
        <v>7</v>
      </c>
      <c r="M125" s="5">
        <f t="shared" si="14"/>
        <v>0</v>
      </c>
      <c r="N125" s="5" t="str">
        <f t="shared" si="15"/>
        <v>0001</v>
      </c>
      <c r="O125" s="5" t="str">
        <f t="shared" si="16"/>
        <v>7 downto 5</v>
      </c>
      <c r="P125" s="5" t="str">
        <f t="shared" si="17"/>
        <v>2 downto 0</v>
      </c>
      <c r="Q125" s="5"/>
    </row>
    <row r="126" spans="1:17" x14ac:dyDescent="0.25">
      <c r="A126" s="5"/>
      <c r="B126" s="5">
        <v>4108</v>
      </c>
      <c r="C126" s="5">
        <f t="shared" si="10"/>
        <v>1027</v>
      </c>
      <c r="D126" s="5" t="s">
        <v>262</v>
      </c>
      <c r="E126" s="5">
        <v>27</v>
      </c>
      <c r="F126" s="5">
        <v>16</v>
      </c>
      <c r="G126" s="5">
        <v>12</v>
      </c>
      <c r="H126" s="5" t="s">
        <v>126</v>
      </c>
      <c r="I126" s="5">
        <f t="shared" si="18"/>
        <v>28</v>
      </c>
      <c r="J126" s="5" t="str">
        <f t="shared" si="11"/>
        <v>11100</v>
      </c>
      <c r="K126" s="5">
        <f t="shared" si="12"/>
        <v>8</v>
      </c>
      <c r="L126" s="5">
        <f t="shared" si="13"/>
        <v>31</v>
      </c>
      <c r="M126" s="5">
        <f t="shared" si="14"/>
        <v>24</v>
      </c>
      <c r="N126" s="5" t="str">
        <f t="shared" si="15"/>
        <v>1100</v>
      </c>
      <c r="O126" s="5" t="str">
        <f t="shared" si="16"/>
        <v>27 downto 16</v>
      </c>
      <c r="P126" s="5" t="str">
        <f t="shared" si="17"/>
        <v>11 downto 0</v>
      </c>
      <c r="Q126" s="5"/>
    </row>
    <row r="127" spans="1:17" x14ac:dyDescent="0.25">
      <c r="A127" s="5"/>
      <c r="B127" s="5">
        <v>4109</v>
      </c>
      <c r="C127" s="5">
        <f t="shared" si="10"/>
        <v>1027</v>
      </c>
      <c r="D127" s="5" t="s">
        <v>262</v>
      </c>
      <c r="E127" s="5">
        <v>27</v>
      </c>
      <c r="F127" s="5">
        <v>16</v>
      </c>
      <c r="G127" s="5">
        <v>12</v>
      </c>
      <c r="H127" s="5" t="s">
        <v>126</v>
      </c>
      <c r="I127" s="5">
        <f t="shared" si="18"/>
        <v>28</v>
      </c>
      <c r="J127" s="5" t="str">
        <f t="shared" si="11"/>
        <v>11100</v>
      </c>
      <c r="K127" s="5">
        <f t="shared" si="12"/>
        <v>4</v>
      </c>
      <c r="L127" s="5">
        <f t="shared" si="13"/>
        <v>23</v>
      </c>
      <c r="M127" s="5">
        <f t="shared" si="14"/>
        <v>16</v>
      </c>
      <c r="N127" s="5" t="str">
        <f t="shared" si="15"/>
        <v>1100</v>
      </c>
      <c r="O127" s="5" t="str">
        <f t="shared" si="16"/>
        <v>27 downto 16</v>
      </c>
      <c r="P127" s="5" t="str">
        <f t="shared" si="17"/>
        <v>11 downto 0</v>
      </c>
      <c r="Q127" s="5"/>
    </row>
    <row r="128" spans="1:17" x14ac:dyDescent="0.25">
      <c r="A128" s="5"/>
      <c r="B128" s="5">
        <v>4110</v>
      </c>
      <c r="C128" s="5">
        <f t="shared" si="10"/>
        <v>1027</v>
      </c>
      <c r="D128" s="5" t="s">
        <v>263</v>
      </c>
      <c r="E128" s="5">
        <v>11</v>
      </c>
      <c r="F128" s="5">
        <v>0</v>
      </c>
      <c r="G128" s="5">
        <v>12</v>
      </c>
      <c r="H128" s="5" t="s">
        <v>127</v>
      </c>
      <c r="I128" s="5">
        <f t="shared" si="18"/>
        <v>28</v>
      </c>
      <c r="J128" s="5" t="str">
        <f t="shared" si="11"/>
        <v>11100</v>
      </c>
      <c r="K128" s="5">
        <f t="shared" si="12"/>
        <v>2</v>
      </c>
      <c r="L128" s="5">
        <f t="shared" si="13"/>
        <v>15</v>
      </c>
      <c r="M128" s="5">
        <f t="shared" si="14"/>
        <v>8</v>
      </c>
      <c r="N128" s="5" t="str">
        <f t="shared" si="15"/>
        <v>0011</v>
      </c>
      <c r="O128" s="5" t="str">
        <f t="shared" si="16"/>
        <v>11 downto 0</v>
      </c>
      <c r="P128" s="5" t="str">
        <f t="shared" si="17"/>
        <v>11 downto 0</v>
      </c>
      <c r="Q128" s="5"/>
    </row>
    <row r="129" spans="1:17" x14ac:dyDescent="0.25">
      <c r="A129" s="5"/>
      <c r="B129" s="5">
        <v>4111</v>
      </c>
      <c r="C129" s="5">
        <f t="shared" si="10"/>
        <v>1027</v>
      </c>
      <c r="D129" s="5" t="s">
        <v>263</v>
      </c>
      <c r="E129" s="5">
        <v>11</v>
      </c>
      <c r="F129" s="5">
        <v>0</v>
      </c>
      <c r="G129" s="5">
        <v>12</v>
      </c>
      <c r="H129" s="5" t="s">
        <v>127</v>
      </c>
      <c r="I129" s="5">
        <f t="shared" si="18"/>
        <v>28</v>
      </c>
      <c r="J129" s="5" t="str">
        <f t="shared" si="11"/>
        <v>11100</v>
      </c>
      <c r="K129" s="5">
        <f t="shared" si="12"/>
        <v>1</v>
      </c>
      <c r="L129" s="5">
        <f t="shared" si="13"/>
        <v>7</v>
      </c>
      <c r="M129" s="5">
        <f t="shared" si="14"/>
        <v>0</v>
      </c>
      <c r="N129" s="5" t="str">
        <f t="shared" si="15"/>
        <v>0011</v>
      </c>
      <c r="O129" s="5" t="str">
        <f t="shared" si="16"/>
        <v>11 downto 0</v>
      </c>
      <c r="P129" s="5" t="str">
        <f t="shared" si="17"/>
        <v>11 downto 0</v>
      </c>
      <c r="Q129" s="5"/>
    </row>
    <row r="130" spans="1:17" x14ac:dyDescent="0.25">
      <c r="A130" s="5"/>
      <c r="B130" s="5">
        <v>4112</v>
      </c>
      <c r="C130" s="5">
        <f t="shared" si="10"/>
        <v>1028</v>
      </c>
      <c r="D130" s="5" t="s">
        <v>264</v>
      </c>
      <c r="E130" s="5">
        <v>27</v>
      </c>
      <c r="F130" s="5">
        <v>16</v>
      </c>
      <c r="G130" s="5">
        <v>12</v>
      </c>
      <c r="H130" s="5" t="s">
        <v>128</v>
      </c>
      <c r="I130" s="5">
        <f t="shared" si="18"/>
        <v>29</v>
      </c>
      <c r="J130" s="5" t="str">
        <f t="shared" si="11"/>
        <v>11101</v>
      </c>
      <c r="K130" s="5">
        <f t="shared" si="12"/>
        <v>8</v>
      </c>
      <c r="L130" s="5">
        <f t="shared" si="13"/>
        <v>31</v>
      </c>
      <c r="M130" s="5">
        <f t="shared" si="14"/>
        <v>24</v>
      </c>
      <c r="N130" s="5" t="str">
        <f t="shared" si="15"/>
        <v>1100</v>
      </c>
      <c r="O130" s="5" t="str">
        <f t="shared" si="16"/>
        <v>27 downto 16</v>
      </c>
      <c r="P130" s="5" t="str">
        <f t="shared" si="17"/>
        <v>11 downto 0</v>
      </c>
      <c r="Q130" s="5"/>
    </row>
    <row r="131" spans="1:17" x14ac:dyDescent="0.25">
      <c r="A131" s="5"/>
      <c r="B131" s="5">
        <v>4113</v>
      </c>
      <c r="C131" s="5">
        <f t="shared" si="10"/>
        <v>1028</v>
      </c>
      <c r="D131" s="5" t="s">
        <v>264</v>
      </c>
      <c r="E131" s="5">
        <v>27</v>
      </c>
      <c r="F131" s="5">
        <v>16</v>
      </c>
      <c r="G131" s="5">
        <v>12</v>
      </c>
      <c r="H131" s="5" t="s">
        <v>128</v>
      </c>
      <c r="I131" s="5">
        <f t="shared" si="18"/>
        <v>29</v>
      </c>
      <c r="J131" s="5" t="str">
        <f t="shared" si="11"/>
        <v>11101</v>
      </c>
      <c r="K131" s="5">
        <f t="shared" si="12"/>
        <v>4</v>
      </c>
      <c r="L131" s="5">
        <f t="shared" si="13"/>
        <v>23</v>
      </c>
      <c r="M131" s="5">
        <f t="shared" si="14"/>
        <v>16</v>
      </c>
      <c r="N131" s="5" t="str">
        <f t="shared" si="15"/>
        <v>1100</v>
      </c>
      <c r="O131" s="5" t="str">
        <f t="shared" si="16"/>
        <v>27 downto 16</v>
      </c>
      <c r="P131" s="5" t="str">
        <f t="shared" si="17"/>
        <v>11 downto 0</v>
      </c>
      <c r="Q131" s="5"/>
    </row>
    <row r="132" spans="1:17" x14ac:dyDescent="0.25">
      <c r="A132" s="5"/>
      <c r="B132" s="5">
        <v>4114</v>
      </c>
      <c r="C132" s="5">
        <f t="shared" ref="C132:C135" si="19">QUOTIENT(B132,4)</f>
        <v>1028</v>
      </c>
      <c r="D132" s="5" t="s">
        <v>265</v>
      </c>
      <c r="E132" s="5">
        <v>11</v>
      </c>
      <c r="F132" s="5">
        <v>0</v>
      </c>
      <c r="G132" s="5">
        <v>12</v>
      </c>
      <c r="H132" s="5" t="s">
        <v>129</v>
      </c>
      <c r="I132" s="5">
        <f t="shared" si="18"/>
        <v>29</v>
      </c>
      <c r="J132" s="5" t="str">
        <f t="shared" ref="J132:J135" si="20">DEC2BIN(I132,5)</f>
        <v>11101</v>
      </c>
      <c r="K132" s="5">
        <f t="shared" ref="K132:K135" si="21">2^(3 - MOD(B132,4))</f>
        <v>2</v>
      </c>
      <c r="L132" s="5">
        <f t="shared" ref="L132:L135" si="22">(3 - MOD(B132,4))*8 + 7</f>
        <v>15</v>
      </c>
      <c r="M132" s="5">
        <f t="shared" ref="M132:M135" si="23">(3 - MOD(B132,4))*8</f>
        <v>8</v>
      </c>
      <c r="N132" s="5" t="str">
        <f t="shared" ref="N132:N135" si="24">_xlfn.CONCAT(IF(E132 &gt; 23,1,0),IF(AND(E132 &gt; 15, F132 &lt; 24),1,0),IF(AND(E132 &gt; 7, F132 &lt; 16),1,0),IF(F132 &lt; 8,1,0))</f>
        <v>0011</v>
      </c>
      <c r="O132" s="5" t="str">
        <f t="shared" ref="O132:O135" si="25">IF(E132&lt;&gt;F132,IF(AND(MOD(G132,8) = 0,MOD(F132,8) = 0), "31 downto 0",_xlfn.CONCAT(E132," downto ",F132)),E132)</f>
        <v>11 downto 0</v>
      </c>
      <c r="P132" s="5" t="str">
        <f t="shared" ref="P132:P135" si="26">IF(G132&lt;&gt;1,_xlfn.CONCAT(G132-1," downto 0"),0)</f>
        <v>11 downto 0</v>
      </c>
      <c r="Q132" s="5"/>
    </row>
    <row r="133" spans="1:17" x14ac:dyDescent="0.25">
      <c r="A133" s="5"/>
      <c r="B133" s="5">
        <v>4115</v>
      </c>
      <c r="C133" s="5">
        <f t="shared" si="19"/>
        <v>1028</v>
      </c>
      <c r="D133" s="5" t="s">
        <v>265</v>
      </c>
      <c r="E133" s="5">
        <v>11</v>
      </c>
      <c r="F133" s="5">
        <v>0</v>
      </c>
      <c r="G133" s="5">
        <v>12</v>
      </c>
      <c r="H133" s="5" t="s">
        <v>129</v>
      </c>
      <c r="I133" s="5">
        <f t="shared" si="18"/>
        <v>29</v>
      </c>
      <c r="J133" s="5" t="str">
        <f t="shared" si="20"/>
        <v>11101</v>
      </c>
      <c r="K133" s="5">
        <f t="shared" si="21"/>
        <v>1</v>
      </c>
      <c r="L133" s="5">
        <f t="shared" si="22"/>
        <v>7</v>
      </c>
      <c r="M133" s="5">
        <f t="shared" si="23"/>
        <v>0</v>
      </c>
      <c r="N133" s="5" t="str">
        <f t="shared" si="24"/>
        <v>0011</v>
      </c>
      <c r="O133" s="5" t="str">
        <f t="shared" si="25"/>
        <v>11 downto 0</v>
      </c>
      <c r="P133" s="5" t="str">
        <f t="shared" si="26"/>
        <v>11 downto 0</v>
      </c>
      <c r="Q133" s="5"/>
    </row>
    <row r="134" spans="1:17" x14ac:dyDescent="0.25">
      <c r="A134" s="5"/>
      <c r="B134" s="5">
        <v>4118</v>
      </c>
      <c r="C134" s="5">
        <f t="shared" si="19"/>
        <v>1029</v>
      </c>
      <c r="D134" s="5" t="s">
        <v>266</v>
      </c>
      <c r="E134" s="5">
        <v>11</v>
      </c>
      <c r="F134" s="5">
        <v>0</v>
      </c>
      <c r="G134" s="5">
        <v>12</v>
      </c>
      <c r="H134" s="5" t="s">
        <v>130</v>
      </c>
      <c r="I134" s="5">
        <f t="shared" si="18"/>
        <v>30</v>
      </c>
      <c r="J134" s="5" t="str">
        <f t="shared" si="20"/>
        <v>11110</v>
      </c>
      <c r="K134" s="5">
        <f t="shared" si="21"/>
        <v>2</v>
      </c>
      <c r="L134" s="5">
        <f t="shared" si="22"/>
        <v>15</v>
      </c>
      <c r="M134" s="5">
        <f t="shared" si="23"/>
        <v>8</v>
      </c>
      <c r="N134" s="5" t="str">
        <f t="shared" si="24"/>
        <v>0011</v>
      </c>
      <c r="O134" s="5" t="str">
        <f t="shared" si="25"/>
        <v>11 downto 0</v>
      </c>
      <c r="P134" s="5" t="str">
        <f t="shared" si="26"/>
        <v>11 downto 0</v>
      </c>
      <c r="Q134" s="5"/>
    </row>
    <row r="135" spans="1:17" x14ac:dyDescent="0.25">
      <c r="A135" s="5"/>
      <c r="B135" s="5">
        <v>4119</v>
      </c>
      <c r="C135" s="5">
        <f t="shared" si="19"/>
        <v>1029</v>
      </c>
      <c r="D135" s="5" t="s">
        <v>266</v>
      </c>
      <c r="E135" s="5">
        <v>11</v>
      </c>
      <c r="F135" s="5">
        <v>0</v>
      </c>
      <c r="G135" s="5">
        <v>12</v>
      </c>
      <c r="H135" s="5" t="s">
        <v>130</v>
      </c>
      <c r="I135" s="5">
        <f t="shared" si="18"/>
        <v>30</v>
      </c>
      <c r="J135" s="5" t="str">
        <f t="shared" si="20"/>
        <v>11110</v>
      </c>
      <c r="K135" s="5">
        <f t="shared" si="21"/>
        <v>1</v>
      </c>
      <c r="L135" s="5">
        <f t="shared" si="22"/>
        <v>7</v>
      </c>
      <c r="M135" s="5">
        <f t="shared" si="23"/>
        <v>0</v>
      </c>
      <c r="N135" s="5" t="str">
        <f t="shared" si="24"/>
        <v>0011</v>
      </c>
      <c r="O135" s="5" t="str">
        <f t="shared" si="25"/>
        <v>11 downto 0</v>
      </c>
      <c r="P135" s="5" t="str">
        <f t="shared" si="26"/>
        <v>11 downto 0</v>
      </c>
      <c r="Q135" s="5"/>
    </row>
  </sheetData>
  <autoFilter ref="B2:P135" xr:uid="{B966A9A0-E921-40E0-A866-F3F0957F2A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wr_rmap</vt:lpstr>
      <vt:lpstr>wr_avs</vt:lpstr>
      <vt:lpstr>rd_rmap</vt:lpstr>
      <vt:lpstr>rd_avs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2021-04-22T02:21:46Z</dcterms:created>
  <dcterms:modified xsi:type="dcterms:W3CDTF">2021-05-19T18:29:40Z</dcterms:modified>
</cp:coreProperties>
</file>