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90E36585-B06A-48A1-B455-5D04BF8C010C}" xr6:coauthVersionLast="47" xr6:coauthVersionMax="47" xr10:uidLastSave="{00000000-0000-0000-0000-000000000000}"/>
  <bookViews>
    <workbookView xWindow="36110" yWindow="-5130" windowWidth="30950" windowHeight="16050"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<sst xmlns="http://schemas.openxmlformats.org/spreadsheetml/2006/main" count="616" uniqueCount="237">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</sst>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cellXfs>
  <cellStyles count="2">
    <cellStyle name="Hyperlink" xfId="1" builtinId="8"/>
    <cellStyle name="Normal" xfId="0" builtinId="0"/>
  </cellStyles>
  <dxfs count="12">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tabSelected="1" workbookViewId="0">
      <selection activeCell="A13" sqref="A13"/>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5" t="str">
        <f>VLOOKUP(B1,SheetRulesAndMetaData!$B7:$F28,3,FALSE)</f>
        <v xml:space="preserve"> all bar cells should share this exact name</v>
      </c>
      <c r="C3" s="25" t="str">
        <f>VLOOKUP(C1,SheetRulesAndMetaData!$B7:$F28,3,FALSE)</f>
        <v xml:space="preserve"> Must match any physical sample labels</v>
      </c>
      <c r="D3" s="25" t="str">
        <f>VLOOKUP(D1,SheetRulesAndMetaData!$B7:$F28,3,FALSE)</f>
        <v>plain english is encouraged</v>
      </c>
      <c r="E3" s="25" t="str">
        <f>VLOOKUP(E1,SheetRulesAndMetaData!$B7:$F28,3,FALSE)</f>
        <v>any characters allowed on a linux filesystem</v>
      </c>
      <c r="F3" s="25" t="str">
        <f>VLOOKUP(F1,SheetRulesAndMetaData!$B7:$F28,3,FALSE)</f>
        <v>Be consistent across all beamtimes</v>
      </c>
      <c r="G3" s="25" t="str">
        <f>VLOOKUP(G1,SheetRulesAndMetaData!$B7:$F28,3,FALSE)</f>
        <v>Only the 6 digit number</v>
      </c>
      <c r="H3" s="25" t="str">
        <f>VLOOKUP(H1,SheetRulesAndMetaData!$B7:$F28,3,FALSE)</f>
        <v>be consistent see wiki for orientation help</v>
      </c>
      <c r="I3" s="25" t="str">
        <f>VLOOKUP(I1,SheetRulesAndMetaData!$B7:$F28,3,FALSE)</f>
        <v>TRUE OR FALSE</v>
      </c>
      <c r="J3" s="25" t="str">
        <f>VLOOKUP(J1,SheetRulesAndMetaData!$B7:$F28,3,FALSE)</f>
        <v>TRUE or FALSE</v>
      </c>
      <c r="K3" s="25" t="str">
        <f>VLOOKUP(K1,SheetRulesAndMetaData!$B7:$F28,3,FALSE)</f>
        <v>(transmission) 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number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51" x14ac:dyDescent="0.2">
      <c r="A4" s="23" t="s">
        <v>100</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(transmission) -180 (from back of sample)
(grazing) 20 (20 degrees from grazing)</v>
      </c>
      <c r="L4" s="25" t="str">
        <f>VLOOKUP(L1,SheetRulesAndMetaData!$B7:$F28,4,FALSE)</f>
        <v>0.25 mm</v>
      </c>
      <c r="M4" s="25" t="str">
        <f>VLOOKUP(M1,SheetRulesAndMetaData!$B7:$F28,4,FALSE)</f>
        <v>something about the sample</v>
      </c>
      <c r="N4" s="25" t="str">
        <f>VLOOKUP(N1,SheetRulesAndMetaData!$B7:$F28,4,FALSE)</f>
        <v>study of x effect on y</v>
      </c>
      <c r="O4" s="25">
        <f>VLOOKUP(O1,SheetRulesAndMetaData!$B7:$F28,4,FALSE)</f>
        <v>1</v>
      </c>
      <c r="P4" s="25">
        <f>VLOOKUP(P1,SheetRulesAndMetaData!$B7:$F28,4,FALSE)</f>
        <v>0</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105</v>
      </c>
      <c r="B5" s="25">
        <f>VLOOKUP(B1,SheetRulesAndMetaData!$B7:$F28,5,FALSE)</f>
        <v>0</v>
      </c>
      <c r="C5" s="25" t="str">
        <f>VLOOKUP(C1,SheetRulesAndMetaData!$B7:$F28,5,FALSE)</f>
        <v>this is what will be referenced in the acquisitions, so keep it simple</v>
      </c>
      <c r="D5" s="25">
        <f>VLOOKUP(D1,SheetRulesAndMetaData!$B7:$F28,5,FALSE)</f>
        <v>0</v>
      </c>
      <c r="E5" s="25">
        <f>VLOOKUP(E1,SheetRulesAndMetaData!$B7:$F28,5,FALSE)</f>
        <v>0</v>
      </c>
      <c r="F5" s="25">
        <f>VLOOKUP(F1,SheetRulesAndMetaData!$B7:$F28,5,FALSE)</f>
        <v>0</v>
      </c>
      <c r="G5" s="25">
        <f>VLOOKUP(G1,SheetRulesAndMetaData!$B7:$F28,5,FALSE)</f>
        <v>0</v>
      </c>
      <c r="H5" s="25" t="str">
        <f>VLOOKUP(H1,SheetRulesAndMetaData!$B7:$F28,5,FALSE)</f>
        <v>program will present you with this when you are identifying the samples in an image</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t="str">
        <f>VLOOKUP(O1,SheetRulesAndMetaData!$B7:$F28,5,FALSE)</f>
        <v>optional sorting method for queue creation</v>
      </c>
      <c r="P5" s="25" t="str">
        <f>VLOOKUP(P1,SheetRulesAndMetaData!$B7:$F28,5,FALSE)</f>
        <v>this is a nice place to explain in english what scans you want to run, which can later be translated into the acquisition tab</v>
      </c>
      <c r="Q5" s="25">
        <f>VLOOKUP(Q1,SheetRulesAndMetaData!$B7:$F28,5,FALSE)</f>
        <v>0</v>
      </c>
      <c r="R5" s="25" t="str">
        <f>VLOOKUP(R1,SheetRulesAndMetaData!$B7:$F28,5,FALSE)</f>
        <v>useful for seaching for similar samples taken previously</v>
      </c>
      <c r="S5" s="25" t="str">
        <f>VLOOKUP(S1,SheetRulesAndMetaData!$B7:$F28,5,FALSE)</f>
        <v>can be imported directly in QANT for Kramers Kronig</v>
      </c>
      <c r="T5" s="25">
        <f>VLOOKUP(T1,SheetRulesAndMetaData!$B7:$F28,5,FALSE)</f>
        <v>0</v>
      </c>
      <c r="U5" s="25" t="str">
        <f>VLOOKUP(U1,SheetRulesAndMetaData!$B7:$F28,5,FALSE)</f>
        <v>can be imported directly in QANT for Kramers Kronig</v>
      </c>
      <c r="V5" s="25">
        <f>VLOOKUP(V1,SheetRulesAndMetaData!$B7:$F28,5,FALSE)</f>
        <v>0</v>
      </c>
    </row>
    <row r="6" spans="1:22" customFormat="1" x14ac:dyDescent="0.2">
      <c r="A6" s="10">
        <v>1</v>
      </c>
      <c r="B6" s="29" t="s">
        <v>51</v>
      </c>
      <c r="C6" s="1" t="s">
        <v>53</v>
      </c>
      <c r="D6" s="1" t="s">
        <v>52</v>
      </c>
      <c r="E6" s="1" t="s">
        <v>141</v>
      </c>
      <c r="F6" s="1" t="s">
        <v>142</v>
      </c>
      <c r="G6" s="30">
        <v>310704</v>
      </c>
      <c r="H6" s="1" t="s">
        <v>143</v>
      </c>
      <c r="I6" s="30" t="b">
        <v>1</v>
      </c>
      <c r="J6" s="30" t="b">
        <v>0</v>
      </c>
      <c r="K6" s="30">
        <v>180</v>
      </c>
      <c r="L6" s="30">
        <v>0.25</v>
      </c>
      <c r="M6" s="1" t="s">
        <v>55</v>
      </c>
      <c r="N6" s="1" t="s">
        <v>56</v>
      </c>
      <c r="O6" s="1">
        <v>1</v>
      </c>
      <c r="P6" s="1" t="s">
        <v>57</v>
      </c>
      <c r="Q6" s="1" t="s">
        <v>58</v>
      </c>
      <c r="R6" s="1" t="s">
        <v>52</v>
      </c>
      <c r="S6" s="1" t="s">
        <v>59</v>
      </c>
      <c r="T6" s="30">
        <v>125</v>
      </c>
      <c r="U6" s="31">
        <v>1.2</v>
      </c>
      <c r="V6" s="32">
        <f ca="1">TODAY()</f>
        <v>44933</v>
      </c>
    </row>
    <row r="7" spans="1:22" customFormat="1" x14ac:dyDescent="0.2">
      <c r="A7" s="10">
        <v>2</v>
      </c>
      <c r="B7" s="29" t="s">
        <v>51</v>
      </c>
      <c r="C7" s="1" t="s">
        <v>54</v>
      </c>
      <c r="D7" s="1" t="s">
        <v>144</v>
      </c>
      <c r="E7" s="1" t="s">
        <v>141</v>
      </c>
      <c r="F7" s="1" t="s">
        <v>142</v>
      </c>
      <c r="G7" s="30">
        <v>310704</v>
      </c>
      <c r="H7" s="1" t="s">
        <v>145</v>
      </c>
      <c r="I7" s="30" t="b">
        <v>1</v>
      </c>
      <c r="J7" s="30" t="b">
        <v>1</v>
      </c>
      <c r="K7" s="30">
        <v>20</v>
      </c>
      <c r="L7" s="30">
        <v>0.25</v>
      </c>
      <c r="M7" s="1" t="s">
        <v>146</v>
      </c>
      <c r="N7" s="1" t="s">
        <v>56</v>
      </c>
      <c r="O7" s="1">
        <v>2</v>
      </c>
      <c r="P7" s="1" t="s">
        <v>147</v>
      </c>
      <c r="Q7" s="1" t="s">
        <v>58</v>
      </c>
      <c r="R7" s="1" t="s">
        <v>144</v>
      </c>
      <c r="S7" s="1" t="s">
        <v>148</v>
      </c>
      <c r="T7" s="30">
        <v>10</v>
      </c>
      <c r="U7" s="31">
        <v>1.5</v>
      </c>
      <c r="V7" s="32">
        <f ca="1">TODAY()</f>
        <v>44933</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1" priority="5" stopIfTrue="1"/>
  </conditionalFormatting>
  <conditionalFormatting sqref="D8:D193">
    <cfRule type="duplicateValues" dxfId="10" priority="4" stopIfTrue="1"/>
  </conditionalFormatting>
  <conditionalFormatting sqref="C6:C7">
    <cfRule type="duplicateValues" dxfId="9" priority="2" stopIfTrue="1"/>
  </conditionalFormatting>
  <conditionalFormatting sqref="D6:D7">
    <cfRule type="duplicateValues" dxfId="8"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zoomScaleNormal="100" workbookViewId="0">
      <selection activeCell="V4" sqref="V4"/>
    </sheetView>
  </sheetViews>
  <sheetFormatPr defaultRowHeight="12.75" x14ac:dyDescent="0.2"/>
  <cols>
    <col min="1" max="1" width="12.85546875" style="26"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7" customFormat="1" ht="31.5" x14ac:dyDescent="0.25">
      <c r="A1" s="35" t="s">
        <v>138</v>
      </c>
      <c r="B1" s="36" t="s">
        <v>4</v>
      </c>
      <c r="C1" s="36" t="s">
        <v>33</v>
      </c>
      <c r="D1" s="36" t="s">
        <v>43</v>
      </c>
      <c r="E1" s="36" t="s">
        <v>34</v>
      </c>
      <c r="F1" s="36" t="s">
        <v>37</v>
      </c>
      <c r="G1" s="36" t="s">
        <v>46</v>
      </c>
      <c r="H1" s="36" t="s">
        <v>44</v>
      </c>
      <c r="I1" s="36" t="s">
        <v>48</v>
      </c>
      <c r="J1" s="36" t="s">
        <v>45</v>
      </c>
      <c r="K1" s="36" t="s">
        <v>47</v>
      </c>
      <c r="L1" s="36" t="s">
        <v>69</v>
      </c>
      <c r="M1" s="36" t="s">
        <v>49</v>
      </c>
      <c r="N1" s="36" t="s">
        <v>42</v>
      </c>
      <c r="O1" s="36" t="s">
        <v>39</v>
      </c>
      <c r="P1" s="36" t="s">
        <v>68</v>
      </c>
      <c r="Q1" s="36" t="s">
        <v>50</v>
      </c>
      <c r="R1" s="36" t="s">
        <v>41</v>
      </c>
      <c r="S1" s="36" t="s">
        <v>140</v>
      </c>
      <c r="T1" s="36" t="s">
        <v>220</v>
      </c>
      <c r="U1" s="36" t="s">
        <v>221</v>
      </c>
      <c r="V1" s="36" t="s">
        <v>222</v>
      </c>
    </row>
    <row r="2" spans="1:22" s="17" customFormat="1" ht="114.75" x14ac:dyDescent="0.2">
      <c r="A2" s="27" t="s">
        <v>98</v>
      </c>
      <c r="B2" s="28" t="str">
        <f>VLOOKUP(B$1,SheetRulesAndMetaData!$B$29:$F$60,2,FALSE)</f>
        <v>Must exactly match a sample_id from the Bar sheet</v>
      </c>
      <c r="C2" s="28" t="str">
        <f>VLOOKUP(C$1,SheetRulesAndMetaData!$B$29:$F$60,2,FALSE)</f>
        <v>Measurement Configuration</v>
      </c>
      <c r="D2" s="28" t="str">
        <f>VLOOKUP(D$1,SheetRulesAndMetaData!$B$29:$F$60,2,FALSE)</f>
        <v>Type of measurement</v>
      </c>
      <c r="E2" s="28" t="str">
        <f>VLOOKUP(E$1,SheetRulesAndMetaData!$B$29:$F$60,2,FALSE)</f>
        <v>Determines which order scans will be run, lowest value first.</v>
      </c>
      <c r="F2" s="28" t="str">
        <f>VLOOKUP(F$1,SheetRulesAndMetaData!$B$29:$F$60,2,FALSE)</f>
        <v>Which elemental edge or energy ranges you wish to scan.</v>
      </c>
      <c r="G2" s="28" t="str">
        <f>VLOOKUP(G$1,SheetRulesAndMetaData!$B$29:$F$60,2,FALSE)</f>
        <v>the ratio of resolution / speed between the different regions defined by the "edge" parameter</v>
      </c>
      <c r="H2" s="28" t="str">
        <f>VLOOKUP(H$1,SheetRulesAndMetaData!$B$29:$F$60,2,FALSE)</f>
        <v>How many steps you want per energy scan</v>
      </c>
      <c r="I2" s="28" t="str">
        <f>VLOOKUP(I$1,SheetRulesAndMetaData!$B$29:$F$60,2,FALSE)</f>
        <v xml:space="preserve">How many images you want per step.  </v>
      </c>
      <c r="J2" s="28" t="str">
        <f>VLOOKUP(J$1,SheetRulesAndMetaData!$B$29:$F$60,2,FALSE)</f>
        <v>eV/sec to scan NEXAFS.</v>
      </c>
      <c r="K2" s="28" t="str">
        <f>VLOOKUP(K$1,SheetRulesAndMetaData!$B$29:$F$60,2,FALSE)</f>
        <v>how many times to sweep energy up and back down</v>
      </c>
      <c r="L2" s="28" t="str">
        <f>VLOOKUP(L$1,SheetRulesAndMetaData!$B$29:$F$60,2,FALSE)</f>
        <v>diameter in mm of spiral scan extent</v>
      </c>
      <c r="M2" s="28" t="str">
        <f>VLOOKUP(M$1,SheetRulesAndMetaData!$B$29:$F$60,2,FALSE)</f>
        <v>step size for a spiral scan</v>
      </c>
      <c r="N2" s="28" t="str">
        <f>VLOOKUP(N$1,SheetRulesAndMetaData!$B$29:$F$60,2,FALSE)</f>
        <v>when specifying a polarization for a NEXAFS scan, wether the specification is relative to the sample surface or relative to the lab</v>
      </c>
      <c r="O2" s="28" t="str">
        <f>VLOOKUP(O$1,SheetRulesAndMetaData!$B$29:$F$60,2,FALSE)</f>
        <v>single angle or list of polarization angles to take measurement at</v>
      </c>
      <c r="P2" s="28" t="str">
        <f>VLOOKUP(P$1,SheetRulesAndMetaData!$B$29:$F$60,2,FALSE)</f>
        <v>angles for rotation of the sample about the vertical axis</v>
      </c>
      <c r="Q2" s="28" t="str">
        <f>VLOOKUP(Q$1,SheetRulesAndMetaData!$B$29:$F$60,2,FALSE)</f>
        <v>exposure time(s) in seconds for rsoxs scans and spirals</v>
      </c>
      <c r="R2" s="28" t="str">
        <f>VLOOKUP(R$1,SheetRulesAndMetaData!$B$29:$F$60,2,FALSE)</f>
        <v xml:space="preserve">which grating to use for measurements </v>
      </c>
      <c r="S2" s="28" t="str">
        <f>VLOOKUP(S$1,SheetRulesAndMetaData!$B$29:$F$60,2,FALSE)</f>
        <v>high or low range for diode measurements</v>
      </c>
      <c r="T2" s="28" t="str">
        <f>VLOOKUP(T$1,SheetRulesAndMetaData!$B$29:$F$60,2,FALSE)</f>
        <v>a filter when "run_bar" is used, to only run certain acquisitions, and ignore others</v>
      </c>
      <c r="U2" s="28" t="str">
        <f>VLOOKUP(U$1,SheetRulesAndMetaData!$B$29:$F$60,2,FALSE)</f>
        <v>a message to send to the RSoXS slack channel when this acquisition starts</v>
      </c>
      <c r="V2" s="28" t="str">
        <f>VLOOKUP(V$1,SheetRulesAndMetaData!$B$29:$F$60,2,FALSE)</f>
        <v>a message to send to the RSoXS slack channel when this acquisition is finished</v>
      </c>
    </row>
    <row r="3" spans="1:22" s="17" customFormat="1" ht="127.5" x14ac:dyDescent="0.2">
      <c r="A3" s="27" t="s">
        <v>99</v>
      </c>
      <c r="B3" s="28" t="str">
        <f>VLOOKUP(B$1,SheetRulesAndMetaData!$B$29:$F$60,3,FALSE)</f>
        <v xml:space="preserve"> </v>
      </c>
      <c r="C3" s="28" t="str">
        <f>VLOOKUP(C$1,SheetRulesAndMetaData!$B$29:$F$60,3,FALSE)</f>
        <v>Choose from WAXSNEXAFS, WAXS, SAXS, SAXSNEXAFS, SAXS_liquid, WAXS_liquid</v>
      </c>
      <c r="D3" s="28" t="str">
        <f>VLOOKUP(D$1,SheetRulesAndMetaData!$B$29:$F$60,3,FALSE)</f>
        <v>Choose from RSoXS, NEXAFS, Spiral</v>
      </c>
      <c r="E3" s="28" t="str">
        <f>VLOOKUP(E$1,SheetRulesAndMetaData!$B$29:$F$60,3,FALSE)</f>
        <v>Must be an integer from 1 to 100</v>
      </c>
      <c r="F3" s="28" t="str">
        <f>VLOOKUP(F$1,SheetRulesAndMetaData!$B$29:$F$60,3,FALSE)</f>
        <v>Must match an entry in the lookup table (see Notes), OR be a single energy OR be a list of energies within hard brackets</v>
      </c>
      <c r="G3" s="28" t="str">
        <f>VLOOKUP(G$1,SheetRulesAndMetaData!$B$29:$F$60,3,FALSE)</f>
        <v>must match the number of regions defined by ratios. (length of ratios -1)  for built in ratio tables, look up the length needed</v>
      </c>
      <c r="H3" s="28" t="str">
        <f>VLOOKUP(H$1,SheetRulesAndMetaData!$B$29:$F$60,3,FALSE)</f>
        <v>this is only a estimate, the threshold energies will always be favored.  See the examples in the jupyter notebook, and run dry runs there to see actual numbers of exposures and experimental times</v>
      </c>
      <c r="I3" s="28" t="str">
        <f>VLOOKUP(I$1,SheetRulesAndMetaData!$B$29:$F$60,3,FALSE)</f>
        <v>Repeating exposures at a single step has much less overhead ~1 second than defining multiple steps at one energy ~4 seconds</v>
      </c>
      <c r="J3" s="28" t="str">
        <f>VLOOKUP(J$1,SheetRulesAndMetaData!$B$29:$F$60,3,FALSE)</f>
        <v>built in speeds are good starting points. 0.1 is slow (5 minutes or so for a scan)  0.3 is fast (&lt;2 minutes / scan)</v>
      </c>
      <c r="K3" s="28" t="str">
        <f>VLOOKUP(K$1,SheetRulesAndMetaData!$B$29:$F$60,3,FALSE)</f>
        <v>any non negative integer</v>
      </c>
      <c r="L3" s="28" t="str">
        <f>VLOOKUP(L$1,SheetRulesAndMetaData!$B$29:$F$60,3,FALSE)</f>
        <v xml:space="preserve"> </v>
      </c>
      <c r="M3" s="28" t="str">
        <f>VLOOKUP(M$1,SheetRulesAndMetaData!$B$29:$F$60,3,FALSE)</f>
        <v xml:space="preserve"> </v>
      </c>
      <c r="N3" s="28" t="str">
        <f>VLOOKUP(N$1,SheetRulesAndMetaData!$B$29:$F$60,3,FALSE)</f>
        <v>in lab frame 0 is horizontal in board, 90 vertical up
in sample frame, 0 is normal to the sample surface (minimum possible is the grazing angle of the sample), 90 is in the plane of the sample</v>
      </c>
      <c r="O3" s="28" t="str">
        <f>VLOOKUP(O$1,SheetRulesAndMetaData!$B$29:$F$60,3,FALSE)</f>
        <v>-1 -&gt; circular
-0.5 -&gt; circular counter clockwise
0-180 -&gt; angle from horizontal (sample frame: out of plane) through vertical (sample frame: in plane)</v>
      </c>
      <c r="P3" s="28" t="str">
        <f>VLOOKUP(P$1,SheetRulesAndMetaData!$B$29:$F$60,3,FALSE)</f>
        <v>number or list of numbers to take scans</v>
      </c>
      <c r="Q3" s="28" t="str">
        <f>VLOOKUP(Q$1,SheetRulesAndMetaData!$B$29:$F$60,3,FALSE)</f>
        <v>for rsoxs scans, a more complex nomenclature is available to define exposures for certain energy ranges. See the notebook example or the wiki</v>
      </c>
      <c r="R3" s="28" t="str">
        <f>VLOOKUP(R$1,SheetRulesAndMetaData!$B$29:$F$60,3,FALSE)</f>
        <v>rsoxs (default), 1200, 250</v>
      </c>
      <c r="S3" s="28" t="str">
        <f>VLOOKUP(S$1,SheetRulesAndMetaData!$B$29:$F$60,3,FALSE)</f>
        <v>high, low</v>
      </c>
      <c r="T3" s="28" t="str">
        <f>VLOOKUP(T$1,SheetRulesAndMetaData!$B$29:$F$60,3,FALSE)</f>
        <v>string or number.  "all" or not specifying will mean this acquisition will run with any grouping.  Not specifying a group= in run_bar command will run all samples no matter their group</v>
      </c>
      <c r="U3" s="28" t="str">
        <f>VLOOKUP(U$1,SheetRulesAndMetaData!$B$29:$F$60,3,FALSE)</f>
        <v xml:space="preserve">any string.  </v>
      </c>
      <c r="V3" s="28" t="str">
        <f>VLOOKUP(V$1,SheetRulesAndMetaData!$B$29:$F$60,3,FALSE)</f>
        <v xml:space="preserve">any string.  </v>
      </c>
    </row>
    <row r="4" spans="1:22" s="17" customFormat="1" ht="114.75" x14ac:dyDescent="0.2">
      <c r="A4" s="27" t="s">
        <v>100</v>
      </c>
      <c r="B4" s="28">
        <f>VLOOKUP(B$1,SheetRulesAndMetaData!$B$29:$F$60,4,FALSE)</f>
        <v>0</v>
      </c>
      <c r="C4" s="28" t="str">
        <f>VLOOKUP(C$1,SheetRulesAndMetaData!$B$29:$F$60,4,FALSE)</f>
        <v>SAXS</v>
      </c>
      <c r="D4" s="28" t="str">
        <f>VLOOKUP(D$1,SheetRulesAndMetaData!$B$29:$F$60,4,FALSE)</f>
        <v>Spiral</v>
      </c>
      <c r="E4" s="28">
        <f>VLOOKUP(E$1,SheetRulesAndMetaData!$B$29:$F$60,4,FALSE)</f>
        <v>2</v>
      </c>
      <c r="F4" s="28" t="str">
        <f>VLOOKUP(F$1,SheetRulesAndMetaData!$B$29:$F$60,4,FALSE)</f>
        <v>carbon OR 285 OR [270,280,290,400]</v>
      </c>
      <c r="G4" s="28" t="str">
        <f>VLOOKUP(G$1,SheetRulesAndMetaData!$B$29:$F$60,4,FALSE)</f>
        <v xml:space="preserve">5,1,5 -&gt; go through the first and last region 5 times as fast (NEXAFS) or have the energy steps 5 times more spread out (RSoXS) than the central region </v>
      </c>
      <c r="H4" s="28" t="str">
        <f>VLOOKUP(H$1,SheetRulesAndMetaData!$B$29:$F$60,4,FALSE)</f>
        <v>short</v>
      </c>
      <c r="I4" s="28" t="str">
        <f>VLOOKUP(I$1,SheetRulesAndMetaData!$B$29:$F$60,4,FALSE)</f>
        <v>5 -&gt; repeat every exposure 5 times before moving to the next energy step'</v>
      </c>
      <c r="J4" s="28" t="str">
        <f>VLOOKUP(J$1,SheetRulesAndMetaData!$B$29:$F$60,4,FALSE)</f>
        <v>fast</v>
      </c>
      <c r="K4" s="28" t="str">
        <f>VLOOKUP(K$1,SheetRulesAndMetaData!$B$29:$F$60,4,FALSE)</f>
        <v>0 -&gt; no sweeping back down</v>
      </c>
      <c r="L4" s="28" t="str">
        <f>VLOOKUP(L$1,SheetRulesAndMetaData!$B$29:$F$60,4,FALSE)</f>
        <v>1.5</v>
      </c>
      <c r="M4" s="28" t="str">
        <f>VLOOKUP(M$1,SheetRulesAndMetaData!$B$29:$F$60,4,FALSE)</f>
        <v>0.3</v>
      </c>
      <c r="N4" s="28" t="str">
        <f>VLOOKUP(N$1,SheetRulesAndMetaData!$B$29:$F$60,4,FALSE)</f>
        <v>20</v>
      </c>
      <c r="O4" s="28" t="str">
        <f>VLOOKUP(O$1,SheetRulesAndMetaData!$B$29:$F$60,4,FALSE)</f>
        <v>20,30,55,70,90</v>
      </c>
      <c r="P4" s="28" t="str">
        <f>VLOOKUP(P$1,SheetRulesAndMetaData!$B$29:$F$60,4,FALSE)</f>
        <v>20,40,55,70,90</v>
      </c>
      <c r="Q4" s="28" t="str">
        <f>VLOOKUP(Q$1,SheetRulesAndMetaData!$B$29:$F$60,4,FALSE)</f>
        <v>1</v>
      </c>
      <c r="R4" s="28" t="str">
        <f>VLOOKUP(R$1,SheetRulesAndMetaData!$B$29:$F$60,4,FALSE)</f>
        <v>rsoxs</v>
      </c>
      <c r="S4" s="28" t="str">
        <f>VLOOKUP(S$1,SheetRulesAndMetaData!$B$29:$F$60,4,FALSE)</f>
        <v>high</v>
      </c>
      <c r="T4" s="28" t="str">
        <f>VLOOKUP(T$1,SheetRulesAndMetaData!$B$29:$F$60,4,FALSE)</f>
        <v>"spirals"</v>
      </c>
      <c r="U4" s="28" t="str">
        <f>VLOOKUP(U$1,SheetRulesAndMetaData!$B$29:$F$60,4,FALSE)</f>
        <v>Hey Eliot, I'm starting this important scan now</v>
      </c>
      <c r="V4" s="28" t="str">
        <f>VLOOKUP(V$1,SheetRulesAndMetaData!$B$29:$F$60,4,FALSE)</f>
        <v>Done with this really important scan, start looking at the data!</v>
      </c>
    </row>
    <row r="5" spans="1:22" s="17" customFormat="1" ht="114.75" x14ac:dyDescent="0.2">
      <c r="A5" s="27" t="s">
        <v>105</v>
      </c>
      <c r="B5" s="28">
        <f>VLOOKUP(B$1,SheetRulesAndMetaData!$B$29:$F$60,5,FALSE)</f>
        <v>0</v>
      </c>
      <c r="C5" s="28" t="str">
        <f>VLOOKUP(C$1,SheetRulesAndMetaData!$B$29:$F$60,5,FALSE)</f>
        <v>Determines which detector is used / slits</v>
      </c>
      <c r="D5" s="28" t="str">
        <f>VLOOKUP(D$1,SheetRulesAndMetaData!$B$29:$F$60,5,FALSE)</f>
        <v xml:space="preserve">Depending on the value of this cell, unnecessary acquisition parameters will be greyed out and locked. </v>
      </c>
      <c r="E5" s="28" t="str">
        <f>VLOOKUP(E$1,SheetRulesAndMetaData!$B$29:$F$60,5,FALSE)</f>
        <v>Normal way to sort queue steps</v>
      </c>
      <c r="F5" s="28" t="str">
        <f>VLOOKUP(F$1,SheetRulesAndMetaData!$B$29:$F$60,5,FALSE)</f>
        <v>Current Lookup table entries are given here [LINK]</v>
      </c>
      <c r="G5" s="28" t="str">
        <f>VLOOKUP(G$1,SheetRulesAndMetaData!$B$29:$F$60,5,FALSE)</f>
        <v xml:space="preserve"> </v>
      </c>
      <c r="H5" s="28" t="str">
        <f>VLOOKUP(H$1,SheetRulesAndMetaData!$B$29:$F$60,5,FALSE)</f>
        <v>default 'full' which is 112 images</v>
      </c>
      <c r="I5" s="28" t="str">
        <f>VLOOKUP(I$1,SheetRulesAndMetaData!$B$29:$F$60,5,FALSE)</f>
        <v xml:space="preserve"> </v>
      </c>
      <c r="J5" s="28" t="str">
        <f>VLOOKUP(J$1,SheetRulesAndMetaData!$B$29:$F$60,5,FALSE)</f>
        <v xml:space="preserve"> </v>
      </c>
      <c r="K5" s="28" t="str">
        <f>VLOOKUP(K$1,SheetRulesAndMetaData!$B$29:$F$60,5,FALSE)</f>
        <v xml:space="preserve"> </v>
      </c>
      <c r="L5" s="28" t="str">
        <f>VLOOKUP(L$1,SheetRulesAndMetaData!$B$29:$F$60,5,FALSE)</f>
        <v xml:space="preserve"> </v>
      </c>
      <c r="M5" s="28" t="str">
        <f>VLOOKUP(M$1,SheetRulesAndMetaData!$B$29:$F$60,5,FALSE)</f>
        <v xml:space="preserve"> </v>
      </c>
      <c r="N5" s="28" t="str">
        <f>VLOOKUP(N$1,SheetRulesAndMetaData!$B$29:$F$60,5,FALSE)</f>
        <v xml:space="preserve"> </v>
      </c>
      <c r="O5" s="28" t="str">
        <f>VLOOKUP(O$1,SheetRulesAndMetaData!$B$29:$F$60,5,FALSE)</f>
        <v xml:space="preserve"> </v>
      </c>
      <c r="P5" s="28" t="str">
        <f>VLOOKUP(P$1,SheetRulesAndMetaData!$B$29:$F$60,5,FALSE)</f>
        <v xml:space="preserve"> </v>
      </c>
      <c r="Q5" s="28" t="str">
        <f>VLOOKUP(Q$1,SheetRulesAndMetaData!$B$29:$F$60,5,FALSE)</f>
        <v xml:space="preserve"> </v>
      </c>
      <c r="R5" s="28" t="str">
        <f>VLOOKUP(R$1,SheetRulesAndMetaData!$B$29:$F$60,5,FALSE)</f>
        <v>WARNING - moving gratings between measurements might result in loss of energy calibration</v>
      </c>
      <c r="S5" s="28" t="str">
        <f>VLOOKUP(S$1,SheetRulesAndMetaData!$B$29:$F$60,5,FALSE)</f>
        <v>high should be used in any case where saturation might be a possibility - the majority of measurements</v>
      </c>
      <c r="T5" s="28" t="str">
        <f>VLOOKUP(T$1,SheetRulesAndMetaData!$B$29:$F$60,5,FALSE)</f>
        <v>use to separate alignment scans which must all be run and analyzed before running data, or running ONLY some sub set of data.  This isn't sorting like priority, it's filtering</v>
      </c>
      <c r="U5" s="28" t="str">
        <f>VLOOKUP(U$1,SheetRulesAndMetaData!$B$29:$F$60,5,FALSE)</f>
        <v xml:space="preserve"> Add tagging to get notifications by finding your member ID from the slack profile page and adding it like &lt;@memberid&gt;</v>
      </c>
      <c r="V5" s="28">
        <f>VLOOKUP(V$1,SheetRulesAndMetaData!$B$29:$F$60,5,FALSE)</f>
        <v>0</v>
      </c>
    </row>
    <row r="6" spans="1:22" x14ac:dyDescent="0.2">
      <c r="A6" s="26">
        <v>1</v>
      </c>
      <c r="B6" s="3" t="s">
        <v>53</v>
      </c>
      <c r="C6" s="3" t="s">
        <v>60</v>
      </c>
      <c r="D6" t="s">
        <v>62</v>
      </c>
      <c r="E6">
        <v>1</v>
      </c>
      <c r="F6" t="s">
        <v>65</v>
      </c>
      <c r="P6" s="4"/>
    </row>
    <row r="7" spans="1:22" x14ac:dyDescent="0.2">
      <c r="A7" s="26">
        <v>2</v>
      </c>
      <c r="B7" s="3" t="s">
        <v>54</v>
      </c>
      <c r="C7" t="s">
        <v>61</v>
      </c>
      <c r="D7" t="s">
        <v>63</v>
      </c>
      <c r="E7">
        <v>2</v>
      </c>
      <c r="F7" t="s">
        <v>65</v>
      </c>
      <c r="H7" s="10"/>
      <c r="P7" s="4"/>
    </row>
    <row r="8" spans="1:22" x14ac:dyDescent="0.2">
      <c r="A8" s="26">
        <v>3</v>
      </c>
      <c r="B8" s="3" t="s">
        <v>53</v>
      </c>
      <c r="C8" t="s">
        <v>61</v>
      </c>
      <c r="D8" t="s">
        <v>64</v>
      </c>
      <c r="E8">
        <v>3</v>
      </c>
      <c r="F8">
        <v>270</v>
      </c>
      <c r="L8">
        <v>2.1</v>
      </c>
      <c r="M8">
        <v>0.3</v>
      </c>
      <c r="P8" s="4"/>
    </row>
    <row r="9" spans="1:22" x14ac:dyDescent="0.2">
      <c r="A9" s="26">
        <v>4</v>
      </c>
      <c r="B9" s="3" t="s">
        <v>54</v>
      </c>
      <c r="C9" t="s">
        <v>60</v>
      </c>
      <c r="D9" t="s">
        <v>62</v>
      </c>
      <c r="E9">
        <v>4</v>
      </c>
      <c r="F9" t="s">
        <v>67</v>
      </c>
      <c r="P9" s="4"/>
    </row>
    <row r="10" spans="1:22" x14ac:dyDescent="0.2">
      <c r="A10" s="26">
        <v>5</v>
      </c>
      <c r="B10" s="3" t="s">
        <v>53</v>
      </c>
      <c r="C10" t="s">
        <v>70</v>
      </c>
      <c r="D10" t="s">
        <v>63</v>
      </c>
      <c r="E10">
        <v>5</v>
      </c>
      <c r="F10" t="s">
        <v>65</v>
      </c>
      <c r="P10" s="4"/>
    </row>
    <row r="11" spans="1:22" x14ac:dyDescent="0.2">
      <c r="A11" s="26">
        <v>6</v>
      </c>
      <c r="B11" s="3" t="s">
        <v>54</v>
      </c>
      <c r="C11" t="s">
        <v>70</v>
      </c>
      <c r="D11" t="s">
        <v>64</v>
      </c>
      <c r="E11">
        <v>6</v>
      </c>
      <c r="F11">
        <v>270</v>
      </c>
      <c r="L11">
        <v>2.1</v>
      </c>
      <c r="M11">
        <v>0.3</v>
      </c>
      <c r="P11" s="4"/>
    </row>
    <row r="12" spans="1:22" x14ac:dyDescent="0.2">
      <c r="A12" s="26">
        <v>7</v>
      </c>
      <c r="B12" s="3" t="s">
        <v>53</v>
      </c>
      <c r="C12" s="3" t="s">
        <v>60</v>
      </c>
      <c r="D12" t="s">
        <v>64</v>
      </c>
      <c r="E12">
        <v>7</v>
      </c>
      <c r="F12">
        <v>270</v>
      </c>
      <c r="L12">
        <v>1.8</v>
      </c>
      <c r="P12" s="4"/>
    </row>
    <row r="13" spans="1:22" x14ac:dyDescent="0.2">
      <c r="A13" s="26">
        <v>8</v>
      </c>
      <c r="B13" s="3" t="s">
        <v>54</v>
      </c>
      <c r="C13" t="s">
        <v>61</v>
      </c>
      <c r="D13" t="s">
        <v>64</v>
      </c>
      <c r="E13">
        <v>8</v>
      </c>
      <c r="F13">
        <v>240</v>
      </c>
      <c r="L13">
        <v>1.5</v>
      </c>
      <c r="M13">
        <v>0.5</v>
      </c>
      <c r="P13" s="4"/>
    </row>
    <row r="14" spans="1:22" x14ac:dyDescent="0.2">
      <c r="A14" s="26">
        <v>9</v>
      </c>
      <c r="B14" s="3" t="s">
        <v>53</v>
      </c>
      <c r="C14" t="s">
        <v>61</v>
      </c>
      <c r="D14" t="s">
        <v>64</v>
      </c>
      <c r="E14">
        <v>9</v>
      </c>
      <c r="F14">
        <v>270</v>
      </c>
      <c r="L14">
        <v>3</v>
      </c>
      <c r="M14">
        <v>0.5</v>
      </c>
      <c r="P14" s="4"/>
    </row>
    <row r="15" spans="1:22" x14ac:dyDescent="0.2">
      <c r="A15" s="26">
        <v>10</v>
      </c>
      <c r="B15" s="3" t="s">
        <v>54</v>
      </c>
      <c r="C15" t="s">
        <v>60</v>
      </c>
      <c r="D15" t="s">
        <v>64</v>
      </c>
      <c r="E15">
        <v>10</v>
      </c>
      <c r="F15">
        <v>270</v>
      </c>
      <c r="P15" s="4"/>
    </row>
    <row r="16" spans="1:22" x14ac:dyDescent="0.2">
      <c r="A16" s="26">
        <v>11</v>
      </c>
      <c r="B16" s="3" t="s">
        <v>53</v>
      </c>
      <c r="C16" t="s">
        <v>70</v>
      </c>
      <c r="D16" t="s">
        <v>64</v>
      </c>
      <c r="E16">
        <v>11</v>
      </c>
      <c r="F16">
        <v>270</v>
      </c>
      <c r="L16">
        <v>1</v>
      </c>
      <c r="M16">
        <v>0.1</v>
      </c>
      <c r="P16" s="4"/>
    </row>
    <row r="17" spans="1:19" x14ac:dyDescent="0.2">
      <c r="A17" s="26">
        <v>12</v>
      </c>
      <c r="B17" s="3" t="s">
        <v>54</v>
      </c>
      <c r="C17" t="s">
        <v>70</v>
      </c>
      <c r="D17" t="s">
        <v>63</v>
      </c>
      <c r="E17">
        <v>12</v>
      </c>
      <c r="F17" t="s">
        <v>65</v>
      </c>
      <c r="J17" t="s">
        <v>72</v>
      </c>
      <c r="K17">
        <v>0</v>
      </c>
      <c r="P17" s="4"/>
    </row>
    <row r="18" spans="1:19" x14ac:dyDescent="0.2">
      <c r="A18" s="26">
        <v>13</v>
      </c>
      <c r="B18" s="3" t="s">
        <v>53</v>
      </c>
      <c r="C18" s="3" t="s">
        <v>60</v>
      </c>
      <c r="D18" t="s">
        <v>63</v>
      </c>
      <c r="E18">
        <v>13</v>
      </c>
      <c r="F18" t="s">
        <v>67</v>
      </c>
      <c r="J18" t="s">
        <v>73</v>
      </c>
      <c r="K18">
        <v>1</v>
      </c>
      <c r="P18" s="4"/>
    </row>
    <row r="19" spans="1:19" x14ac:dyDescent="0.2">
      <c r="A19" s="26">
        <v>14</v>
      </c>
      <c r="B19" s="3" t="s">
        <v>54</v>
      </c>
      <c r="C19" t="s">
        <v>61</v>
      </c>
      <c r="D19" t="s">
        <v>63</v>
      </c>
      <c r="E19">
        <v>14</v>
      </c>
      <c r="F19" t="s">
        <v>66</v>
      </c>
      <c r="J19">
        <v>0.05</v>
      </c>
      <c r="K19">
        <v>2</v>
      </c>
      <c r="P19" s="4"/>
    </row>
    <row r="20" spans="1:19" x14ac:dyDescent="0.2">
      <c r="A20" s="26">
        <v>15</v>
      </c>
      <c r="B20" s="3" t="s">
        <v>53</v>
      </c>
      <c r="C20" t="s">
        <v>61</v>
      </c>
      <c r="D20" t="s">
        <v>63</v>
      </c>
      <c r="E20">
        <v>15</v>
      </c>
      <c r="F20" t="s">
        <v>71</v>
      </c>
      <c r="J20">
        <v>1</v>
      </c>
      <c r="K20">
        <v>3</v>
      </c>
      <c r="P20" s="4"/>
    </row>
    <row r="21" spans="1:19" x14ac:dyDescent="0.2">
      <c r="A21" s="26">
        <v>16</v>
      </c>
      <c r="B21" s="3" t="s">
        <v>54</v>
      </c>
      <c r="C21" t="s">
        <v>60</v>
      </c>
      <c r="D21" t="s">
        <v>63</v>
      </c>
      <c r="E21">
        <v>16</v>
      </c>
      <c r="F21" s="8" t="s">
        <v>89</v>
      </c>
      <c r="G21" t="s">
        <v>88</v>
      </c>
      <c r="P21" s="4"/>
    </row>
    <row r="22" spans="1:19" x14ac:dyDescent="0.2">
      <c r="A22" s="26">
        <v>17</v>
      </c>
      <c r="B22" s="3" t="s">
        <v>53</v>
      </c>
      <c r="C22" t="s">
        <v>70</v>
      </c>
      <c r="D22" t="s">
        <v>63</v>
      </c>
      <c r="E22">
        <v>17</v>
      </c>
      <c r="F22" s="10" t="s">
        <v>65</v>
      </c>
      <c r="N22" t="s">
        <v>74</v>
      </c>
      <c r="O22" t="s">
        <v>90</v>
      </c>
      <c r="P22" s="4">
        <v>20</v>
      </c>
    </row>
    <row r="23" spans="1:19" x14ac:dyDescent="0.2">
      <c r="A23" s="26">
        <v>18</v>
      </c>
      <c r="B23" s="3" t="s">
        <v>54</v>
      </c>
      <c r="C23" t="s">
        <v>70</v>
      </c>
      <c r="D23" t="s">
        <v>63</v>
      </c>
      <c r="E23">
        <v>18</v>
      </c>
      <c r="F23" t="s">
        <v>65</v>
      </c>
      <c r="N23" t="s">
        <v>76</v>
      </c>
      <c r="O23" s="10" t="s">
        <v>75</v>
      </c>
      <c r="P23" s="4"/>
    </row>
    <row r="24" spans="1:19" x14ac:dyDescent="0.2">
      <c r="A24" s="26">
        <v>19</v>
      </c>
      <c r="B24" s="3" t="s">
        <v>53</v>
      </c>
      <c r="C24" s="3" t="s">
        <v>60</v>
      </c>
      <c r="D24" t="s">
        <v>63</v>
      </c>
      <c r="E24">
        <v>19</v>
      </c>
      <c r="F24" t="s">
        <v>65</v>
      </c>
      <c r="P24" s="4"/>
    </row>
    <row r="25" spans="1:19" x14ac:dyDescent="0.2">
      <c r="A25" s="26">
        <v>20</v>
      </c>
      <c r="B25" s="3" t="s">
        <v>54</v>
      </c>
      <c r="C25" t="s">
        <v>61</v>
      </c>
      <c r="D25" t="s">
        <v>63</v>
      </c>
      <c r="E25">
        <v>20</v>
      </c>
      <c r="F25" t="s">
        <v>65</v>
      </c>
      <c r="P25" s="4"/>
      <c r="R25" t="s">
        <v>62</v>
      </c>
    </row>
    <row r="26" spans="1:19" x14ac:dyDescent="0.2">
      <c r="A26" s="26">
        <v>21</v>
      </c>
      <c r="B26" s="3" t="s">
        <v>53</v>
      </c>
      <c r="C26" t="s">
        <v>61</v>
      </c>
      <c r="D26" t="s">
        <v>63</v>
      </c>
      <c r="E26">
        <v>21</v>
      </c>
      <c r="F26" t="s">
        <v>65</v>
      </c>
      <c r="P26" s="4"/>
      <c r="R26">
        <v>1200</v>
      </c>
    </row>
    <row r="27" spans="1:19" x14ac:dyDescent="0.2">
      <c r="A27" s="26">
        <v>22</v>
      </c>
      <c r="B27" s="3" t="s">
        <v>54</v>
      </c>
      <c r="C27" t="s">
        <v>60</v>
      </c>
      <c r="D27" t="s">
        <v>63</v>
      </c>
      <c r="E27">
        <v>22</v>
      </c>
      <c r="F27" t="s">
        <v>65</v>
      </c>
      <c r="P27" s="4"/>
      <c r="R27">
        <v>250</v>
      </c>
    </row>
    <row r="28" spans="1:19" x14ac:dyDescent="0.2">
      <c r="A28" s="26">
        <v>23</v>
      </c>
      <c r="B28" s="3" t="s">
        <v>53</v>
      </c>
      <c r="C28" t="s">
        <v>70</v>
      </c>
      <c r="D28" t="s">
        <v>63</v>
      </c>
      <c r="E28">
        <v>23</v>
      </c>
      <c r="F28" t="s">
        <v>65</v>
      </c>
      <c r="P28" s="4"/>
      <c r="R28" s="7" t="s">
        <v>62</v>
      </c>
    </row>
    <row r="29" spans="1:19" x14ac:dyDescent="0.2">
      <c r="A29" s="26">
        <v>24</v>
      </c>
      <c r="B29" s="3" t="s">
        <v>54</v>
      </c>
      <c r="C29" t="s">
        <v>70</v>
      </c>
      <c r="D29" t="s">
        <v>63</v>
      </c>
      <c r="E29">
        <v>24</v>
      </c>
      <c r="F29" t="s">
        <v>65</v>
      </c>
      <c r="P29" s="4"/>
      <c r="S29" t="s">
        <v>77</v>
      </c>
    </row>
    <row r="30" spans="1:19" x14ac:dyDescent="0.2">
      <c r="A30" s="26">
        <v>25</v>
      </c>
      <c r="B30" s="3" t="s">
        <v>53</v>
      </c>
      <c r="C30" s="3" t="s">
        <v>60</v>
      </c>
      <c r="D30" t="s">
        <v>63</v>
      </c>
      <c r="E30">
        <v>25</v>
      </c>
      <c r="F30" t="s">
        <v>65</v>
      </c>
      <c r="P30" s="4"/>
      <c r="S30" t="s">
        <v>78</v>
      </c>
    </row>
    <row r="31" spans="1:19" x14ac:dyDescent="0.2">
      <c r="A31" s="26">
        <v>26</v>
      </c>
      <c r="B31" s="3" t="s">
        <v>54</v>
      </c>
      <c r="C31" t="s">
        <v>61</v>
      </c>
      <c r="D31" t="s">
        <v>63</v>
      </c>
      <c r="E31">
        <v>26</v>
      </c>
      <c r="F31" t="s">
        <v>65</v>
      </c>
      <c r="P31" s="3"/>
      <c r="S31" t="s">
        <v>77</v>
      </c>
    </row>
    <row r="32" spans="1:19" x14ac:dyDescent="0.2">
      <c r="A32" s="26">
        <v>27</v>
      </c>
      <c r="B32" s="3" t="s">
        <v>53</v>
      </c>
      <c r="C32" t="s">
        <v>61</v>
      </c>
      <c r="D32" t="s">
        <v>63</v>
      </c>
      <c r="E32">
        <v>27</v>
      </c>
      <c r="F32" t="s">
        <v>65</v>
      </c>
      <c r="P32" s="6"/>
      <c r="S32" t="s">
        <v>79</v>
      </c>
    </row>
    <row r="33" spans="1:17" x14ac:dyDescent="0.2">
      <c r="A33" s="26">
        <v>28</v>
      </c>
      <c r="B33" s="3" t="s">
        <v>54</v>
      </c>
      <c r="C33" t="s">
        <v>60</v>
      </c>
      <c r="D33" t="s">
        <v>63</v>
      </c>
      <c r="E33">
        <v>28</v>
      </c>
      <c r="F33" t="s">
        <v>65</v>
      </c>
      <c r="P33" s="4"/>
    </row>
    <row r="34" spans="1:17" x14ac:dyDescent="0.2">
      <c r="A34" s="26">
        <v>29</v>
      </c>
      <c r="B34" s="3" t="s">
        <v>53</v>
      </c>
      <c r="C34" t="s">
        <v>70</v>
      </c>
      <c r="D34" t="s">
        <v>63</v>
      </c>
      <c r="E34">
        <v>29</v>
      </c>
      <c r="F34" t="s">
        <v>65</v>
      </c>
      <c r="P34" s="4"/>
    </row>
    <row r="35" spans="1:17" x14ac:dyDescent="0.2">
      <c r="A35" s="26">
        <v>30</v>
      </c>
      <c r="B35" s="3" t="s">
        <v>54</v>
      </c>
      <c r="C35" t="s">
        <v>70</v>
      </c>
      <c r="D35" t="s">
        <v>63</v>
      </c>
      <c r="E35">
        <v>30</v>
      </c>
      <c r="F35" t="s">
        <v>65</v>
      </c>
      <c r="P35" s="4"/>
    </row>
    <row r="36" spans="1:17" x14ac:dyDescent="0.2">
      <c r="A36" s="26">
        <v>31</v>
      </c>
      <c r="B36" s="3" t="s">
        <v>53</v>
      </c>
      <c r="C36" s="3" t="s">
        <v>60</v>
      </c>
      <c r="D36" t="s">
        <v>62</v>
      </c>
      <c r="E36">
        <v>31</v>
      </c>
      <c r="F36" s="9" t="s">
        <v>80</v>
      </c>
      <c r="G36" t="s">
        <v>81</v>
      </c>
      <c r="P36" s="4"/>
    </row>
    <row r="37" spans="1:17" x14ac:dyDescent="0.2">
      <c r="A37" s="26">
        <v>32</v>
      </c>
      <c r="B37" s="3" t="s">
        <v>54</v>
      </c>
      <c r="C37" t="s">
        <v>61</v>
      </c>
      <c r="D37" t="s">
        <v>62</v>
      </c>
      <c r="E37">
        <v>32</v>
      </c>
      <c r="F37" t="s">
        <v>80</v>
      </c>
      <c r="G37" t="s">
        <v>81</v>
      </c>
      <c r="P37" s="4"/>
    </row>
    <row r="38" spans="1:17" x14ac:dyDescent="0.2">
      <c r="A38" s="26">
        <v>33</v>
      </c>
      <c r="B38" s="3" t="s">
        <v>53</v>
      </c>
      <c r="C38" t="s">
        <v>61</v>
      </c>
      <c r="D38" t="s">
        <v>62</v>
      </c>
      <c r="E38">
        <v>33</v>
      </c>
      <c r="F38" s="9" t="s">
        <v>80</v>
      </c>
      <c r="G38" t="s">
        <v>82</v>
      </c>
      <c r="P38" s="4"/>
    </row>
    <row r="39" spans="1:17" x14ac:dyDescent="0.2">
      <c r="A39" s="26">
        <v>34</v>
      </c>
      <c r="B39" s="3" t="s">
        <v>54</v>
      </c>
      <c r="C39" t="s">
        <v>60</v>
      </c>
      <c r="D39" t="s">
        <v>62</v>
      </c>
      <c r="E39">
        <v>34</v>
      </c>
      <c r="F39" t="s">
        <v>80</v>
      </c>
      <c r="G39" t="s">
        <v>81</v>
      </c>
      <c r="H39">
        <v>5</v>
      </c>
      <c r="P39" s="4"/>
    </row>
    <row r="40" spans="1:17" x14ac:dyDescent="0.2">
      <c r="A40" s="26">
        <v>35</v>
      </c>
      <c r="B40" s="3" t="s">
        <v>53</v>
      </c>
      <c r="C40" t="s">
        <v>70</v>
      </c>
      <c r="D40" t="s">
        <v>62</v>
      </c>
      <c r="E40">
        <v>35</v>
      </c>
      <c r="F40" t="s">
        <v>80</v>
      </c>
      <c r="G40" t="s">
        <v>81</v>
      </c>
      <c r="H40">
        <v>10</v>
      </c>
      <c r="P40" s="4"/>
    </row>
    <row r="41" spans="1:17" x14ac:dyDescent="0.2">
      <c r="A41" s="26">
        <v>36</v>
      </c>
      <c r="B41" s="3" t="s">
        <v>54</v>
      </c>
      <c r="C41" t="s">
        <v>70</v>
      </c>
      <c r="D41" t="s">
        <v>62</v>
      </c>
      <c r="E41">
        <v>36</v>
      </c>
      <c r="F41" t="s">
        <v>80</v>
      </c>
      <c r="G41" t="s">
        <v>81</v>
      </c>
      <c r="H41">
        <v>20</v>
      </c>
      <c r="P41" s="4"/>
    </row>
    <row r="42" spans="1:17" x14ac:dyDescent="0.2">
      <c r="A42" s="26">
        <v>37</v>
      </c>
      <c r="B42" s="3" t="s">
        <v>53</v>
      </c>
      <c r="C42" s="3" t="s">
        <v>60</v>
      </c>
      <c r="D42" t="s">
        <v>62</v>
      </c>
      <c r="E42">
        <v>37</v>
      </c>
      <c r="F42" t="s">
        <v>80</v>
      </c>
      <c r="G42" t="s">
        <v>81</v>
      </c>
      <c r="H42">
        <v>50</v>
      </c>
      <c r="P42" s="4"/>
    </row>
    <row r="43" spans="1:17" x14ac:dyDescent="0.2">
      <c r="A43" s="26">
        <v>38</v>
      </c>
      <c r="B43" s="3" t="s">
        <v>54</v>
      </c>
      <c r="C43" t="s">
        <v>61</v>
      </c>
      <c r="D43" t="s">
        <v>62</v>
      </c>
      <c r="E43">
        <v>38</v>
      </c>
      <c r="F43" t="s">
        <v>80</v>
      </c>
      <c r="G43" t="s">
        <v>81</v>
      </c>
      <c r="H43">
        <v>100</v>
      </c>
      <c r="P43" s="4"/>
    </row>
    <row r="44" spans="1:17" x14ac:dyDescent="0.2">
      <c r="A44" s="26">
        <v>39</v>
      </c>
      <c r="B44" s="3" t="s">
        <v>53</v>
      </c>
      <c r="C44" t="s">
        <v>61</v>
      </c>
      <c r="D44" t="s">
        <v>62</v>
      </c>
      <c r="E44">
        <v>39</v>
      </c>
      <c r="F44" t="s">
        <v>80</v>
      </c>
      <c r="G44" t="s">
        <v>81</v>
      </c>
      <c r="H44">
        <v>500</v>
      </c>
      <c r="P44" s="4"/>
    </row>
    <row r="45" spans="1:17" x14ac:dyDescent="0.2">
      <c r="A45" s="26">
        <v>40</v>
      </c>
      <c r="B45" s="3" t="s">
        <v>54</v>
      </c>
      <c r="C45" t="s">
        <v>60</v>
      </c>
      <c r="D45" t="s">
        <v>62</v>
      </c>
      <c r="E45">
        <v>40</v>
      </c>
      <c r="F45" t="s">
        <v>80</v>
      </c>
      <c r="G45" t="s">
        <v>81</v>
      </c>
      <c r="H45">
        <v>500</v>
      </c>
      <c r="I45">
        <v>10</v>
      </c>
      <c r="P45" s="4"/>
    </row>
    <row r="46" spans="1:17" x14ac:dyDescent="0.2">
      <c r="A46" s="26">
        <v>41</v>
      </c>
      <c r="B46" s="3" t="s">
        <v>53</v>
      </c>
      <c r="C46" t="s">
        <v>70</v>
      </c>
      <c r="D46" t="s">
        <v>62</v>
      </c>
      <c r="E46">
        <v>41</v>
      </c>
      <c r="F46" t="s">
        <v>65</v>
      </c>
      <c r="O46" t="s">
        <v>83</v>
      </c>
      <c r="P46" s="4"/>
    </row>
    <row r="47" spans="1:17" x14ac:dyDescent="0.2">
      <c r="A47" s="26">
        <v>42</v>
      </c>
      <c r="B47" s="3" t="s">
        <v>54</v>
      </c>
      <c r="C47" t="s">
        <v>70</v>
      </c>
      <c r="D47" t="s">
        <v>62</v>
      </c>
      <c r="E47">
        <v>42</v>
      </c>
      <c r="F47" t="s">
        <v>65</v>
      </c>
      <c r="O47" t="s">
        <v>83</v>
      </c>
      <c r="P47" t="s">
        <v>84</v>
      </c>
    </row>
    <row r="48" spans="1:17" x14ac:dyDescent="0.2">
      <c r="A48" s="26">
        <v>43</v>
      </c>
      <c r="B48" s="3" t="s">
        <v>53</v>
      </c>
      <c r="C48" s="3" t="s">
        <v>60</v>
      </c>
      <c r="D48" t="s">
        <v>62</v>
      </c>
      <c r="E48">
        <v>43</v>
      </c>
      <c r="F48" t="s">
        <v>65</v>
      </c>
      <c r="Q48" s="10" t="s">
        <v>85</v>
      </c>
    </row>
    <row r="49" spans="1:19" x14ac:dyDescent="0.2">
      <c r="A49" s="26">
        <v>44</v>
      </c>
      <c r="B49" s="3" t="s">
        <v>54</v>
      </c>
      <c r="C49" t="s">
        <v>61</v>
      </c>
      <c r="D49" t="s">
        <v>62</v>
      </c>
      <c r="E49">
        <v>44</v>
      </c>
      <c r="F49" t="s">
        <v>65</v>
      </c>
    </row>
    <row r="50" spans="1:19" x14ac:dyDescent="0.2">
      <c r="A50" s="26">
        <v>45</v>
      </c>
      <c r="B50" s="3" t="s">
        <v>53</v>
      </c>
      <c r="C50" t="s">
        <v>61</v>
      </c>
      <c r="D50" t="s">
        <v>62</v>
      </c>
      <c r="E50">
        <v>45</v>
      </c>
      <c r="F50" t="s">
        <v>65</v>
      </c>
      <c r="P50" t="s">
        <v>84</v>
      </c>
    </row>
    <row r="51" spans="1:19" x14ac:dyDescent="0.2">
      <c r="A51" s="26">
        <v>46</v>
      </c>
      <c r="B51" s="3" t="s">
        <v>54</v>
      </c>
      <c r="C51" t="s">
        <v>60</v>
      </c>
      <c r="D51" t="s">
        <v>62</v>
      </c>
      <c r="E51">
        <v>46</v>
      </c>
      <c r="F51" t="s">
        <v>65</v>
      </c>
      <c r="R51" t="s">
        <v>62</v>
      </c>
    </row>
    <row r="52" spans="1:19" x14ac:dyDescent="0.2">
      <c r="A52" s="26">
        <v>47</v>
      </c>
      <c r="B52" s="3" t="s">
        <v>53</v>
      </c>
      <c r="C52" t="s">
        <v>70</v>
      </c>
      <c r="D52" t="s">
        <v>62</v>
      </c>
      <c r="E52">
        <v>47</v>
      </c>
      <c r="F52" t="s">
        <v>65</v>
      </c>
      <c r="R52">
        <v>1200</v>
      </c>
    </row>
    <row r="53" spans="1:19" x14ac:dyDescent="0.2">
      <c r="A53" s="26">
        <v>48</v>
      </c>
      <c r="B53" s="3" t="s">
        <v>54</v>
      </c>
      <c r="C53" t="s">
        <v>70</v>
      </c>
      <c r="D53" t="s">
        <v>62</v>
      </c>
      <c r="E53">
        <v>48</v>
      </c>
      <c r="F53" t="s">
        <v>65</v>
      </c>
      <c r="R53">
        <v>250</v>
      </c>
    </row>
    <row r="54" spans="1:19" x14ac:dyDescent="0.2">
      <c r="A54" s="26">
        <v>49</v>
      </c>
      <c r="B54" s="3" t="s">
        <v>53</v>
      </c>
      <c r="C54" s="3" t="s">
        <v>60</v>
      </c>
      <c r="D54" t="s">
        <v>62</v>
      </c>
      <c r="E54">
        <v>49</v>
      </c>
      <c r="F54" t="s">
        <v>65</v>
      </c>
      <c r="S54" t="s">
        <v>77</v>
      </c>
    </row>
    <row r="55" spans="1:19" x14ac:dyDescent="0.2">
      <c r="A55" s="26">
        <v>50</v>
      </c>
      <c r="B55" s="3" t="s">
        <v>54</v>
      </c>
      <c r="C55" t="s">
        <v>61</v>
      </c>
      <c r="D55" t="s">
        <v>62</v>
      </c>
      <c r="E55">
        <v>50</v>
      </c>
      <c r="F55" t="s">
        <v>65</v>
      </c>
      <c r="S55" t="s">
        <v>78</v>
      </c>
    </row>
    <row r="56" spans="1:19" x14ac:dyDescent="0.2">
      <c r="A56" s="26">
        <v>51</v>
      </c>
      <c r="B56" s="3" t="s">
        <v>53</v>
      </c>
      <c r="C56" t="s">
        <v>61</v>
      </c>
      <c r="D56" t="s">
        <v>62</v>
      </c>
      <c r="E56">
        <v>51</v>
      </c>
      <c r="F56" t="s">
        <v>65</v>
      </c>
      <c r="S56" t="s">
        <v>79</v>
      </c>
    </row>
    <row r="57" spans="1:19" x14ac:dyDescent="0.2">
      <c r="A57" s="26">
        <v>52</v>
      </c>
      <c r="B57" s="3" t="s">
        <v>54</v>
      </c>
      <c r="C57" t="s">
        <v>60</v>
      </c>
      <c r="D57" t="s">
        <v>62</v>
      </c>
      <c r="E57">
        <v>52</v>
      </c>
      <c r="F57" t="s">
        <v>65</v>
      </c>
    </row>
    <row r="58" spans="1:19" x14ac:dyDescent="0.2">
      <c r="A58" s="26">
        <v>53</v>
      </c>
      <c r="B58" s="3" t="s">
        <v>53</v>
      </c>
      <c r="C58" t="s">
        <v>70</v>
      </c>
      <c r="D58" t="s">
        <v>62</v>
      </c>
      <c r="E58">
        <v>53</v>
      </c>
      <c r="F58" t="s">
        <v>65</v>
      </c>
      <c r="O58">
        <v>90</v>
      </c>
    </row>
    <row r="59" spans="1:19" x14ac:dyDescent="0.2">
      <c r="A59" s="26">
        <v>54</v>
      </c>
      <c r="B59" s="3" t="s">
        <v>54</v>
      </c>
      <c r="C59" t="s">
        <v>70</v>
      </c>
      <c r="D59" t="s">
        <v>62</v>
      </c>
      <c r="E59">
        <v>54</v>
      </c>
      <c r="F59" t="s">
        <v>65</v>
      </c>
      <c r="O59">
        <v>0</v>
      </c>
    </row>
    <row r="60" spans="1:19" x14ac:dyDescent="0.2">
      <c r="A60" s="26">
        <v>55</v>
      </c>
      <c r="B60" s="3" t="s">
        <v>53</v>
      </c>
      <c r="C60" s="3" t="s">
        <v>60</v>
      </c>
      <c r="D60" t="s">
        <v>62</v>
      </c>
      <c r="E60">
        <v>55</v>
      </c>
      <c r="F60" t="s">
        <v>65</v>
      </c>
      <c r="O60" t="s">
        <v>87</v>
      </c>
    </row>
    <row r="61" spans="1:19" x14ac:dyDescent="0.2">
      <c r="A61" s="26">
        <v>56</v>
      </c>
      <c r="B61" s="3" t="s">
        <v>54</v>
      </c>
      <c r="C61" t="s">
        <v>61</v>
      </c>
      <c r="D61" t="s">
        <v>62</v>
      </c>
      <c r="E61">
        <v>56</v>
      </c>
      <c r="F61" t="s">
        <v>65</v>
      </c>
    </row>
    <row r="62" spans="1:19" x14ac:dyDescent="0.2">
      <c r="A62" s="26">
        <v>57</v>
      </c>
      <c r="B62" s="3" t="s">
        <v>53</v>
      </c>
      <c r="C62" t="s">
        <v>61</v>
      </c>
      <c r="D62" t="s">
        <v>62</v>
      </c>
      <c r="E62">
        <v>57</v>
      </c>
      <c r="F62" t="s">
        <v>65</v>
      </c>
    </row>
    <row r="63" spans="1:19" x14ac:dyDescent="0.2">
      <c r="A63" s="26">
        <v>58</v>
      </c>
      <c r="B63" s="3" t="s">
        <v>54</v>
      </c>
      <c r="C63" t="s">
        <v>60</v>
      </c>
      <c r="D63" t="s">
        <v>62</v>
      </c>
      <c r="E63">
        <v>58</v>
      </c>
      <c r="F63" t="s">
        <v>65</v>
      </c>
    </row>
    <row r="64" spans="1:19" x14ac:dyDescent="0.2">
      <c r="A64" s="26">
        <v>59</v>
      </c>
      <c r="B64" s="3" t="s">
        <v>53</v>
      </c>
      <c r="C64" t="s">
        <v>70</v>
      </c>
      <c r="D64" t="s">
        <v>62</v>
      </c>
      <c r="E64">
        <v>59</v>
      </c>
      <c r="F64" t="s">
        <v>65</v>
      </c>
    </row>
    <row r="65" spans="1:6" x14ac:dyDescent="0.2">
      <c r="A65" s="26">
        <v>60</v>
      </c>
      <c r="B65" s="3" t="s">
        <v>54</v>
      </c>
      <c r="C65" t="s">
        <v>70</v>
      </c>
      <c r="D65" t="s">
        <v>62</v>
      </c>
      <c r="E65">
        <v>60</v>
      </c>
      <c r="F65" t="s">
        <v>65</v>
      </c>
    </row>
    <row r="66" spans="1:6" x14ac:dyDescent="0.2">
      <c r="A66" s="26">
        <v>61</v>
      </c>
      <c r="B66" s="3" t="s">
        <v>53</v>
      </c>
      <c r="C66" s="3" t="s">
        <v>60</v>
      </c>
      <c r="D66" t="s">
        <v>62</v>
      </c>
      <c r="E66">
        <v>61</v>
      </c>
      <c r="F66" t="s">
        <v>65</v>
      </c>
    </row>
    <row r="67" spans="1:6" x14ac:dyDescent="0.2">
      <c r="B67" s="3"/>
    </row>
    <row r="68" spans="1:6" x14ac:dyDescent="0.2">
      <c r="B68" s="3"/>
    </row>
    <row r="69" spans="1:6" x14ac:dyDescent="0.2">
      <c r="B69" s="3"/>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7" priority="8" stopIfTrue="1">
      <formula>"rsoxs"=$D1</formula>
    </cfRule>
  </conditionalFormatting>
  <conditionalFormatting sqref="L1:M1 Q1 H1:I1 H6:I1048576 Q6:Q1048576 L6:M1048576">
    <cfRule type="expression" dxfId="6" priority="6">
      <formula>"nexafs"=$D1</formula>
    </cfRule>
  </conditionalFormatting>
  <conditionalFormatting sqref="N1 G1:K1 P1 P6:P1048576 G6:K1048576 N6:N1048576">
    <cfRule type="expression" dxfId="5" priority="5" stopIfTrue="1">
      <formula>"spiral"=$D1</formula>
    </cfRule>
  </conditionalFormatting>
  <conditionalFormatting sqref="F1 F6:F1048576">
    <cfRule type="expression" dxfId="3" priority="2" stopIfTrue="1">
      <formula>OR($D1="rsoxs", $D1="nexafs")</formula>
    </cfRule>
  </conditionalFormatting>
  <conditionalFormatting sqref="C6:E1004">
    <cfRule type="expression" dxfId="2" priority="1">
      <formula>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3" t="s">
        <v>91</v>
      </c>
      <c r="B1" s="34" t="s">
        <v>92</v>
      </c>
      <c r="C1" s="34"/>
      <c r="D1" s="34"/>
      <c r="E1" s="34"/>
      <c r="F1" s="15"/>
      <c r="G1" s="14"/>
      <c r="H1" s="14"/>
    </row>
    <row r="2" spans="1:18" ht="30.75" x14ac:dyDescent="0.4">
      <c r="A2" s="33"/>
      <c r="B2" s="34"/>
      <c r="C2" s="34"/>
      <c r="D2" s="34"/>
      <c r="E2" s="34"/>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2023-01-07T21:05:10Z</dcterms:modified>
  <cp:category/>
  <cp:contentStatus/>
</cp:coreProperties>
</file>