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nss_data_analytics\projects\lookups-budget-BrandyLarramore\"/>
    </mc:Choice>
  </mc:AlternateContent>
  <xr:revisionPtr revIDLastSave="0" documentId="13_ncr:1_{79316C99-6485-4AD3-AFA5-910685B02A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B86" i="1"/>
  <c r="C85" i="1"/>
  <c r="B85" i="1"/>
  <c r="B84" i="1"/>
  <c r="C84" i="1"/>
  <c r="D75" i="1"/>
  <c r="D76" i="1"/>
  <c r="D77" i="1"/>
  <c r="D78" i="1"/>
  <c r="D79" i="1"/>
  <c r="C75" i="1"/>
  <c r="C76" i="1"/>
  <c r="C77" i="1"/>
  <c r="C78" i="1"/>
  <c r="C79" i="1"/>
  <c r="D74" i="1"/>
  <c r="C74" i="1"/>
  <c r="B74" i="1"/>
  <c r="B75" i="1"/>
  <c r="B76" i="1"/>
  <c r="B77" i="1"/>
  <c r="B78" i="1"/>
  <c r="B79" i="1"/>
  <c r="D66" i="1"/>
  <c r="D67" i="1"/>
  <c r="D68" i="1"/>
  <c r="D69" i="1"/>
  <c r="D70" i="1"/>
  <c r="C66" i="1"/>
  <c r="C67" i="1"/>
  <c r="C68" i="1"/>
  <c r="C69" i="1"/>
  <c r="C70" i="1"/>
  <c r="D65" i="1"/>
  <c r="C65" i="1"/>
  <c r="B65" i="1"/>
  <c r="B66" i="1"/>
  <c r="B67" i="1"/>
  <c r="B68" i="1"/>
  <c r="B69" i="1"/>
  <c r="B70" i="1"/>
  <c r="D57" i="1"/>
  <c r="D58" i="1"/>
  <c r="D59" i="1"/>
  <c r="D60" i="1"/>
  <c r="D61" i="1"/>
  <c r="D56" i="1"/>
  <c r="C57" i="1"/>
  <c r="C58" i="1"/>
  <c r="C59" i="1"/>
  <c r="C60" i="1"/>
  <c r="C61" i="1"/>
  <c r="B57" i="1"/>
  <c r="B58" i="1"/>
  <c r="B59" i="1"/>
  <c r="B60" i="1"/>
  <c r="B61" i="1"/>
  <c r="B56" i="1"/>
  <c r="C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F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<sst xmlns="http://schemas.openxmlformats.org/spreadsheetml/2006/main" count="150" uniqueCount="90">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</sst>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H92" sqref="H92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_xlfn.RANK.EQ(E2,$E:$E)</f>
        <v>38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_xlfn.RANK.EQ(J2,$J:$J)</f>
        <v>42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>
        <f>_xlfn.RANK.EQ(O2,$O:$O)</f>
        <v>38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_xlfn.RANK.EQ(E3,$E:$E)</f>
        <v>30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0)</f>
        <v>-6.6804928315415249E-2</v>
      </c>
      <c r="K3">
        <f t="shared" ref="K3:K52" si="5">_xlfn.RANK.EQ(J3,$J:$J)</f>
        <v>38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0)</f>
        <v>-1.3540749922529313E-3</v>
      </c>
      <c r="P3">
        <f t="shared" ref="P3:P52" si="8">_xlfn.RANK.EQ(O3,$O:$O)</f>
        <v>15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10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27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48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30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41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13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50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44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48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51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50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43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35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2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1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51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39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42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19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25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22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33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24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15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9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31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41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40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37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49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37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40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43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31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20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10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34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21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24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11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14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15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17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47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39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2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1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49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45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24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8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12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23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32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29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11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18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28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2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42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47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33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44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27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12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44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35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29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21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35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22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8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5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28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34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13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18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20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9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7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14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32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37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25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1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17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19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45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VLOOKUP(A56,$A$1:$P$52,4)</f>
        <v>-36209.630000000005</v>
      </c>
      <c r="C56">
        <f>VLOOKUP(A56,$A$1:$P$52,9)</f>
        <v>-27292.159999999974</v>
      </c>
      <c r="D56">
        <f>VLOOKUP(A56,$A$1:$P$52,14)</f>
        <v>-9181.0800000000163</v>
      </c>
    </row>
    <row r="57" spans="1:16" x14ac:dyDescent="0.3">
      <c r="A57" t="s">
        <v>25</v>
      </c>
      <c r="B57">
        <f t="shared" ref="B57:B61" si="9">VLOOKUP(A57,$A$1:$P$52,4)</f>
        <v>0</v>
      </c>
      <c r="C57">
        <f t="shared" ref="C57:C61" si="10">VLOOKUP(A57,$A$1:$P$52,9)</f>
        <v>0</v>
      </c>
      <c r="D57">
        <f t="shared" ref="D57:D61" si="11">VLOOKUP(A57,$A$1:$P$52,14)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_xlfn.XLOOKUP(A65,A:A,D:D)</f>
        <v>-36209.630000000005</v>
      </c>
      <c r="C65">
        <f>_xlfn.XLOOKUP(A65,A:A,I:I)</f>
        <v>-27292.159999999974</v>
      </c>
      <c r="D65">
        <f>_xlfn.XLOOKUP(A65,A:A,N:N)</f>
        <v>-9181.0800000000163</v>
      </c>
    </row>
    <row r="66" spans="1:4" x14ac:dyDescent="0.3">
      <c r="A66" t="s">
        <v>25</v>
      </c>
      <c r="B66">
        <f t="shared" ref="B66:B70" si="12">_xlfn.XLOOKUP(A66,A:A,D:D)</f>
        <v>0</v>
      </c>
      <c r="C66">
        <f t="shared" ref="C66:C70" si="13">_xlfn.XLOOKUP(A66,A:A,I:I)</f>
        <v>0</v>
      </c>
      <c r="D66">
        <f t="shared" ref="D66:D70" si="14">_xlfn.XLOOKUP(A66,A:A,N:N)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INDEX(D:D,MATCH(A74,A:A,0))</f>
        <v>-36209.630000000005</v>
      </c>
      <c r="C74">
        <f>INDEX(I:I,MATCH(A74,A:A,0))</f>
        <v>-27292.159999999974</v>
      </c>
      <c r="D74">
        <f>INDEX(I:I,MATCH(A74,A:A,0))</f>
        <v>-27292.159999999974</v>
      </c>
    </row>
    <row r="75" spans="1:4" x14ac:dyDescent="0.3">
      <c r="A75" t="s">
        <v>25</v>
      </c>
      <c r="B75">
        <f t="shared" ref="B75:B79" si="15">INDEX(D:D,MATCH(A75,A:A,0))</f>
        <v>0</v>
      </c>
      <c r="C75">
        <f t="shared" ref="C75:C79" si="16">INDEX(I:I,MATCH(A75,A:A,0))</f>
        <v>0</v>
      </c>
      <c r="D75">
        <f t="shared" ref="D75:D79" si="17">INDEX(I:I,MATCH(A75,A:A,0))</f>
        <v>0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-189254.06000000006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-45485.580000000075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-8005.7900000010268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-133456.33000001032</v>
      </c>
    </row>
    <row r="81" spans="1:7" x14ac:dyDescent="0.3">
      <c r="A81" s="7" t="s">
        <v>70</v>
      </c>
    </row>
    <row r="82" spans="1:7" x14ac:dyDescent="0.3">
      <c r="A82" t="s">
        <v>0</v>
      </c>
      <c r="B82" t="s">
        <v>23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INDEX($B$2:$B$52,MATCH($B$82,$A$2:$A$52,0))</f>
        <v>9349400</v>
      </c>
      <c r="C84" s="6">
        <f>INDEX($C$2:$C$52,MATCH($B$82,$A$2:$A$52,0))</f>
        <v>8952825.2799999993</v>
      </c>
    </row>
    <row r="85" spans="1:7" x14ac:dyDescent="0.3">
      <c r="A85" t="s">
        <v>74</v>
      </c>
      <c r="B85" s="6">
        <f>INDEX($G$2:$G$52,MATCH($B$82,$A$2:$A$52,0))</f>
        <v>11073700</v>
      </c>
      <c r="C85" s="6">
        <f>INDEX($H$2:$H$52,MATCH($B$82,$A$2:$A$52,0))</f>
        <v>9929059.5199999996</v>
      </c>
    </row>
    <row r="86" spans="1:7" x14ac:dyDescent="0.3">
      <c r="A86" t="s">
        <v>75</v>
      </c>
      <c r="B86" s="6">
        <f>INDEX($L$2:$L$52,MATCH($B$82,$A$2:$A$52,0))</f>
        <v>10790500</v>
      </c>
      <c r="C86" s="6">
        <f>INDEX($M$2:$M$52,MATCH($B$82,$A$2:$A$52,0))</f>
        <v>9993599.52999999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sqref="B82" xr:uid="{1E212AA6-F700-4078-9D06-F29B03382D29}">
      <formula1>$A2:$A$52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Brandy Larramore</cp:lastModifiedBy>
  <cp:revision/>
  <dcterms:created xsi:type="dcterms:W3CDTF">2020-02-26T17:00:38Z</dcterms:created>
  <dcterms:modified xsi:type="dcterms:W3CDTF">2023-09-20T02:12:06Z</dcterms:modified>
  <cp:category/>
  <cp:contentStatus/>
</cp:coreProperties>
</file>