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m\Documents\NSS Data Analytics\Projects\lookups-budget-WPoteet2003\"/>
    </mc:Choice>
  </mc:AlternateContent>
  <xr:revisionPtr revIDLastSave="0" documentId="13_ncr:1_{F7A210C3-429E-4A5D-B0BB-DCA016C48A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D92" i="1" s="1"/>
  <c r="E92" i="1" s="1"/>
  <c r="K5" i="1"/>
  <c r="K6" i="1"/>
  <c r="K7" i="1"/>
  <c r="K8" i="1"/>
  <c r="K9" i="1"/>
  <c r="K10" i="1"/>
  <c r="K11" i="1"/>
  <c r="K12" i="1"/>
  <c r="K13" i="1"/>
  <c r="K14" i="1"/>
  <c r="B92" i="1" s="1"/>
  <c r="C92" i="1" s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98" i="1" s="1"/>
  <c r="G98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D98" i="1"/>
  <c r="E98" i="1" s="1"/>
  <c r="B98" i="1"/>
  <c r="C98" i="1" s="1"/>
  <c r="D91" i="1"/>
  <c r="E91" i="1" s="1"/>
  <c r="B91" i="1"/>
  <c r="C91" i="1" s="1"/>
  <c r="B65" i="1"/>
  <c r="G61" i="1"/>
  <c r="H61" i="1"/>
  <c r="I61" i="1"/>
  <c r="G57" i="1"/>
  <c r="H57" i="1"/>
  <c r="I57" i="1"/>
  <c r="G58" i="1"/>
  <c r="H58" i="1"/>
  <c r="I58" i="1"/>
  <c r="G59" i="1"/>
  <c r="H59" i="1"/>
  <c r="I59" i="1"/>
  <c r="G60" i="1"/>
  <c r="H60" i="1"/>
  <c r="I60" i="1"/>
  <c r="H56" i="1"/>
  <c r="I56" i="1"/>
  <c r="G56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B85" i="1"/>
  <c r="C85" i="1"/>
  <c r="B86" i="1"/>
  <c r="C86" i="1"/>
  <c r="C84" i="1"/>
  <c r="B84" i="1"/>
  <c r="D75" i="1"/>
  <c r="D76" i="1"/>
  <c r="D77" i="1"/>
  <c r="D78" i="1"/>
  <c r="D79" i="1"/>
  <c r="C75" i="1"/>
  <c r="C76" i="1"/>
  <c r="C77" i="1"/>
  <c r="C78" i="1"/>
  <c r="C79" i="1"/>
  <c r="C74" i="1"/>
  <c r="D74" i="1"/>
  <c r="B75" i="1"/>
  <c r="B76" i="1"/>
  <c r="B77" i="1"/>
  <c r="B78" i="1"/>
  <c r="B79" i="1"/>
  <c r="B74" i="1"/>
  <c r="N52" i="1"/>
  <c r="N51" i="1"/>
  <c r="N50" i="1"/>
  <c r="N49" i="1"/>
  <c r="N48" i="1"/>
  <c r="N47" i="1"/>
  <c r="N46" i="1"/>
  <c r="N45" i="1"/>
  <c r="N44" i="1"/>
  <c r="N43" i="1"/>
  <c r="O43" i="1" s="1"/>
  <c r="N42" i="1"/>
  <c r="O42" i="1" s="1"/>
  <c r="N41" i="1"/>
  <c r="N40" i="1"/>
  <c r="N39" i="1"/>
  <c r="N38" i="1"/>
  <c r="N37" i="1"/>
  <c r="N36" i="1"/>
  <c r="N35" i="1"/>
  <c r="N34" i="1"/>
  <c r="N33" i="1"/>
  <c r="N32" i="1"/>
  <c r="N31" i="1"/>
  <c r="O31" i="1" s="1"/>
  <c r="N30" i="1"/>
  <c r="O30" i="1" s="1"/>
  <c r="N29" i="1"/>
  <c r="N28" i="1"/>
  <c r="N27" i="1"/>
  <c r="N26" i="1"/>
  <c r="N25" i="1"/>
  <c r="N24" i="1"/>
  <c r="N23" i="1"/>
  <c r="N22" i="1"/>
  <c r="N21" i="1"/>
  <c r="N20" i="1"/>
  <c r="N19" i="1"/>
  <c r="O19" i="1" s="1"/>
  <c r="N18" i="1"/>
  <c r="D58" i="1" s="1"/>
  <c r="N17" i="1"/>
  <c r="N16" i="1"/>
  <c r="N15" i="1"/>
  <c r="N14" i="1"/>
  <c r="N13" i="1"/>
  <c r="N12" i="1"/>
  <c r="N11" i="1"/>
  <c r="N10" i="1"/>
  <c r="N9" i="1"/>
  <c r="N8" i="1"/>
  <c r="N7" i="1"/>
  <c r="O7" i="1" s="1"/>
  <c r="N6" i="1"/>
  <c r="O6" i="1" s="1"/>
  <c r="N5" i="1"/>
  <c r="N4" i="1"/>
  <c r="N3" i="1"/>
  <c r="N2" i="1"/>
  <c r="I52" i="1"/>
  <c r="I51" i="1"/>
  <c r="I50" i="1"/>
  <c r="I49" i="1"/>
  <c r="I48" i="1"/>
  <c r="I47" i="1"/>
  <c r="I46" i="1"/>
  <c r="I45" i="1"/>
  <c r="I44" i="1"/>
  <c r="I43" i="1"/>
  <c r="I42" i="1"/>
  <c r="J42" i="1" s="1"/>
  <c r="I41" i="1"/>
  <c r="I40" i="1"/>
  <c r="I39" i="1"/>
  <c r="I38" i="1"/>
  <c r="I37" i="1"/>
  <c r="I36" i="1"/>
  <c r="I35" i="1"/>
  <c r="I34" i="1"/>
  <c r="I33" i="1"/>
  <c r="I32" i="1"/>
  <c r="I31" i="1"/>
  <c r="I30" i="1"/>
  <c r="J30" i="1" s="1"/>
  <c r="I29" i="1"/>
  <c r="I28" i="1"/>
  <c r="I27" i="1"/>
  <c r="I26" i="1"/>
  <c r="I25" i="1"/>
  <c r="I24" i="1"/>
  <c r="I23" i="1"/>
  <c r="I22" i="1"/>
  <c r="I21" i="1"/>
  <c r="I20" i="1"/>
  <c r="I19" i="1"/>
  <c r="I18" i="1"/>
  <c r="C67" i="1" s="1"/>
  <c r="I17" i="1"/>
  <c r="I16" i="1"/>
  <c r="I15" i="1"/>
  <c r="I14" i="1"/>
  <c r="I13" i="1"/>
  <c r="I12" i="1"/>
  <c r="I11" i="1"/>
  <c r="I10" i="1"/>
  <c r="I9" i="1"/>
  <c r="I8" i="1"/>
  <c r="I7" i="1"/>
  <c r="I6" i="1"/>
  <c r="J6" i="1" s="1"/>
  <c r="I5" i="1"/>
  <c r="I4" i="1"/>
  <c r="I3" i="1"/>
  <c r="I2" i="1"/>
  <c r="D3" i="1"/>
  <c r="D4" i="1"/>
  <c r="D5" i="1"/>
  <c r="D6" i="1"/>
  <c r="D7" i="1"/>
  <c r="D8" i="1"/>
  <c r="D9" i="1"/>
  <c r="D10" i="1"/>
  <c r="D11" i="1"/>
  <c r="D12" i="1"/>
  <c r="E12" i="1" s="1"/>
  <c r="D13" i="1"/>
  <c r="E13" i="1" s="1"/>
  <c r="D14" i="1"/>
  <c r="D15" i="1"/>
  <c r="D16" i="1"/>
  <c r="D17" i="1"/>
  <c r="D18" i="1"/>
  <c r="D19" i="1"/>
  <c r="D20" i="1"/>
  <c r="D21" i="1"/>
  <c r="D22" i="1"/>
  <c r="D23" i="1"/>
  <c r="D24" i="1"/>
  <c r="B59" i="1" s="1"/>
  <c r="D25" i="1"/>
  <c r="B60" i="1" s="1"/>
  <c r="D26" i="1"/>
  <c r="D27" i="1"/>
  <c r="D28" i="1"/>
  <c r="D29" i="1"/>
  <c r="D30" i="1"/>
  <c r="D31" i="1"/>
  <c r="D32" i="1"/>
  <c r="D33" i="1"/>
  <c r="D34" i="1"/>
  <c r="D35" i="1"/>
  <c r="D36" i="1"/>
  <c r="E36" i="1" s="1"/>
  <c r="D37" i="1"/>
  <c r="E37" i="1" s="1"/>
  <c r="D38" i="1"/>
  <c r="D39" i="1"/>
  <c r="D40" i="1"/>
  <c r="D41" i="1"/>
  <c r="D42" i="1"/>
  <c r="D43" i="1"/>
  <c r="D44" i="1"/>
  <c r="D45" i="1"/>
  <c r="D46" i="1"/>
  <c r="D47" i="1"/>
  <c r="D48" i="1"/>
  <c r="E48" i="1" s="1"/>
  <c r="D49" i="1"/>
  <c r="E49" i="1" s="1"/>
  <c r="D50" i="1"/>
  <c r="D51" i="1"/>
  <c r="D52" i="1"/>
  <c r="D2" i="1"/>
  <c r="D66" i="1"/>
  <c r="D67" i="1"/>
  <c r="D68" i="1"/>
  <c r="D69" i="1"/>
  <c r="D70" i="1"/>
  <c r="C66" i="1"/>
  <c r="C68" i="1"/>
  <c r="C69" i="1"/>
  <c r="C70" i="1"/>
  <c r="B66" i="1"/>
  <c r="B67" i="1"/>
  <c r="B70" i="1"/>
  <c r="D65" i="1"/>
  <c r="C65" i="1"/>
  <c r="D57" i="1"/>
  <c r="D59" i="1"/>
  <c r="D60" i="1"/>
  <c r="D61" i="1"/>
  <c r="C57" i="1"/>
  <c r="C59" i="1"/>
  <c r="C60" i="1"/>
  <c r="C61" i="1"/>
  <c r="B57" i="1"/>
  <c r="B58" i="1"/>
  <c r="B61" i="1"/>
  <c r="D56" i="1"/>
  <c r="C56" i="1"/>
  <c r="B56" i="1"/>
  <c r="O52" i="1"/>
  <c r="O51" i="1"/>
  <c r="O50" i="1"/>
  <c r="O49" i="1"/>
  <c r="O48" i="1"/>
  <c r="O47" i="1"/>
  <c r="O46" i="1"/>
  <c r="O45" i="1"/>
  <c r="O44" i="1"/>
  <c r="O41" i="1"/>
  <c r="O40" i="1"/>
  <c r="O39" i="1"/>
  <c r="O38" i="1"/>
  <c r="O37" i="1"/>
  <c r="O36" i="1"/>
  <c r="O35" i="1"/>
  <c r="O34" i="1"/>
  <c r="O33" i="1"/>
  <c r="O32" i="1"/>
  <c r="O29" i="1"/>
  <c r="O28" i="1"/>
  <c r="O27" i="1"/>
  <c r="O26" i="1"/>
  <c r="O25" i="1"/>
  <c r="O24" i="1"/>
  <c r="O23" i="1"/>
  <c r="O22" i="1"/>
  <c r="O21" i="1"/>
  <c r="O20" i="1"/>
  <c r="O17" i="1"/>
  <c r="O16" i="1"/>
  <c r="O15" i="1"/>
  <c r="O14" i="1"/>
  <c r="O13" i="1"/>
  <c r="O12" i="1"/>
  <c r="O11" i="1"/>
  <c r="O10" i="1"/>
  <c r="O9" i="1"/>
  <c r="O8" i="1"/>
  <c r="O5" i="1"/>
  <c r="O4" i="1"/>
  <c r="O3" i="1"/>
  <c r="O2" i="1"/>
  <c r="J52" i="1"/>
  <c r="J51" i="1"/>
  <c r="J50" i="1"/>
  <c r="J49" i="1"/>
  <c r="J48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29" i="1"/>
  <c r="J28" i="1"/>
  <c r="J27" i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J7" i="1"/>
  <c r="J5" i="1"/>
  <c r="J4" i="1"/>
  <c r="J3" i="1"/>
  <c r="J2" i="1"/>
  <c r="E3" i="1"/>
  <c r="E4" i="1"/>
  <c r="E5" i="1"/>
  <c r="E6" i="1"/>
  <c r="E7" i="1"/>
  <c r="E8" i="1"/>
  <c r="E9" i="1"/>
  <c r="E10" i="1"/>
  <c r="E11" i="1"/>
  <c r="E14" i="1"/>
  <c r="E15" i="1"/>
  <c r="E16" i="1"/>
  <c r="E17" i="1"/>
  <c r="E18" i="1"/>
  <c r="E19" i="1"/>
  <c r="E20" i="1"/>
  <c r="E21" i="1"/>
  <c r="E22" i="1"/>
  <c r="E23" i="1"/>
  <c r="E26" i="1"/>
  <c r="E27" i="1"/>
  <c r="E28" i="1"/>
  <c r="E29" i="1"/>
  <c r="E30" i="1"/>
  <c r="E31" i="1"/>
  <c r="E32" i="1"/>
  <c r="E33" i="1"/>
  <c r="E34" i="1"/>
  <c r="E35" i="1"/>
  <c r="E38" i="1"/>
  <c r="E39" i="1"/>
  <c r="E40" i="1"/>
  <c r="E41" i="1"/>
  <c r="E42" i="1"/>
  <c r="E43" i="1"/>
  <c r="E44" i="1"/>
  <c r="E45" i="1"/>
  <c r="E46" i="1"/>
  <c r="E47" i="1"/>
  <c r="E50" i="1"/>
  <c r="E51" i="1"/>
  <c r="E52" i="1"/>
  <c r="E2" i="1"/>
  <c r="F93" i="1" l="1"/>
  <c r="G93" i="1" s="1"/>
  <c r="B100" i="1"/>
  <c r="C100" i="1" s="1"/>
  <c r="D100" i="1"/>
  <c r="E100" i="1" s="1"/>
  <c r="F100" i="1"/>
  <c r="G100" i="1" s="1"/>
  <c r="B93" i="1"/>
  <c r="C93" i="1" s="1"/>
  <c r="D93" i="1"/>
  <c r="E93" i="1" s="1"/>
  <c r="B99" i="1"/>
  <c r="C99" i="1" s="1"/>
  <c r="F99" i="1"/>
  <c r="G99" i="1" s="1"/>
  <c r="F92" i="1"/>
  <c r="G92" i="1" s="1"/>
  <c r="D99" i="1"/>
  <c r="E99" i="1" s="1"/>
  <c r="F91" i="1"/>
  <c r="G91" i="1" s="1"/>
  <c r="O18" i="1"/>
  <c r="J18" i="1"/>
  <c r="C58" i="1"/>
  <c r="B68" i="1"/>
  <c r="E24" i="1"/>
  <c r="B69" i="1"/>
  <c r="E25" i="1"/>
</calcChain>
</file>

<file path=xl/sharedStrings.xml><?xml version="1.0" encoding="utf-8"?>
<sst xmlns="http://schemas.openxmlformats.org/spreadsheetml/2006/main" count="172" uniqueCount="92">
  <si>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</si>
  <si>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</si>
  <si>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</si>
  <si>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</si>
  <si>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</si>
  <si>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</si>
  <si>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</si>
  <si>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</si>
  <si>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</si>
  <si>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</si>
  <si>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</si>
  <si>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</si>
  <si>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</si>
  <si>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</si>
  <si>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</si>
  <si>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</si>
  <si>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</si>
  <si>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</si>
  <si>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</si>
  <si>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</si>
  <si>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</si>
  <si>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</si>
  <si>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</si>
  <si>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</si>
  <si>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</si>
  <si>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</si>
  <si>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</si>
  <si>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</si>
  <si>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</si>
  <si>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</si>
  <si>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</si>
  <si>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</si>
  <si>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</si>
  <si>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</si>
  <si>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</si>
  <si>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</si>
  <si>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</si>
  <si>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</si>
  <si>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</si>
  <si>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</si>
  <si>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</si>
  <si>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</si>
  <si>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</si>
  <si>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</si>
  <si>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</si>
  <si>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</si>
  <si>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</si>
  <si>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</si>
  <si>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</si>
  <si>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</si>
  <si>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</si>
  <si>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</si>
  <si>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</si>
  <si>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</si>
  <si>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</si>
  <si>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</si>
  <si>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</si>
  <si>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</si>
  <si>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</si>
  <si>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</si>
  <si>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</si>
  <si>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</si>
  <si>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</si>
  <si>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</si>
  <si>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</si>
  <si>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</si>
  <si>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</si>
  <si>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</si>
  <si>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</si>
  <si>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</si>
  <si>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</si>
  <si>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</si>
  <si>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</si>
  <si>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</si>
  <si>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</si>
  <si>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</si>
  <si>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</si>
  <si>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</si>
  <si>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</si>
  <si>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</si>
  <si>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</si>
  <si>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</si>
  <si>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</si>
  <si>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</si>
  <si>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</si>
  <si>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</si>
  <si>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</si>
  <si>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</si>
  <si>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</si>
  <si>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</si>
  <si>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Question 7.c (Same way that I did 5 originally)</t>
  </si>
  <si>
    <t>Question 7.a (Question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</si>
</sst>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" fontId="16" fillId="0" borderId="0" xfId="0" applyNumberFormat="1" applyFont="1"/>
    <xf numFmtId="1" fontId="0" fillId="0" borderId="0" xfId="0" applyNumberForma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8" workbookViewId="0">
      <selection activeCell="M11" sqref="M11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32.28515625" customWidth="1"/>
    <col min="7" max="9" width="26.28515625" customWidth="1"/>
    <col min="10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IF(B2=0,"N/A",C2-B2)</f>
        <v>-15396420.870000005</v>
      </c>
      <c r="E2" s="5">
        <f>IF(B2=0,"N/A",D2/B2)</f>
        <v>-4.3170750765267295E-2</v>
      </c>
      <c r="F2" s="10">
        <f>IFERROR(RANK(E2,E$2:E$52,1),"N/A")</f>
        <v>14</v>
      </c>
      <c r="G2">
        <v>382685200</v>
      </c>
      <c r="H2">
        <v>346340810.81999999</v>
      </c>
      <c r="I2">
        <f>IF(G2=0,"N/A",H2-G2)</f>
        <v>-36344389.180000007</v>
      </c>
      <c r="J2" s="5">
        <f>IF(G2=0,"N/A",I2/G2)</f>
        <v>-9.4972027086493035E-2</v>
      </c>
      <c r="K2">
        <f>IFERROR(RANK(J2,J$2:J$52,1),"N/A")</f>
        <v>10</v>
      </c>
      <c r="L2">
        <v>376548600</v>
      </c>
      <c r="M2">
        <v>355279492.22999901</v>
      </c>
      <c r="N2">
        <f>IF(L2=0,"N/A",M2-L2)</f>
        <v>-21269107.770000994</v>
      </c>
      <c r="O2" s="5">
        <f>IF(L2=0,"N/A",N2/L2)</f>
        <v>-5.6484362894991494E-2</v>
      </c>
      <c r="P2">
        <f>IFERROR(RANK(O2,O$2:O$52,1),"N/A")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IF(B3=0,"N/A",C3-B3)</f>
        <v>-7585.4099999999744</v>
      </c>
      <c r="E3" s="5">
        <f t="shared" ref="E3:E52" si="1">IF(B3=0,"N/A",D3/B3)</f>
        <v>-2.3069981751824741E-2</v>
      </c>
      <c r="F3" s="10">
        <f t="shared" ref="F3:F52" si="2">IFERROR(RANK(E3,E$2:E$52,1),"N/A")</f>
        <v>22</v>
      </c>
      <c r="G3">
        <v>334800</v>
      </c>
      <c r="H3">
        <v>312433.70999999897</v>
      </c>
      <c r="I3">
        <f t="shared" ref="I3:I52" si="3">IF(G3=0,"N/A",H3-G3)</f>
        <v>-22366.290000001027</v>
      </c>
      <c r="J3" s="5">
        <f t="shared" ref="J3:J52" si="4">IF(G3=0,"N/A",I3/G3)</f>
        <v>-6.6804928315415249E-2</v>
      </c>
      <c r="K3">
        <f t="shared" ref="K3:K52" si="5">IFERROR(RANK(J3,J$2:J$52,1),"N/A")</f>
        <v>14</v>
      </c>
      <c r="L3">
        <v>322700</v>
      </c>
      <c r="M3">
        <v>322263.03999999998</v>
      </c>
      <c r="N3">
        <f t="shared" ref="N3:N52" si="6">IF(L3=0,"N/A",M3-L3)</f>
        <v>-436.96000000002095</v>
      </c>
      <c r="O3" s="5">
        <f t="shared" ref="O3:O52" si="7">IF(L3=0,"N/A",N3/L3)</f>
        <v>-1.3540749922529313E-3</v>
      </c>
      <c r="P3">
        <f t="shared" ref="P3:P52" si="8">IFERROR(RANK(O3,O$2:O$52,1),"N/A")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 s="10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 s="10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 s="10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 s="10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 s="10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 s="10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 s="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 t="str">
        <f t="shared" si="0"/>
        <v>N/A</v>
      </c>
      <c r="E11" s="5" t="str">
        <f t="shared" si="1"/>
        <v>N/A</v>
      </c>
      <c r="F11" s="10" t="str">
        <f t="shared" si="2"/>
        <v>N/A</v>
      </c>
      <c r="G11">
        <v>0</v>
      </c>
      <c r="H11">
        <v>0</v>
      </c>
      <c r="I11" t="str">
        <f t="shared" si="3"/>
        <v>N/A</v>
      </c>
      <c r="J11" s="5" t="str">
        <f t="shared" si="4"/>
        <v>N/A</v>
      </c>
      <c r="K11" t="str">
        <f t="shared" si="5"/>
        <v>N/A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 s="10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 s="10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 s="10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 s="10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 s="10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 s="10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 s="10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 s="10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 s="1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 s="10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 s="10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 s="10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 s="10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 s="10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 s="10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 t="str">
        <f t="shared" si="0"/>
        <v>N/A</v>
      </c>
      <c r="E27" s="5" t="str">
        <f t="shared" si="1"/>
        <v>N/A</v>
      </c>
      <c r="F27" s="10" t="str">
        <f t="shared" si="2"/>
        <v>N/A</v>
      </c>
      <c r="G27">
        <v>0</v>
      </c>
      <c r="H27">
        <v>0</v>
      </c>
      <c r="I27" t="str">
        <f t="shared" si="3"/>
        <v>N/A</v>
      </c>
      <c r="J27" s="5" t="str">
        <f t="shared" si="4"/>
        <v>N/A</v>
      </c>
      <c r="K27" t="str">
        <f t="shared" si="5"/>
        <v>N/A</v>
      </c>
      <c r="L27">
        <v>0</v>
      </c>
      <c r="M27">
        <v>0</v>
      </c>
      <c r="N27" t="str">
        <f t="shared" si="6"/>
        <v>N/A</v>
      </c>
      <c r="O27" s="5" t="str">
        <f t="shared" si="7"/>
        <v>N/A</v>
      </c>
      <c r="P27" t="str">
        <f t="shared" si="8"/>
        <v>N/A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 s="10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 s="10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 s="1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 s="10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 s="10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 s="10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 s="10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 t="str">
        <f t="shared" si="0"/>
        <v>N/A</v>
      </c>
      <c r="E35" s="5" t="str">
        <f t="shared" si="1"/>
        <v>N/A</v>
      </c>
      <c r="F35" s="10" t="str">
        <f t="shared" si="2"/>
        <v>N/A</v>
      </c>
      <c r="G35">
        <v>0</v>
      </c>
      <c r="H35">
        <v>0</v>
      </c>
      <c r="I35" t="str">
        <f t="shared" si="3"/>
        <v>N/A</v>
      </c>
      <c r="J35" s="5" t="str">
        <f t="shared" si="4"/>
        <v>N/A</v>
      </c>
      <c r="K35" t="str">
        <f t="shared" si="5"/>
        <v>N/A</v>
      </c>
      <c r="L35">
        <v>0</v>
      </c>
      <c r="M35">
        <v>0</v>
      </c>
      <c r="N35" t="str">
        <f t="shared" si="6"/>
        <v>N/A</v>
      </c>
      <c r="O35" s="5" t="str">
        <f t="shared" si="7"/>
        <v>N/A</v>
      </c>
      <c r="P35" t="str">
        <f t="shared" si="8"/>
        <v>N/A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 s="10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 s="10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 s="10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 s="10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 s="1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 s="10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 s="10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 s="10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 s="10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 s="10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 s="10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 s="10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 s="10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 s="10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 t="str">
        <f t="shared" si="6"/>
        <v>N/A</v>
      </c>
      <c r="O49" s="5" t="str">
        <f t="shared" si="7"/>
        <v>N/A</v>
      </c>
      <c r="P49" t="str">
        <f t="shared" si="8"/>
        <v>N/A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 s="1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 s="10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 s="10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  <c r="F54" s="2" t="s">
        <v>91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  <c r="F55" s="1" t="s">
        <v>0</v>
      </c>
      <c r="G55" s="1" t="s">
        <v>3</v>
      </c>
      <c r="H55" s="1" t="s">
        <v>8</v>
      </c>
      <c r="I55" s="1" t="s">
        <v>13</v>
      </c>
    </row>
    <row r="56" spans="1:16" x14ac:dyDescent="0.25">
      <c r="A56" t="s">
        <v>24</v>
      </c>
      <c r="B56">
        <f>VLOOKUP($A56,$A$1:$P$52,4,FALSE)</f>
        <v>-36209.630000000005</v>
      </c>
      <c r="C56">
        <f>VLOOKUP($A56,$A$1:$P$52,9,FALSE)</f>
        <v>-27292.159999999974</v>
      </c>
      <c r="D56">
        <f>VLOOKUP($A56,$A$1:$P$52,14,FALSE)</f>
        <v>-9181.0800000000163</v>
      </c>
      <c r="F56" t="s">
        <v>24</v>
      </c>
      <c r="G56">
        <f>VLOOKUP($A56,$A$1:$P$52,MATCH(G$55,$A$1:$P$1,FALSE))</f>
        <v>-36209.630000000005</v>
      </c>
      <c r="H56">
        <f t="shared" ref="H56:I61" si="9">VLOOKUP($A56,$A$1:$P$52,MATCH(H$55,$A$1:$P$1,FALSE))</f>
        <v>-27292.159999999974</v>
      </c>
      <c r="I56">
        <f t="shared" si="9"/>
        <v>-9181.0800000000163</v>
      </c>
    </row>
    <row r="57" spans="1:16" x14ac:dyDescent="0.25">
      <c r="A57" t="s">
        <v>25</v>
      </c>
      <c r="B57" t="str">
        <f t="shared" ref="B57:B61" si="10">VLOOKUP($A57,$A$1:$P$52,4,FALSE)</f>
        <v>N/A</v>
      </c>
      <c r="C57" t="str">
        <f t="shared" ref="C57:C61" si="11">VLOOKUP($A57,$A$1:$P$52,9,FALSE)</f>
        <v>N/A</v>
      </c>
      <c r="D57">
        <f t="shared" ref="D57:D61" si="12">VLOOKUP($A57,$A$1:$P$52,14,FALSE)</f>
        <v>-311228.08999999997</v>
      </c>
      <c r="F57" t="s">
        <v>25</v>
      </c>
      <c r="G57" t="str">
        <f t="shared" ref="G57:G60" si="13">VLOOKUP($A57,$A$1:$P$52,MATCH(G$55,$A$1:$P$1,FALSE))</f>
        <v>N/A</v>
      </c>
      <c r="H57" t="str">
        <f t="shared" si="9"/>
        <v>N/A</v>
      </c>
      <c r="I57">
        <f t="shared" si="9"/>
        <v>-311228.08999999997</v>
      </c>
    </row>
    <row r="58" spans="1:16" x14ac:dyDescent="0.25">
      <c r="A58" t="s">
        <v>32</v>
      </c>
      <c r="B58">
        <f t="shared" si="10"/>
        <v>-149396.10000000987</v>
      </c>
      <c r="C58">
        <f t="shared" si="11"/>
        <v>-189254.06000000006</v>
      </c>
      <c r="D58">
        <f t="shared" si="12"/>
        <v>-374962.91000000015</v>
      </c>
      <c r="F58" t="s">
        <v>32</v>
      </c>
      <c r="G58">
        <f t="shared" si="13"/>
        <v>-149396.10000000987</v>
      </c>
      <c r="H58">
        <f t="shared" si="9"/>
        <v>-189254.06000000006</v>
      </c>
      <c r="I58">
        <f t="shared" si="9"/>
        <v>-374962.91000000015</v>
      </c>
    </row>
    <row r="59" spans="1:16" x14ac:dyDescent="0.25">
      <c r="A59" t="s">
        <v>38</v>
      </c>
      <c r="B59">
        <f t="shared" si="10"/>
        <v>-12230.810000000056</v>
      </c>
      <c r="C59">
        <f t="shared" si="11"/>
        <v>-45485.580000000075</v>
      </c>
      <c r="D59">
        <f t="shared" si="12"/>
        <v>-72.879999999888241</v>
      </c>
      <c r="F59" t="s">
        <v>38</v>
      </c>
      <c r="G59">
        <f t="shared" si="13"/>
        <v>-12230.810000000056</v>
      </c>
      <c r="H59">
        <f t="shared" si="9"/>
        <v>-45485.580000000075</v>
      </c>
      <c r="I59">
        <f t="shared" si="9"/>
        <v>-72.879999999888241</v>
      </c>
    </row>
    <row r="60" spans="1:16" x14ac:dyDescent="0.25">
      <c r="A60" t="s">
        <v>39</v>
      </c>
      <c r="B60">
        <f t="shared" si="10"/>
        <v>-4950.4699999999721</v>
      </c>
      <c r="C60">
        <f t="shared" si="11"/>
        <v>-8005.7900000010268</v>
      </c>
      <c r="D60">
        <f t="shared" si="12"/>
        <v>-1724.9000000000233</v>
      </c>
      <c r="F60" t="s">
        <v>39</v>
      </c>
      <c r="G60">
        <f t="shared" si="13"/>
        <v>-4950.4699999999721</v>
      </c>
      <c r="H60">
        <f t="shared" si="9"/>
        <v>-8005.7900000010268</v>
      </c>
      <c r="I60">
        <f t="shared" si="9"/>
        <v>-1724.9000000000233</v>
      </c>
    </row>
    <row r="61" spans="1:16" x14ac:dyDescent="0.25">
      <c r="A61" t="s">
        <v>55</v>
      </c>
      <c r="B61">
        <f t="shared" si="10"/>
        <v>-184239.79000001028</v>
      </c>
      <c r="C61">
        <f t="shared" si="11"/>
        <v>-133456.33000001032</v>
      </c>
      <c r="D61">
        <f t="shared" si="12"/>
        <v>-82077.349999999627</v>
      </c>
      <c r="F61" t="s">
        <v>55</v>
      </c>
      <c r="G61">
        <f>VLOOKUP($A61,$A$1:$P$52,MATCH(G$55,$A$1:$P$1,FALSE))</f>
        <v>-184239.79000001028</v>
      </c>
      <c r="H61">
        <f t="shared" si="9"/>
        <v>-133456.33000001032</v>
      </c>
      <c r="I61">
        <f t="shared" si="9"/>
        <v>-82077.349999999627</v>
      </c>
    </row>
    <row r="63" spans="1:16" x14ac:dyDescent="0.25">
      <c r="A63" s="7" t="s">
        <v>68</v>
      </c>
      <c r="F63" s="7"/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9" x14ac:dyDescent="0.25">
      <c r="A65" t="s">
        <v>24</v>
      </c>
      <c r="B65">
        <f>_xlfn.XLOOKUP($A65,$A$2:$A$52,$D$2:$D$52)</f>
        <v>-36209.630000000005</v>
      </c>
      <c r="C65">
        <f>_xlfn.XLOOKUP($A65,$A$2:$A$52,$I$2:$I$52)</f>
        <v>-27292.159999999974</v>
      </c>
      <c r="D65">
        <f>_xlfn.XLOOKUP($A65,$A$2:$A$52,$N$2:$N$52)</f>
        <v>-9181.0800000000163</v>
      </c>
    </row>
    <row r="66" spans="1:9" x14ac:dyDescent="0.25">
      <c r="A66" t="s">
        <v>25</v>
      </c>
      <c r="B66" t="str">
        <f t="shared" ref="B66:B70" si="14">_xlfn.XLOOKUP($A66,$A$2:$A$52,$D$2:$D$52)</f>
        <v>N/A</v>
      </c>
      <c r="C66" t="str">
        <f t="shared" ref="C66:C70" si="15">_xlfn.XLOOKUP($A66,$A$2:$A$52,$I$2:$I$52)</f>
        <v>N/A</v>
      </c>
      <c r="D66">
        <f t="shared" ref="D66:D70" si="16">_xlfn.XLOOKUP($A66,$A$2:$A$52,$N$2:$N$52)</f>
        <v>-311228.08999999997</v>
      </c>
    </row>
    <row r="67" spans="1:9" x14ac:dyDescent="0.25">
      <c r="A67" t="s">
        <v>32</v>
      </c>
      <c r="B67">
        <f t="shared" si="14"/>
        <v>-149396.10000000987</v>
      </c>
      <c r="C67">
        <f t="shared" si="15"/>
        <v>-189254.06000000006</v>
      </c>
      <c r="D67">
        <f t="shared" si="16"/>
        <v>-374962.91000000015</v>
      </c>
    </row>
    <row r="68" spans="1:9" x14ac:dyDescent="0.25">
      <c r="A68" t="s">
        <v>38</v>
      </c>
      <c r="B68">
        <f t="shared" si="14"/>
        <v>-12230.810000000056</v>
      </c>
      <c r="C68">
        <f t="shared" si="15"/>
        <v>-45485.580000000075</v>
      </c>
      <c r="D68">
        <f t="shared" si="16"/>
        <v>-72.879999999888241</v>
      </c>
    </row>
    <row r="69" spans="1:9" x14ac:dyDescent="0.25">
      <c r="A69" t="s">
        <v>39</v>
      </c>
      <c r="B69">
        <f t="shared" si="14"/>
        <v>-4950.4699999999721</v>
      </c>
      <c r="C69">
        <f t="shared" si="15"/>
        <v>-8005.7900000010268</v>
      </c>
      <c r="D69">
        <f t="shared" si="16"/>
        <v>-1724.9000000000233</v>
      </c>
    </row>
    <row r="70" spans="1:9" x14ac:dyDescent="0.25">
      <c r="A70" t="s">
        <v>55</v>
      </c>
      <c r="B70">
        <f t="shared" si="14"/>
        <v>-184239.79000001028</v>
      </c>
      <c r="C70">
        <f t="shared" si="15"/>
        <v>-133456.33000001032</v>
      </c>
      <c r="D70">
        <f t="shared" si="16"/>
        <v>-82077.349999999627</v>
      </c>
    </row>
    <row r="72" spans="1:9" x14ac:dyDescent="0.25">
      <c r="A72" s="7" t="s">
        <v>69</v>
      </c>
      <c r="F72" s="7" t="s">
        <v>90</v>
      </c>
    </row>
    <row r="73" spans="1:9" x14ac:dyDescent="0.25">
      <c r="A73" s="1" t="s">
        <v>0</v>
      </c>
      <c r="B73" s="1" t="s">
        <v>3</v>
      </c>
      <c r="C73" s="1" t="s">
        <v>8</v>
      </c>
      <c r="D73" s="1" t="s">
        <v>13</v>
      </c>
      <c r="F73" s="1" t="s">
        <v>0</v>
      </c>
      <c r="G73" s="1" t="s">
        <v>3</v>
      </c>
      <c r="H73" s="1" t="s">
        <v>8</v>
      </c>
      <c r="I73" s="1" t="s">
        <v>13</v>
      </c>
    </row>
    <row r="74" spans="1:9" x14ac:dyDescent="0.25">
      <c r="A74" t="s">
        <v>24</v>
      </c>
      <c r="B74">
        <f>INDEX($A$2:$P$52, MATCH($A74,$A$2:$A$52,0),MATCH(B$73,$A$1:$P$1,0))</f>
        <v>-36209.630000000005</v>
      </c>
      <c r="C74">
        <f t="shared" ref="C74:D79" si="17">INDEX($A$2:$P$52, MATCH($A74,$A$2:$A$52,0),MATCH(C$73,$A$1:$P$1,0))</f>
        <v>-27292.159999999974</v>
      </c>
      <c r="D74">
        <f t="shared" si="17"/>
        <v>-9181.0800000000163</v>
      </c>
      <c r="F74" t="s">
        <v>24</v>
      </c>
      <c r="G74">
        <f>INDEX($A$2:$P$52, MATCH($A74,$A$2:$A$52,0),MATCH(G$73,$A$1:$P$1,0))</f>
        <v>-36209.630000000005</v>
      </c>
      <c r="H74">
        <f t="shared" ref="H74:I79" si="18">INDEX($A$2:$P$52, MATCH($A74,$A$2:$A$52,0),MATCH(H$73,$A$1:$P$1,0))</f>
        <v>-27292.159999999974</v>
      </c>
      <c r="I74">
        <f t="shared" si="18"/>
        <v>-9181.0800000000163</v>
      </c>
    </row>
    <row r="75" spans="1:9" x14ac:dyDescent="0.25">
      <c r="A75" t="s">
        <v>25</v>
      </c>
      <c r="B75" t="str">
        <f t="shared" ref="B75:B79" si="19">INDEX($A$2:$P$52, MATCH($A75,$A$2:$A$52,0),MATCH(B$73,$A$1:$P$1,0))</f>
        <v>N/A</v>
      </c>
      <c r="C75" t="str">
        <f t="shared" si="17"/>
        <v>N/A</v>
      </c>
      <c r="D75">
        <f t="shared" si="17"/>
        <v>-311228.08999999997</v>
      </c>
      <c r="F75" t="s">
        <v>25</v>
      </c>
      <c r="G75" t="str">
        <f t="shared" ref="G75:G79" si="20">INDEX($A$2:$P$52, MATCH($A75,$A$2:$A$52,0),MATCH(G$73,$A$1:$P$1,0))</f>
        <v>N/A</v>
      </c>
      <c r="H75" t="str">
        <f t="shared" si="18"/>
        <v>N/A</v>
      </c>
      <c r="I75">
        <f t="shared" si="18"/>
        <v>-311228.08999999997</v>
      </c>
    </row>
    <row r="76" spans="1:9" x14ac:dyDescent="0.25">
      <c r="A76" t="s">
        <v>32</v>
      </c>
      <c r="B76">
        <f t="shared" si="19"/>
        <v>-149396.10000000987</v>
      </c>
      <c r="C76">
        <f t="shared" si="17"/>
        <v>-189254.06000000006</v>
      </c>
      <c r="D76">
        <f t="shared" si="17"/>
        <v>-374962.91000000015</v>
      </c>
      <c r="F76" t="s">
        <v>32</v>
      </c>
      <c r="G76">
        <f t="shared" si="20"/>
        <v>-149396.10000000987</v>
      </c>
      <c r="H76">
        <f t="shared" si="18"/>
        <v>-189254.06000000006</v>
      </c>
      <c r="I76">
        <f t="shared" si="18"/>
        <v>-374962.91000000015</v>
      </c>
    </row>
    <row r="77" spans="1:9" x14ac:dyDescent="0.25">
      <c r="A77" t="s">
        <v>38</v>
      </c>
      <c r="B77">
        <f t="shared" si="19"/>
        <v>-12230.810000000056</v>
      </c>
      <c r="C77">
        <f t="shared" si="17"/>
        <v>-45485.580000000075</v>
      </c>
      <c r="D77">
        <f t="shared" si="17"/>
        <v>-72.879999999888241</v>
      </c>
      <c r="F77" t="s">
        <v>38</v>
      </c>
      <c r="G77">
        <f t="shared" si="20"/>
        <v>-12230.810000000056</v>
      </c>
      <c r="H77">
        <f t="shared" si="18"/>
        <v>-45485.580000000075</v>
      </c>
      <c r="I77">
        <f t="shared" si="18"/>
        <v>-72.879999999888241</v>
      </c>
    </row>
    <row r="78" spans="1:9" x14ac:dyDescent="0.25">
      <c r="A78" t="s">
        <v>39</v>
      </c>
      <c r="B78">
        <f t="shared" si="19"/>
        <v>-4950.4699999999721</v>
      </c>
      <c r="C78">
        <f t="shared" si="17"/>
        <v>-8005.7900000010268</v>
      </c>
      <c r="D78">
        <f t="shared" si="17"/>
        <v>-1724.9000000000233</v>
      </c>
      <c r="F78" t="s">
        <v>39</v>
      </c>
      <c r="G78">
        <f t="shared" si="20"/>
        <v>-4950.4699999999721</v>
      </c>
      <c r="H78">
        <f t="shared" si="18"/>
        <v>-8005.7900000010268</v>
      </c>
      <c r="I78">
        <f t="shared" si="18"/>
        <v>-1724.9000000000233</v>
      </c>
    </row>
    <row r="79" spans="1:9" x14ac:dyDescent="0.25">
      <c r="A79" t="s">
        <v>55</v>
      </c>
      <c r="B79">
        <f t="shared" si="19"/>
        <v>-184239.79000001028</v>
      </c>
      <c r="C79">
        <f t="shared" si="17"/>
        <v>-133456.33000001032</v>
      </c>
      <c r="D79">
        <f t="shared" si="17"/>
        <v>-82077.349999999627</v>
      </c>
      <c r="F79" t="s">
        <v>55</v>
      </c>
      <c r="G79">
        <f t="shared" si="20"/>
        <v>-184239.79000001028</v>
      </c>
      <c r="H79">
        <f t="shared" si="18"/>
        <v>-133456.33000001032</v>
      </c>
      <c r="I79">
        <f t="shared" si="18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  <c r="B82" t="s">
        <v>20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INDEX($A$2:$P$52, MATCH($B$82,$A$2:$A$52,0),MATCH(CONCATENATE($A84,"_",B$83),$A$1:$P$1,0))</f>
        <v>409300</v>
      </c>
      <c r="C84" s="6">
        <f>INDEX($A$2:$P$52, MATCH($B$82,$A$2:$A$52,0),MATCH(CONCATENATE($A84,"_",C$83),$A$1:$P$1,0))</f>
        <v>385908.52</v>
      </c>
    </row>
    <row r="85" spans="1:7" x14ac:dyDescent="0.25">
      <c r="A85" t="s">
        <v>74</v>
      </c>
      <c r="B85" s="6">
        <f t="shared" ref="B85:C86" si="21">INDEX($A$2:$P$52, MATCH($B$82,$A$2:$A$52,0),MATCH(CONCATENATE($A85,"_",B$83),$A$1:$P$1,0))</f>
        <v>428500</v>
      </c>
      <c r="C85" s="6">
        <f t="shared" si="21"/>
        <v>427758.64</v>
      </c>
    </row>
    <row r="86" spans="1:7" x14ac:dyDescent="0.25">
      <c r="A86" t="s">
        <v>75</v>
      </c>
      <c r="B86" s="6">
        <f t="shared" si="21"/>
        <v>445200</v>
      </c>
      <c r="C86" s="6">
        <f t="shared" si="21"/>
        <v>445114.28999999899</v>
      </c>
    </row>
    <row r="87" spans="1:7" x14ac:dyDescent="0.25">
      <c r="B87" s="6"/>
      <c r="C87" s="6"/>
    </row>
    <row r="88" spans="1:7" x14ac:dyDescent="0.25">
      <c r="A88" s="7" t="s">
        <v>76</v>
      </c>
    </row>
    <row r="89" spans="1:7" x14ac:dyDescent="0.25">
      <c r="A89" t="s">
        <v>77</v>
      </c>
      <c r="B89" s="9">
        <v>1</v>
      </c>
      <c r="C89" s="9"/>
      <c r="D89" s="9">
        <v>2</v>
      </c>
      <c r="E89" s="9"/>
      <c r="F89" s="9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B91" t="str">
        <f>_xlfn.XLOOKUP(B$89,$F$2:$F$52,$A$2:$A$52)</f>
        <v>Clerk and Master - Chancery</v>
      </c>
      <c r="C91" s="11">
        <f>_xlfn.XLOOKUP(B91,$A$2:$A$52,$E$2:$E$52)</f>
        <v>-0.15235918433091292</v>
      </c>
      <c r="D91" t="str">
        <f>_xlfn.XLOOKUP(D$89,$F$2:$F$52,$A$2:$A$52)</f>
        <v>Circuit Court Clerk</v>
      </c>
      <c r="E91" s="11">
        <f>_xlfn.XLOOKUP(D91,$A$2:$A$52,$E$2:$E$52)</f>
        <v>-0.11502817362571344</v>
      </c>
      <c r="F91" t="str">
        <f>_xlfn.XLOOKUP(F$89,$F$2:$F$52,$A$2:$A$52)</f>
        <v>Internal Audit</v>
      </c>
      <c r="G91" s="11">
        <f>_xlfn.XLOOKUP(F91,$A$2:$A$52,$E$2:$E$52)</f>
        <v>-9.5782760864849215E-2</v>
      </c>
    </row>
    <row r="92" spans="1:7" x14ac:dyDescent="0.25">
      <c r="A92" t="s">
        <v>74</v>
      </c>
      <c r="B92" t="str">
        <f>_xlfn.XLOOKUP(B$89,$K$2:$K$52,$A$2:$A$52)</f>
        <v>Metropolitan Clerk</v>
      </c>
      <c r="C92" s="11">
        <f>_xlfn.XLOOKUP(B92,$A$2:$A$52,$J$2:$J$52)</f>
        <v>-0.17551246244575608</v>
      </c>
      <c r="D92" t="str">
        <f>_xlfn.XLOOKUP(D$89,$K$2:$K$52,$A$2:$A$52)</f>
        <v>Internal Audit</v>
      </c>
      <c r="E92" s="11">
        <f>_xlfn.XLOOKUP(D92,$A$2:$A$52,$J$2:$J$52)</f>
        <v>-0.17103239309050916</v>
      </c>
      <c r="F92" t="str">
        <f>_xlfn.XLOOKUP(F$89,$K$2:$K$52,$A$2:$A$52)</f>
        <v>Office of Family Safety</v>
      </c>
      <c r="G92" s="11">
        <f>_xlfn.XLOOKUP(F92,$A$2:$A$52,$J$2:$J$52)</f>
        <v>-0.13918241656366656</v>
      </c>
    </row>
    <row r="93" spans="1:7" x14ac:dyDescent="0.25">
      <c r="A93" t="s">
        <v>75</v>
      </c>
      <c r="B93" t="str">
        <f>_xlfn.XLOOKUP(B$89,$P$2:$P$52,$A$2:$A$52)</f>
        <v>Community Oversight Board</v>
      </c>
      <c r="C93" s="11">
        <f>_xlfn.XLOOKUP(B93,$A$2:$A$52,$O$2:$O$52)</f>
        <v>-0.82994157333333329</v>
      </c>
      <c r="D93" t="str">
        <f>_xlfn.XLOOKUP(D$89,$P$2:$P$52,$A$2:$A$52)</f>
        <v>Clerk and Master - Chancery</v>
      </c>
      <c r="E93" s="11">
        <f>_xlfn.XLOOKUP(D93,$A$2:$A$52,$O$2:$O$52)</f>
        <v>-0.15295680364719175</v>
      </c>
      <c r="F93" t="str">
        <f>_xlfn.XLOOKUP(F$89,$P$2:$P$52,$A$2:$A$52)</f>
        <v>Election Commission</v>
      </c>
      <c r="G93" s="11">
        <f>_xlfn.XLOOKUP(F93,$A$2:$A$52,$O$2:$O$52)</f>
        <v>-0.12882667147667154</v>
      </c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B98" t="str">
        <f>INDEX($A$2:$P$52,MATCH(B$96,$F$2:$F$52,0),1)</f>
        <v>Clerk and Master - Chancery</v>
      </c>
      <c r="C98" s="5">
        <f>INDEX($A$2:$P$52,MATCH(B98,$A$2:$A$52,0),MATCH(CONCATENATE($A98,"_diff_pct"),$A$1:$P$1))</f>
        <v>-0.15235918433091292</v>
      </c>
      <c r="D98" t="str">
        <f>INDEX($A$2:$P$52,MATCH(D$96,$F$2:$F$52,0),1)</f>
        <v>Circuit Court Clerk</v>
      </c>
      <c r="E98" s="5">
        <f>INDEX($A$2:$P$52,MATCH(D98,$A$2:$A$52,0),MATCH(CONCATENATE($A98,"_diff_pct"),$A$1:$P$1))</f>
        <v>-0.11502817362571344</v>
      </c>
      <c r="F98" t="str">
        <f>INDEX($A$2:$P$52,MATCH(F$96,$F$2:$F$52,0),1)</f>
        <v>Internal Audit</v>
      </c>
      <c r="G98" s="5">
        <f>INDEX($A$2:$P$52,MATCH(F98,$A$2:$A$52,0),MATCH(CONCATENATE($A98,"_diff_pct"),$A$1:$P$1))</f>
        <v>-9.5782760864849215E-2</v>
      </c>
      <c r="I98" s="4"/>
    </row>
    <row r="99" spans="1:9" x14ac:dyDescent="0.25">
      <c r="A99" t="s">
        <v>74</v>
      </c>
      <c r="B99" t="str">
        <f>INDEX($A$2:$P$52,MATCH(B$96,$K$2:$K$52,0),1)</f>
        <v>Metropolitan Clerk</v>
      </c>
      <c r="C99" s="5">
        <f t="shared" ref="C99:C100" si="22">INDEX($A$2:$P$52,MATCH(B99,$A$2:$A$52,0),MATCH(CONCATENATE($A99,"_diff_pct"),$A$1:$P$1))</f>
        <v>-0.17551246244575608</v>
      </c>
      <c r="D99" t="str">
        <f>INDEX($A$2:$P$52,MATCH(D$96,$K$2:$K$52,0),1)</f>
        <v>Internal Audit</v>
      </c>
      <c r="E99" s="5">
        <f t="shared" ref="E99" si="23">INDEX($A$2:$P$52,MATCH(D99,$A$2:$A$52,0),MATCH(CONCATENATE($A99,"_diff_pct"),$A$1:$P$1))</f>
        <v>-0.17103239309050916</v>
      </c>
      <c r="F99" t="str">
        <f>INDEX($A$2:$P$52,MATCH(F$96,$K$2:$K$52,0),1)</f>
        <v>Office of Family Safety</v>
      </c>
      <c r="G99" s="5">
        <f t="shared" ref="G99" si="24">INDEX($A$2:$P$52,MATCH(F99,$A$2:$A$52,0),MATCH(CONCATENATE($A99,"_diff_pct"),$A$1:$P$1))</f>
        <v>-0.13918241656366656</v>
      </c>
      <c r="I99" s="4"/>
    </row>
    <row r="100" spans="1:9" x14ac:dyDescent="0.25">
      <c r="A100" t="s">
        <v>75</v>
      </c>
      <c r="B100" t="str">
        <f>INDEX($A$2:$P$52,MATCH(B$96,$P$2:$P$52,0),1)</f>
        <v>Community Oversight Board</v>
      </c>
      <c r="C100" s="5">
        <f t="shared" si="22"/>
        <v>-0.82994157333333329</v>
      </c>
      <c r="D100" t="str">
        <f>INDEX($A$2:$P$52,MATCH(D$96,$P$2:$P$52,0),1)</f>
        <v>Clerk and Master - Chancery</v>
      </c>
      <c r="E100" s="5">
        <f t="shared" ref="E100" si="25">INDEX($A$2:$P$52,MATCH(D100,$A$2:$A$52,0),MATCH(CONCATENATE($A100,"_diff_pct"),$A$1:$P$1))</f>
        <v>-0.15295680364719175</v>
      </c>
      <c r="F100" t="str">
        <f>INDEX($A$2:$P$52,MATCH(F$96,$P$2:$P$52,0),1)</f>
        <v>Election Commission</v>
      </c>
      <c r="G100" s="5">
        <f t="shared" ref="G100" si="26">INDEX($A$2:$P$52,MATCH(F100,$A$2:$A$52,0),MATCH(CONCATENATE($A100,"_diff_pct"),$A$1:$P$1))</f>
        <v>-0.12882667147667154</v>
      </c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William Poteet</cp:lastModifiedBy>
  <cp:revision/>
  <dcterms:created xsi:type="dcterms:W3CDTF">2020-02-26T17:00:38Z</dcterms:created>
  <dcterms:modified xsi:type="dcterms:W3CDTF">2023-09-23T15:42:21Z</dcterms:modified>
  <cp:category/>
  <cp:contentStatus/>
</cp:coreProperties>
</file>