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H\Documents\nss_data_analytics\Projects\lookups-budget-aaron-hollinger\"/>
    </mc:Choice>
  </mc:AlternateContent>
  <xr:revisionPtr revIDLastSave="0" documentId="13_ncr:1_{1417BE29-005A-4C1A-8126-425C66FABBA4}" xr6:coauthVersionLast="47" xr6:coauthVersionMax="47" xr10:uidLastSave="{00000000-0000-0000-0000-000000000000}"/>
  <bookViews>
    <workbookView xWindow="3570" yWindow="870" windowWidth="29085" windowHeight="16155" activeTab="1" xr2:uid="{00000000-000D-0000-FFFF-FFFF00000000}"/>
  </bookViews>
  <sheets>
    <sheet name="metro_budget" sheetId="1" r:id="rId1"/>
    <sheet name="metro_budget_challenge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E8" i="1" s="1"/>
  <c r="D9" i="1"/>
  <c r="E9" i="1" s="1"/>
  <c r="D10" i="1"/>
  <c r="B56" i="1" s="1"/>
  <c r="D11" i="1"/>
  <c r="D12" i="1"/>
  <c r="D13" i="1"/>
  <c r="D14" i="1"/>
  <c r="D15" i="1"/>
  <c r="D16" i="1"/>
  <c r="E16" i="1" s="1"/>
  <c r="D17" i="1"/>
  <c r="D18" i="1"/>
  <c r="B58" i="1" s="1"/>
  <c r="D19" i="1"/>
  <c r="D20" i="1"/>
  <c r="D21" i="1"/>
  <c r="D22" i="1"/>
  <c r="D23" i="1"/>
  <c r="D24" i="1"/>
  <c r="E24" i="1" s="1"/>
  <c r="D25" i="1"/>
  <c r="E25" i="1" s="1"/>
  <c r="D26" i="1"/>
  <c r="E26" i="1" s="1"/>
  <c r="D27" i="1"/>
  <c r="D28" i="1"/>
  <c r="D29" i="1"/>
  <c r="D30" i="1"/>
  <c r="D31" i="1"/>
  <c r="D32" i="1"/>
  <c r="E32" i="1" s="1"/>
  <c r="D33" i="1"/>
  <c r="D34" i="1"/>
  <c r="E34" i="1" s="1"/>
  <c r="D35" i="1"/>
  <c r="D36" i="1"/>
  <c r="D37" i="1"/>
  <c r="D38" i="1"/>
  <c r="D39" i="1"/>
  <c r="D40" i="1"/>
  <c r="D41" i="1"/>
  <c r="D42" i="1"/>
  <c r="E42" i="1" s="1"/>
  <c r="D43" i="1"/>
  <c r="D44" i="1"/>
  <c r="D45" i="1"/>
  <c r="D46" i="1"/>
  <c r="D47" i="1"/>
  <c r="D48" i="1"/>
  <c r="D49" i="1"/>
  <c r="D50" i="1"/>
  <c r="E50" i="1" s="1"/>
  <c r="D51" i="1"/>
  <c r="D52" i="1"/>
  <c r="D2" i="1"/>
  <c r="E17" i="1"/>
  <c r="E40" i="1"/>
  <c r="E48" i="1"/>
  <c r="N3" i="3"/>
  <c r="N4" i="3"/>
  <c r="N5" i="3"/>
  <c r="N6" i="3"/>
  <c r="O6" i="3" s="1"/>
  <c r="N7" i="3"/>
  <c r="N8" i="3"/>
  <c r="N9" i="3"/>
  <c r="O9" i="3" s="1"/>
  <c r="N10" i="3"/>
  <c r="D56" i="3" s="1"/>
  <c r="N11" i="3"/>
  <c r="N12" i="3"/>
  <c r="N13" i="3"/>
  <c r="N14" i="3"/>
  <c r="O14" i="3" s="1"/>
  <c r="N15" i="3"/>
  <c r="N16" i="3"/>
  <c r="N17" i="3"/>
  <c r="N18" i="3"/>
  <c r="D76" i="3" s="1"/>
  <c r="N19" i="3"/>
  <c r="N20" i="3"/>
  <c r="N21" i="3"/>
  <c r="N22" i="3"/>
  <c r="N23" i="3"/>
  <c r="N24" i="3"/>
  <c r="N25" i="3"/>
  <c r="D78" i="3" s="1"/>
  <c r="N26" i="3"/>
  <c r="O26" i="3" s="1"/>
  <c r="N27" i="3"/>
  <c r="N28" i="3"/>
  <c r="N29" i="3"/>
  <c r="N30" i="3"/>
  <c r="O30" i="3" s="1"/>
  <c r="N31" i="3"/>
  <c r="N32" i="3"/>
  <c r="N33" i="3"/>
  <c r="O33" i="3" s="1"/>
  <c r="N34" i="3"/>
  <c r="O34" i="3" s="1"/>
  <c r="N35" i="3"/>
  <c r="N36" i="3"/>
  <c r="N37" i="3"/>
  <c r="N38" i="3"/>
  <c r="O38" i="3" s="1"/>
  <c r="N39" i="3"/>
  <c r="N40" i="3"/>
  <c r="N41" i="3"/>
  <c r="D61" i="3" s="1"/>
  <c r="N42" i="3"/>
  <c r="O42" i="3" s="1"/>
  <c r="N43" i="3"/>
  <c r="N44" i="3"/>
  <c r="N45" i="3"/>
  <c r="N46" i="3"/>
  <c r="N47" i="3"/>
  <c r="N48" i="3"/>
  <c r="N49" i="3"/>
  <c r="N50" i="3"/>
  <c r="O50" i="3" s="1"/>
  <c r="N51" i="3"/>
  <c r="N52" i="3"/>
  <c r="N2" i="3"/>
  <c r="I3" i="3"/>
  <c r="I4" i="3"/>
  <c r="I5" i="3"/>
  <c r="I6" i="3"/>
  <c r="I7" i="3"/>
  <c r="I8" i="3"/>
  <c r="I9" i="3"/>
  <c r="I10" i="3"/>
  <c r="C56" i="3" s="1"/>
  <c r="I11" i="3"/>
  <c r="I12" i="3"/>
  <c r="I13" i="3"/>
  <c r="I14" i="3"/>
  <c r="I15" i="3"/>
  <c r="I16" i="3"/>
  <c r="I17" i="3"/>
  <c r="I18" i="3"/>
  <c r="C58" i="3" s="1"/>
  <c r="I19" i="3"/>
  <c r="I20" i="3"/>
  <c r="I21" i="3"/>
  <c r="I22" i="3"/>
  <c r="I23" i="3"/>
  <c r="I24" i="3"/>
  <c r="I25" i="3"/>
  <c r="I26" i="3"/>
  <c r="J26" i="3" s="1"/>
  <c r="I27" i="3"/>
  <c r="I28" i="3"/>
  <c r="I29" i="3"/>
  <c r="I30" i="3"/>
  <c r="I31" i="3"/>
  <c r="I32" i="3"/>
  <c r="I33" i="3"/>
  <c r="I34" i="3"/>
  <c r="J34" i="3" s="1"/>
  <c r="I35" i="3"/>
  <c r="I36" i="3"/>
  <c r="I37" i="3"/>
  <c r="I38" i="3"/>
  <c r="I39" i="3"/>
  <c r="I40" i="3"/>
  <c r="J40" i="3" s="1"/>
  <c r="I41" i="3"/>
  <c r="I42" i="3"/>
  <c r="J42" i="3" s="1"/>
  <c r="I43" i="3"/>
  <c r="I44" i="3"/>
  <c r="I45" i="3"/>
  <c r="I46" i="3"/>
  <c r="I47" i="3"/>
  <c r="I48" i="3"/>
  <c r="I49" i="3"/>
  <c r="I50" i="3"/>
  <c r="J50" i="3" s="1"/>
  <c r="I51" i="3"/>
  <c r="I52" i="3"/>
  <c r="I2" i="3"/>
  <c r="D3" i="3"/>
  <c r="D4" i="3"/>
  <c r="D5" i="3"/>
  <c r="D6" i="3"/>
  <c r="D7" i="3"/>
  <c r="D8" i="3"/>
  <c r="D9" i="3"/>
  <c r="D10" i="3"/>
  <c r="B74" i="3" s="1"/>
  <c r="D11" i="3"/>
  <c r="D12" i="3"/>
  <c r="E12" i="3" s="1"/>
  <c r="D13" i="3"/>
  <c r="D14" i="3"/>
  <c r="D15" i="3"/>
  <c r="D16" i="3"/>
  <c r="D17" i="3"/>
  <c r="E17" i="3" s="1"/>
  <c r="D18" i="3"/>
  <c r="D19" i="3"/>
  <c r="D20" i="3"/>
  <c r="E20" i="3" s="1"/>
  <c r="D21" i="3"/>
  <c r="D22" i="3"/>
  <c r="D23" i="3"/>
  <c r="D24" i="3"/>
  <c r="D25" i="3"/>
  <c r="B69" i="3" s="1"/>
  <c r="D26" i="3"/>
  <c r="E26" i="3" s="1"/>
  <c r="D27" i="3"/>
  <c r="D28" i="3"/>
  <c r="D29" i="3"/>
  <c r="D30" i="3"/>
  <c r="D31" i="3"/>
  <c r="D32" i="3"/>
  <c r="D33" i="3"/>
  <c r="D34" i="3"/>
  <c r="E34" i="3" s="1"/>
  <c r="D35" i="3"/>
  <c r="D36" i="3"/>
  <c r="E36" i="3" s="1"/>
  <c r="D37" i="3"/>
  <c r="D38" i="3"/>
  <c r="D39" i="3"/>
  <c r="D40" i="3"/>
  <c r="D41" i="3"/>
  <c r="B79" i="3" s="1"/>
  <c r="D42" i="3"/>
  <c r="E42" i="3" s="1"/>
  <c r="D43" i="3"/>
  <c r="D44" i="3"/>
  <c r="D45" i="3"/>
  <c r="D46" i="3"/>
  <c r="D47" i="3"/>
  <c r="D48" i="3"/>
  <c r="D49" i="3"/>
  <c r="E49" i="3" s="1"/>
  <c r="D50" i="3"/>
  <c r="E50" i="3" s="1"/>
  <c r="D51" i="3"/>
  <c r="D52" i="3"/>
  <c r="E52" i="3" s="1"/>
  <c r="D2" i="3"/>
  <c r="N3" i="1"/>
  <c r="N4" i="1"/>
  <c r="N5" i="1"/>
  <c r="N6" i="1"/>
  <c r="O6" i="1" s="1"/>
  <c r="N7" i="1"/>
  <c r="N8" i="1"/>
  <c r="N9" i="1"/>
  <c r="O9" i="1" s="1"/>
  <c r="N10" i="1"/>
  <c r="D56" i="1" s="1"/>
  <c r="N11" i="1"/>
  <c r="N12" i="1"/>
  <c r="N13" i="1"/>
  <c r="N14" i="1"/>
  <c r="N15" i="1"/>
  <c r="N16" i="1"/>
  <c r="O16" i="1" s="1"/>
  <c r="N17" i="1"/>
  <c r="N18" i="1"/>
  <c r="D76" i="1" s="1"/>
  <c r="N19" i="1"/>
  <c r="N20" i="1"/>
  <c r="N21" i="1"/>
  <c r="N22" i="1"/>
  <c r="N23" i="1"/>
  <c r="N24" i="1"/>
  <c r="O24" i="1" s="1"/>
  <c r="N25" i="1"/>
  <c r="D78" i="1" s="1"/>
  <c r="N26" i="1"/>
  <c r="O26" i="1" s="1"/>
  <c r="N27" i="1"/>
  <c r="N28" i="1"/>
  <c r="N29" i="1"/>
  <c r="N30" i="1"/>
  <c r="N31" i="1"/>
  <c r="N32" i="1"/>
  <c r="N33" i="1"/>
  <c r="O33" i="1" s="1"/>
  <c r="N34" i="1"/>
  <c r="O34" i="1" s="1"/>
  <c r="N35" i="1"/>
  <c r="N36" i="1"/>
  <c r="N37" i="1"/>
  <c r="N38" i="1"/>
  <c r="O38" i="1" s="1"/>
  <c r="N39" i="1"/>
  <c r="N40" i="1"/>
  <c r="N41" i="1"/>
  <c r="D61" i="1" s="1"/>
  <c r="N42" i="1"/>
  <c r="O42" i="1" s="1"/>
  <c r="N43" i="1"/>
  <c r="N44" i="1"/>
  <c r="N45" i="1"/>
  <c r="N46" i="1"/>
  <c r="N47" i="1"/>
  <c r="N48" i="1"/>
  <c r="O48" i="1" s="1"/>
  <c r="N49" i="1"/>
  <c r="N50" i="1"/>
  <c r="O50" i="1" s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J16" i="1" s="1"/>
  <c r="I17" i="1"/>
  <c r="I18" i="1"/>
  <c r="I19" i="1"/>
  <c r="I20" i="1"/>
  <c r="I21" i="1"/>
  <c r="I22" i="1"/>
  <c r="I23" i="1"/>
  <c r="I24" i="1"/>
  <c r="C59" i="1" s="1"/>
  <c r="I25" i="1"/>
  <c r="I26" i="1"/>
  <c r="I27" i="1"/>
  <c r="I28" i="1"/>
  <c r="I29" i="1"/>
  <c r="I30" i="1"/>
  <c r="I31" i="1"/>
  <c r="I32" i="1"/>
  <c r="J32" i="1" s="1"/>
  <c r="I33" i="1"/>
  <c r="I34" i="1"/>
  <c r="J34" i="1" s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J48" i="1" s="1"/>
  <c r="I49" i="1"/>
  <c r="I50" i="1"/>
  <c r="I51" i="1"/>
  <c r="I52" i="1"/>
  <c r="I2" i="1"/>
  <c r="E19" i="1"/>
  <c r="E51" i="1"/>
  <c r="E2" i="1"/>
  <c r="E4" i="1"/>
  <c r="E20" i="1"/>
  <c r="E36" i="1"/>
  <c r="E41" i="1"/>
  <c r="E49" i="1"/>
  <c r="E52" i="1"/>
  <c r="O22" i="3"/>
  <c r="O46" i="3"/>
  <c r="O49" i="3"/>
  <c r="P49" i="3" s="1"/>
  <c r="J16" i="3"/>
  <c r="C59" i="3"/>
  <c r="J32" i="3"/>
  <c r="J48" i="3"/>
  <c r="E7" i="1"/>
  <c r="E21" i="1"/>
  <c r="E23" i="1"/>
  <c r="E35" i="1"/>
  <c r="F35" i="1" s="1"/>
  <c r="E37" i="1"/>
  <c r="E33" i="1"/>
  <c r="E3" i="1"/>
  <c r="E5" i="1"/>
  <c r="E6" i="1"/>
  <c r="E11" i="1"/>
  <c r="E12" i="1"/>
  <c r="E13" i="1"/>
  <c r="E14" i="1"/>
  <c r="E15" i="1"/>
  <c r="E22" i="1"/>
  <c r="E27" i="1"/>
  <c r="F27" i="1" s="1"/>
  <c r="E28" i="1"/>
  <c r="E29" i="1"/>
  <c r="E30" i="1"/>
  <c r="E31" i="1"/>
  <c r="E38" i="1"/>
  <c r="E39" i="1"/>
  <c r="E43" i="1"/>
  <c r="E44" i="1"/>
  <c r="E45" i="1"/>
  <c r="E46" i="1"/>
  <c r="E47" i="1"/>
  <c r="O17" i="1"/>
  <c r="O49" i="1"/>
  <c r="P49" i="1" s="1"/>
  <c r="J9" i="1"/>
  <c r="J10" i="1"/>
  <c r="J17" i="1"/>
  <c r="J18" i="1"/>
  <c r="C69" i="1" a="1"/>
  <c r="C69" i="1" s="1"/>
  <c r="J26" i="1"/>
  <c r="J33" i="1"/>
  <c r="C70" i="1" a="1"/>
  <c r="C70" i="1" s="1"/>
  <c r="J42" i="1"/>
  <c r="J49" i="1"/>
  <c r="J50" i="1"/>
  <c r="E2" i="3"/>
  <c r="B76" i="3"/>
  <c r="C57" i="3"/>
  <c r="D57" i="3"/>
  <c r="B59" i="3"/>
  <c r="D59" i="3"/>
  <c r="C60" i="3"/>
  <c r="C61" i="3"/>
  <c r="C86" i="3"/>
  <c r="B86" i="3"/>
  <c r="C85" i="3"/>
  <c r="B85" i="3"/>
  <c r="C84" i="3"/>
  <c r="B84" i="3"/>
  <c r="D66" i="3" a="1"/>
  <c r="D66" i="3" s="1"/>
  <c r="C66" i="3" a="1"/>
  <c r="C66" i="3" s="1"/>
  <c r="O52" i="3"/>
  <c r="J52" i="3"/>
  <c r="O51" i="3"/>
  <c r="J51" i="3"/>
  <c r="E51" i="3"/>
  <c r="J49" i="3"/>
  <c r="O48" i="3"/>
  <c r="E48" i="3"/>
  <c r="O47" i="3"/>
  <c r="J47" i="3"/>
  <c r="E47" i="3"/>
  <c r="J46" i="3"/>
  <c r="E46" i="3"/>
  <c r="O45" i="3"/>
  <c r="J45" i="3"/>
  <c r="E45" i="3"/>
  <c r="O44" i="3"/>
  <c r="J44" i="3"/>
  <c r="E44" i="3"/>
  <c r="O43" i="3"/>
  <c r="J43" i="3"/>
  <c r="E43" i="3"/>
  <c r="J41" i="3"/>
  <c r="C70" i="3" a="1"/>
  <c r="C70" i="3" s="1"/>
  <c r="O40" i="3"/>
  <c r="E40" i="3"/>
  <c r="O39" i="3"/>
  <c r="J39" i="3"/>
  <c r="E39" i="3"/>
  <c r="J38" i="3"/>
  <c r="E38" i="3"/>
  <c r="O37" i="3"/>
  <c r="J37" i="3"/>
  <c r="E37" i="3"/>
  <c r="O36" i="3"/>
  <c r="J36" i="3"/>
  <c r="O35" i="3"/>
  <c r="P35" i="3" s="1"/>
  <c r="J35" i="3"/>
  <c r="K35" i="3" s="1"/>
  <c r="E35" i="3"/>
  <c r="J33" i="3"/>
  <c r="E33" i="3"/>
  <c r="O32" i="3"/>
  <c r="E32" i="3"/>
  <c r="O31" i="3"/>
  <c r="J31" i="3"/>
  <c r="E31" i="3"/>
  <c r="J30" i="3"/>
  <c r="E30" i="3"/>
  <c r="O29" i="3"/>
  <c r="J29" i="3"/>
  <c r="E29" i="3"/>
  <c r="O28" i="3"/>
  <c r="J28" i="3"/>
  <c r="E28" i="3"/>
  <c r="O27" i="3"/>
  <c r="P27" i="3" s="1"/>
  <c r="J27" i="3"/>
  <c r="K27" i="3" s="1"/>
  <c r="E27" i="3"/>
  <c r="J25" i="3"/>
  <c r="C69" i="3" a="1"/>
  <c r="C69" i="3" s="1"/>
  <c r="O24" i="3"/>
  <c r="D68" i="3" a="1"/>
  <c r="D68" i="3" s="1"/>
  <c r="J24" i="3"/>
  <c r="E24" i="3"/>
  <c r="O23" i="3"/>
  <c r="J23" i="3"/>
  <c r="E23" i="3"/>
  <c r="J22" i="3"/>
  <c r="E22" i="3"/>
  <c r="O21" i="3"/>
  <c r="J21" i="3"/>
  <c r="E21" i="3"/>
  <c r="O20" i="3"/>
  <c r="J20" i="3"/>
  <c r="O19" i="3"/>
  <c r="J19" i="3"/>
  <c r="E19" i="3"/>
  <c r="O17" i="3"/>
  <c r="J17" i="3"/>
  <c r="O16" i="3"/>
  <c r="E16" i="3"/>
  <c r="O15" i="3"/>
  <c r="J15" i="3"/>
  <c r="E15" i="3"/>
  <c r="J14" i="3"/>
  <c r="E14" i="3"/>
  <c r="O13" i="3"/>
  <c r="J13" i="3"/>
  <c r="E13" i="3"/>
  <c r="O12" i="3"/>
  <c r="J12" i="3"/>
  <c r="O11" i="3"/>
  <c r="D75" i="3"/>
  <c r="J11" i="3"/>
  <c r="K11" i="3" s="1"/>
  <c r="C75" i="3"/>
  <c r="B66" i="3"/>
  <c r="J9" i="3"/>
  <c r="E9" i="3"/>
  <c r="O8" i="3"/>
  <c r="J8" i="3"/>
  <c r="E8" i="3"/>
  <c r="O7" i="3"/>
  <c r="J7" i="3"/>
  <c r="E7" i="3"/>
  <c r="J6" i="3"/>
  <c r="E6" i="3"/>
  <c r="O5" i="3"/>
  <c r="J5" i="3"/>
  <c r="E5" i="3"/>
  <c r="O4" i="3"/>
  <c r="J4" i="3"/>
  <c r="E4" i="3"/>
  <c r="O3" i="3"/>
  <c r="J3" i="3"/>
  <c r="E3" i="3"/>
  <c r="O2" i="3"/>
  <c r="J2" i="3"/>
  <c r="C85" i="1"/>
  <c r="C86" i="1"/>
  <c r="C84" i="1"/>
  <c r="B85" i="1"/>
  <c r="B86" i="1"/>
  <c r="B84" i="1"/>
  <c r="D75" i="1"/>
  <c r="D77" i="1"/>
  <c r="C75" i="1"/>
  <c r="C79" i="1"/>
  <c r="C74" i="1"/>
  <c r="B75" i="1"/>
  <c r="D66" i="1" a="1"/>
  <c r="D66" i="1" s="1"/>
  <c r="D68" i="1" a="1"/>
  <c r="D68" i="1" s="1"/>
  <c r="C66" i="1" a="1"/>
  <c r="C66" i="1" s="1"/>
  <c r="C68" i="1" a="1"/>
  <c r="C68" i="1" s="1"/>
  <c r="B66" i="1"/>
  <c r="D57" i="1"/>
  <c r="C57" i="1"/>
  <c r="C58" i="1"/>
  <c r="B57" i="1"/>
  <c r="O52" i="1"/>
  <c r="O51" i="1"/>
  <c r="O47" i="1"/>
  <c r="O46" i="1"/>
  <c r="O45" i="1"/>
  <c r="O44" i="1"/>
  <c r="O43" i="1"/>
  <c r="O40" i="1"/>
  <c r="O39" i="1"/>
  <c r="O37" i="1"/>
  <c r="O36" i="1"/>
  <c r="O35" i="1"/>
  <c r="P35" i="1" s="1"/>
  <c r="O32" i="1"/>
  <c r="O31" i="1"/>
  <c r="O30" i="1"/>
  <c r="O29" i="1"/>
  <c r="O28" i="1"/>
  <c r="O27" i="1"/>
  <c r="P27" i="1" s="1"/>
  <c r="O23" i="1"/>
  <c r="O22" i="1"/>
  <c r="O21" i="1"/>
  <c r="O20" i="1"/>
  <c r="O19" i="1"/>
  <c r="O15" i="1"/>
  <c r="O14" i="1"/>
  <c r="O13" i="1"/>
  <c r="O12" i="1"/>
  <c r="O11" i="1"/>
  <c r="O8" i="1"/>
  <c r="O7" i="1"/>
  <c r="O5" i="1"/>
  <c r="O4" i="1"/>
  <c r="O3" i="1"/>
  <c r="O2" i="1"/>
  <c r="J52" i="1"/>
  <c r="J51" i="1"/>
  <c r="J47" i="1"/>
  <c r="J46" i="1"/>
  <c r="J45" i="1"/>
  <c r="J44" i="1"/>
  <c r="J43" i="1"/>
  <c r="J40" i="1"/>
  <c r="J39" i="1"/>
  <c r="J38" i="1"/>
  <c r="J37" i="1"/>
  <c r="J36" i="1"/>
  <c r="J35" i="1"/>
  <c r="K35" i="1" s="1"/>
  <c r="J31" i="1"/>
  <c r="J30" i="1"/>
  <c r="J29" i="1"/>
  <c r="J28" i="1"/>
  <c r="J27" i="1"/>
  <c r="K27" i="1" s="1"/>
  <c r="J24" i="1"/>
  <c r="J23" i="1"/>
  <c r="J22" i="1"/>
  <c r="J21" i="1"/>
  <c r="J20" i="1"/>
  <c r="J19" i="1"/>
  <c r="J15" i="1"/>
  <c r="J14" i="1"/>
  <c r="J13" i="1"/>
  <c r="J12" i="1"/>
  <c r="J11" i="1"/>
  <c r="K11" i="1" s="1"/>
  <c r="J8" i="1"/>
  <c r="J7" i="1"/>
  <c r="J6" i="1"/>
  <c r="J5" i="1"/>
  <c r="J4" i="1"/>
  <c r="J3" i="1"/>
  <c r="J2" i="1"/>
  <c r="F11" i="1"/>
  <c r="D60" i="3" l="1"/>
  <c r="B65" i="3"/>
  <c r="D60" i="1"/>
  <c r="D59" i="1"/>
  <c r="C77" i="1"/>
  <c r="B74" i="1"/>
  <c r="D65" i="3" a="1"/>
  <c r="D65" i="3" s="1"/>
  <c r="O18" i="3"/>
  <c r="D67" i="3" a="1"/>
  <c r="D67" i="3" s="1"/>
  <c r="D70" i="3" a="1"/>
  <c r="D70" i="3" s="1"/>
  <c r="D74" i="3"/>
  <c r="D58" i="3"/>
  <c r="C65" i="3" a="1"/>
  <c r="C65" i="3" s="1"/>
  <c r="C76" i="3"/>
  <c r="B59" i="1"/>
  <c r="B61" i="1"/>
  <c r="B65" i="1"/>
  <c r="B78" i="1"/>
  <c r="B70" i="1"/>
  <c r="B79" i="1"/>
  <c r="B67" i="1"/>
  <c r="B76" i="1"/>
  <c r="E18" i="1"/>
  <c r="E10" i="1"/>
  <c r="B69" i="1"/>
  <c r="D58" i="1"/>
  <c r="O25" i="1"/>
  <c r="D65" i="1" a="1"/>
  <c r="D65" i="1" s="1"/>
  <c r="D74" i="1"/>
  <c r="O41" i="1"/>
  <c r="P42" i="1" s="1"/>
  <c r="O10" i="1"/>
  <c r="O18" i="1"/>
  <c r="D70" i="1" a="1"/>
  <c r="D70" i="1" s="1"/>
  <c r="D79" i="1"/>
  <c r="D67" i="1" a="1"/>
  <c r="D67" i="1" s="1"/>
  <c r="D69" i="1" a="1"/>
  <c r="D69" i="1" s="1"/>
  <c r="C78" i="1"/>
  <c r="C67" i="1" a="1"/>
  <c r="C67" i="1" s="1"/>
  <c r="C56" i="1"/>
  <c r="C76" i="1"/>
  <c r="C61" i="1"/>
  <c r="C65" i="1" a="1"/>
  <c r="C65" i="1" s="1"/>
  <c r="J25" i="1"/>
  <c r="K21" i="1" s="1"/>
  <c r="J41" i="1"/>
  <c r="C60" i="1"/>
  <c r="B60" i="1"/>
  <c r="B77" i="1"/>
  <c r="B68" i="1"/>
  <c r="E10" i="3"/>
  <c r="E18" i="3"/>
  <c r="B61" i="3"/>
  <c r="E25" i="3"/>
  <c r="B58" i="3"/>
  <c r="E41" i="3"/>
  <c r="B56" i="3"/>
  <c r="B60" i="3"/>
  <c r="B57" i="3"/>
  <c r="C79" i="3"/>
  <c r="J10" i="3"/>
  <c r="J18" i="3"/>
  <c r="K18" i="3" s="1"/>
  <c r="B68" i="3"/>
  <c r="D69" i="3" a="1"/>
  <c r="D69" i="3" s="1"/>
  <c r="C74" i="3"/>
  <c r="B77" i="3"/>
  <c r="D79" i="3"/>
  <c r="C68" i="3" a="1"/>
  <c r="C68" i="3" s="1"/>
  <c r="C77" i="3"/>
  <c r="O25" i="3"/>
  <c r="O41" i="3"/>
  <c r="B70" i="3"/>
  <c r="B75" i="3"/>
  <c r="D77" i="3"/>
  <c r="O10" i="3"/>
  <c r="B67" i="3"/>
  <c r="B78" i="3"/>
  <c r="C67" i="3" a="1"/>
  <c r="C67" i="3" s="1"/>
  <c r="C78" i="3"/>
  <c r="E11" i="3"/>
  <c r="F10" i="3" s="1"/>
  <c r="P19" i="1"/>
  <c r="P25" i="1"/>
  <c r="P29" i="1"/>
  <c r="P37" i="1"/>
  <c r="P43" i="1"/>
  <c r="P30" i="1"/>
  <c r="P50" i="1"/>
  <c r="P21" i="1"/>
  <c r="P10" i="1"/>
  <c r="P5" i="1"/>
  <c r="P46" i="1"/>
  <c r="P52" i="1"/>
  <c r="P47" i="1"/>
  <c r="P4" i="1"/>
  <c r="P12" i="1"/>
  <c r="P10" i="3" l="1"/>
  <c r="K37" i="3"/>
  <c r="K8" i="3"/>
  <c r="P15" i="1"/>
  <c r="P17" i="1"/>
  <c r="P14" i="1"/>
  <c r="P18" i="1"/>
  <c r="P23" i="1"/>
  <c r="P11" i="1"/>
  <c r="P33" i="1"/>
  <c r="P8" i="1"/>
  <c r="P31" i="1"/>
  <c r="P38" i="1"/>
  <c r="P41" i="1"/>
  <c r="P6" i="1"/>
  <c r="P39" i="1"/>
  <c r="P9" i="1"/>
  <c r="P48" i="1"/>
  <c r="P36" i="1"/>
  <c r="P44" i="1"/>
  <c r="P28" i="1"/>
  <c r="P51" i="1"/>
  <c r="P20" i="1"/>
  <c r="P7" i="1"/>
  <c r="P45" i="1"/>
  <c r="P3" i="1"/>
  <c r="P34" i="1"/>
  <c r="K15" i="1"/>
  <c r="K33" i="1"/>
  <c r="F15" i="1"/>
  <c r="F16" i="1"/>
  <c r="K41" i="3"/>
  <c r="K45" i="3"/>
  <c r="K17" i="3"/>
  <c r="K33" i="3"/>
  <c r="K22" i="3"/>
  <c r="K44" i="3"/>
  <c r="F32" i="1"/>
  <c r="F12" i="1"/>
  <c r="F49" i="1"/>
  <c r="F2" i="1"/>
  <c r="F41" i="1"/>
  <c r="F51" i="1"/>
  <c r="P2" i="1"/>
  <c r="P40" i="1"/>
  <c r="P22" i="1"/>
  <c r="P32" i="1"/>
  <c r="P13" i="1"/>
  <c r="P24" i="1"/>
  <c r="P16" i="1"/>
  <c r="P26" i="1"/>
  <c r="K49" i="1"/>
  <c r="K41" i="1"/>
  <c r="K42" i="1"/>
  <c r="K28" i="1"/>
  <c r="K26" i="1"/>
  <c r="K7" i="1"/>
  <c r="K8" i="1"/>
  <c r="K2" i="1"/>
  <c r="K14" i="1"/>
  <c r="K32" i="1"/>
  <c r="K50" i="1"/>
  <c r="K43" i="1"/>
  <c r="K30" i="1"/>
  <c r="K40" i="1"/>
  <c r="K45" i="1"/>
  <c r="K18" i="1"/>
  <c r="K6" i="1"/>
  <c r="K13" i="1"/>
  <c r="K38" i="1"/>
  <c r="K24" i="1"/>
  <c r="K22" i="1"/>
  <c r="K16" i="1"/>
  <c r="K51" i="1"/>
  <c r="K20" i="1"/>
  <c r="K36" i="1"/>
  <c r="K19" i="1"/>
  <c r="K39" i="1"/>
  <c r="K52" i="1"/>
  <c r="K17" i="1"/>
  <c r="K25" i="1"/>
  <c r="K12" i="1"/>
  <c r="K9" i="1"/>
  <c r="K48" i="1"/>
  <c r="K29" i="1"/>
  <c r="K31" i="1"/>
  <c r="K34" i="1"/>
  <c r="K47" i="1"/>
  <c r="K23" i="1"/>
  <c r="K44" i="1"/>
  <c r="K37" i="1"/>
  <c r="K4" i="1"/>
  <c r="K46" i="1"/>
  <c r="K3" i="1"/>
  <c r="K5" i="1"/>
  <c r="K10" i="1"/>
  <c r="F33" i="1"/>
  <c r="F50" i="1"/>
  <c r="F6" i="1"/>
  <c r="F30" i="1"/>
  <c r="F7" i="1"/>
  <c r="F24" i="1"/>
  <c r="F4" i="1"/>
  <c r="F43" i="1"/>
  <c r="F46" i="1"/>
  <c r="F13" i="1"/>
  <c r="F40" i="1"/>
  <c r="F20" i="1"/>
  <c r="F21" i="1"/>
  <c r="F48" i="1"/>
  <c r="F18" i="1"/>
  <c r="F28" i="1"/>
  <c r="F29" i="1"/>
  <c r="F39" i="1"/>
  <c r="F9" i="1"/>
  <c r="F26" i="1"/>
  <c r="F36" i="1"/>
  <c r="F22" i="1"/>
  <c r="F3" i="1"/>
  <c r="F23" i="1"/>
  <c r="F10" i="1"/>
  <c r="F14" i="1"/>
  <c r="F31" i="1"/>
  <c r="F37" i="1"/>
  <c r="F47" i="1"/>
  <c r="F17" i="1"/>
  <c r="F34" i="1"/>
  <c r="F44" i="1"/>
  <c r="F5" i="1"/>
  <c r="F19" i="1"/>
  <c r="F45" i="1"/>
  <c r="F8" i="1"/>
  <c r="F25" i="1"/>
  <c r="F42" i="1"/>
  <c r="F52" i="1"/>
  <c r="F38" i="1"/>
  <c r="F14" i="3"/>
  <c r="F33" i="3"/>
  <c r="F29" i="3"/>
  <c r="F30" i="3"/>
  <c r="F37" i="3"/>
  <c r="F49" i="3"/>
  <c r="F7" i="3"/>
  <c r="F41" i="3"/>
  <c r="F34" i="3"/>
  <c r="F50" i="3"/>
  <c r="F35" i="3"/>
  <c r="F48" i="3"/>
  <c r="F16" i="3"/>
  <c r="F42" i="3"/>
  <c r="F11" i="3"/>
  <c r="F40" i="3"/>
  <c r="F32" i="3"/>
  <c r="F13" i="3"/>
  <c r="F27" i="3"/>
  <c r="K52" i="3"/>
  <c r="P31" i="3"/>
  <c r="K12" i="3"/>
  <c r="P15" i="3"/>
  <c r="P32" i="3"/>
  <c r="K30" i="3"/>
  <c r="K49" i="3"/>
  <c r="K15" i="3"/>
  <c r="K4" i="3"/>
  <c r="F36" i="3"/>
  <c r="F3" i="3"/>
  <c r="P11" i="3"/>
  <c r="P48" i="3"/>
  <c r="P28" i="3"/>
  <c r="P18" i="3"/>
  <c r="F28" i="3"/>
  <c r="F8" i="3"/>
  <c r="K26" i="3"/>
  <c r="F12" i="3"/>
  <c r="K40" i="3"/>
  <c r="K46" i="3"/>
  <c r="P39" i="3"/>
  <c r="P4" i="3"/>
  <c r="F4" i="3"/>
  <c r="F31" i="3"/>
  <c r="K20" i="3"/>
  <c r="P43" i="3"/>
  <c r="F52" i="3"/>
  <c r="P23" i="3"/>
  <c r="K5" i="3"/>
  <c r="P14" i="3"/>
  <c r="P16" i="3"/>
  <c r="K28" i="3"/>
  <c r="P38" i="3"/>
  <c r="P26" i="3"/>
  <c r="K9" i="3"/>
  <c r="P24" i="3"/>
  <c r="P8" i="3"/>
  <c r="K48" i="3"/>
  <c r="K39" i="3"/>
  <c r="F38" i="3"/>
  <c r="F44" i="3"/>
  <c r="K32" i="3"/>
  <c r="K29" i="3"/>
  <c r="K13" i="3"/>
  <c r="P51" i="3"/>
  <c r="P50" i="3"/>
  <c r="F22" i="3"/>
  <c r="P42" i="3"/>
  <c r="P20" i="3"/>
  <c r="P33" i="3"/>
  <c r="K31" i="3"/>
  <c r="K38" i="3"/>
  <c r="K7" i="3"/>
  <c r="F51" i="3"/>
  <c r="P21" i="3"/>
  <c r="P12" i="3"/>
  <c r="F23" i="3"/>
  <c r="F6" i="3"/>
  <c r="P22" i="3"/>
  <c r="P6" i="3"/>
  <c r="K2" i="3"/>
  <c r="K47" i="3"/>
  <c r="K36" i="3"/>
  <c r="K34" i="3"/>
  <c r="K23" i="3"/>
  <c r="K24" i="3"/>
  <c r="P37" i="3"/>
  <c r="P36" i="3"/>
  <c r="K42" i="3"/>
  <c r="F20" i="3"/>
  <c r="P34" i="3"/>
  <c r="K25" i="3"/>
  <c r="F25" i="3"/>
  <c r="F2" i="3"/>
  <c r="F17" i="3"/>
  <c r="P41" i="3"/>
  <c r="F43" i="3"/>
  <c r="K16" i="3"/>
  <c r="F45" i="3"/>
  <c r="K21" i="3"/>
  <c r="K50" i="3"/>
  <c r="F21" i="3"/>
  <c r="F5" i="3"/>
  <c r="K6" i="3"/>
  <c r="P29" i="3"/>
  <c r="F24" i="3"/>
  <c r="P47" i="3"/>
  <c r="F19" i="3"/>
  <c r="P45" i="3"/>
  <c r="P44" i="3"/>
  <c r="P40" i="3"/>
  <c r="P7" i="3"/>
  <c r="P9" i="3"/>
  <c r="P3" i="3"/>
  <c r="P30" i="3"/>
  <c r="P19" i="3"/>
  <c r="K10" i="3"/>
  <c r="F9" i="3"/>
  <c r="P25" i="3"/>
  <c r="P46" i="3"/>
  <c r="P5" i="3"/>
  <c r="K43" i="3"/>
  <c r="P17" i="3"/>
  <c r="K51" i="3"/>
  <c r="K19" i="3"/>
  <c r="K3" i="3"/>
  <c r="K14" i="3"/>
  <c r="F18" i="3"/>
  <c r="F26" i="3"/>
  <c r="F15" i="3"/>
  <c r="F46" i="3"/>
  <c r="P13" i="3"/>
  <c r="P2" i="3"/>
  <c r="P52" i="3"/>
  <c r="F39" i="3"/>
  <c r="F4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<sst xmlns="http://schemas.openxmlformats.org/spreadsheetml/2006/main" count="280" uniqueCount="90">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</sst>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0.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" fontId="0" fillId="0" borderId="0" xfId="0" applyNumberFormat="1"/>
    <xf numFmtId="167" fontId="0" fillId="0" borderId="0" xfId="0" applyNumberFormat="1"/>
    <xf numFmtId="167" fontId="16" fillId="0" borderId="0" xfId="0" applyNumberFormat="1" applyFont="1"/>
    <xf numFmtId="167" fontId="16" fillId="0" borderId="0" xfId="0" applyNumberFormat="1" applyFont="1" applyAlignment="1">
      <alignment horizontal="center"/>
    </xf>
    <xf numFmtId="1" fontId="0" fillId="33" borderId="0" xfId="0" applyNumberFormat="1" applyFill="1"/>
    <xf numFmtId="1" fontId="16" fillId="0" borderId="0" xfId="0" applyNumberFormat="1" applyFont="1"/>
    <xf numFmtId="1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zoomScale="85" zoomScaleNormal="85" workbookViewId="0">
      <selection activeCell="I12" sqref="I12"/>
    </sheetView>
  </sheetViews>
  <sheetFormatPr defaultRowHeight="15" x14ac:dyDescent="0.25"/>
  <cols>
    <col min="1" max="1" width="32.28515625" bestFit="1" customWidth="1"/>
    <col min="2" max="2" width="26.28515625" bestFit="1" customWidth="1"/>
    <col min="3" max="4" width="26.28515625" style="8" bestFit="1" customWidth="1"/>
    <col min="5" max="5" width="15.85546875" style="9" customWidth="1"/>
    <col min="6" max="6" width="21" bestFit="1" customWidth="1"/>
    <col min="7" max="7" width="15.5703125" customWidth="1"/>
    <col min="8" max="8" width="26.28515625" style="8" bestFit="1" customWidth="1"/>
    <col min="9" max="9" width="15.85546875" style="8" customWidth="1"/>
    <col min="10" max="11" width="15.85546875" customWidth="1"/>
    <col min="12" max="12" width="15.85546875" style="8" customWidth="1"/>
    <col min="13" max="13" width="15.42578125" style="8" customWidth="1"/>
    <col min="14" max="14" width="17.85546875" style="8" customWidth="1"/>
    <col min="15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s="8" t="s">
        <v>2</v>
      </c>
      <c r="D1" s="8" t="s">
        <v>3</v>
      </c>
      <c r="E1" s="9" t="s">
        <v>4</v>
      </c>
      <c r="F1" t="s">
        <v>5</v>
      </c>
      <c r="G1" t="s">
        <v>6</v>
      </c>
      <c r="H1" s="8" t="s">
        <v>7</v>
      </c>
      <c r="I1" s="8" t="s">
        <v>8</v>
      </c>
      <c r="J1" t="s">
        <v>9</v>
      </c>
      <c r="K1" t="s">
        <v>10</v>
      </c>
      <c r="L1" s="8" t="s">
        <v>11</v>
      </c>
      <c r="M1" s="8" t="s">
        <v>12</v>
      </c>
      <c r="N1" s="8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 s="8">
        <v>341243679.13</v>
      </c>
      <c r="D2" s="8">
        <f>IF(B2-C2=0,"No Budget",B2-C2)</f>
        <v>15396420.870000005</v>
      </c>
      <c r="E2" s="9">
        <f>IFERROR(D2/B2,"No Budget")</f>
        <v>4.3170750765267295E-2</v>
      </c>
      <c r="F2">
        <f>IFERROR(_xlfn.RANK.EQ(E2,E$2:E$52,0),"No Budget")</f>
        <v>14</v>
      </c>
      <c r="G2">
        <v>382685200</v>
      </c>
      <c r="H2" s="8">
        <v>346340810.81999999</v>
      </c>
      <c r="I2" s="8">
        <f>IF(G2-H2=0,"No Budget",G2-H2)</f>
        <v>36344389.180000007</v>
      </c>
      <c r="J2" s="5">
        <f>IFERROR(I2/G2,"No Budget")</f>
        <v>9.4972027086493035E-2</v>
      </c>
      <c r="K2">
        <f>IFERROR(_xlfn.RANK.EQ(J2,J$2:J$52,0),"No Budget")</f>
        <v>10</v>
      </c>
      <c r="L2" s="8">
        <v>376548600</v>
      </c>
      <c r="M2" s="8">
        <v>355279492.22999901</v>
      </c>
      <c r="N2" s="8">
        <f>IF(L2-M2=0,"No Budget",L2-M2)</f>
        <v>21269107.770000994</v>
      </c>
      <c r="O2" s="5">
        <f>IFERROR(N2/L2,"No Budget")</f>
        <v>5.6484362894991494E-2</v>
      </c>
      <c r="P2">
        <f>IFERROR(_xlfn.RANK.EQ(O2,O$2:O$52,0),"No Budget")</f>
        <v>14</v>
      </c>
    </row>
    <row r="3" spans="1:16" x14ac:dyDescent="0.25">
      <c r="A3" t="s">
        <v>17</v>
      </c>
      <c r="B3">
        <v>328800</v>
      </c>
      <c r="C3" s="8">
        <v>321214.59000000003</v>
      </c>
      <c r="D3" s="8">
        <f t="shared" ref="D3:D52" si="0">IF(B3-C3=0,"No Budget",B3-C3)</f>
        <v>7585.4099999999744</v>
      </c>
      <c r="E3" s="9">
        <f t="shared" ref="E3:E52" si="1">IFERROR(D3/B3,"No Budget")</f>
        <v>2.3069981751824741E-2</v>
      </c>
      <c r="F3">
        <f t="shared" ref="F3:F52" si="2">IFERROR(_xlfn.RANK.EQ(E3,E$2:E$52,0),"No Budget")</f>
        <v>22</v>
      </c>
      <c r="G3">
        <v>334800</v>
      </c>
      <c r="H3" s="8">
        <v>312433.70999999897</v>
      </c>
      <c r="I3" s="8">
        <f t="shared" ref="I3:I52" si="3">IF(G3-H3=0,"No Budget",G3-H3)</f>
        <v>22366.290000001027</v>
      </c>
      <c r="J3" s="5">
        <f t="shared" ref="J3:J52" si="4">IFERROR(I3/G3,"No Budget")</f>
        <v>6.6804928315415249E-2</v>
      </c>
      <c r="K3">
        <f t="shared" ref="K3:K52" si="5">IFERROR(_xlfn.RANK.EQ(J3,J$2:J$52,0),"No Budget")</f>
        <v>14</v>
      </c>
      <c r="L3" s="8">
        <v>322700</v>
      </c>
      <c r="M3" s="8">
        <v>322263.03999999998</v>
      </c>
      <c r="N3" s="8">
        <f t="shared" ref="N3:N52" si="6">IF(L3-M3=0,"No Budget",L3-M3)</f>
        <v>436.96000000002095</v>
      </c>
      <c r="O3" s="5">
        <f t="shared" ref="O3:O52" si="7">IFERROR(N3/L3,"No Budget")</f>
        <v>1.3540749922529313E-3</v>
      </c>
      <c r="P3">
        <f t="shared" ref="P3:P52" si="8">IFERROR(_xlfn.RANK.EQ(O3,O$2:O$52,0),"No Budget")</f>
        <v>37</v>
      </c>
    </row>
    <row r="4" spans="1:16" x14ac:dyDescent="0.25">
      <c r="A4" t="s">
        <v>18</v>
      </c>
      <c r="B4">
        <v>3130600</v>
      </c>
      <c r="C4" s="8">
        <v>3115157.5599999898</v>
      </c>
      <c r="D4" s="8">
        <f t="shared" si="0"/>
        <v>15442.440000010189</v>
      </c>
      <c r="E4" s="9">
        <f t="shared" si="1"/>
        <v>4.9327413275443007E-3</v>
      </c>
      <c r="F4">
        <f t="shared" si="2"/>
        <v>42</v>
      </c>
      <c r="G4">
        <v>3652300</v>
      </c>
      <c r="H4" s="8">
        <v>3589693.2099999902</v>
      </c>
      <c r="I4" s="8">
        <f t="shared" si="3"/>
        <v>62606.790000009816</v>
      </c>
      <c r="J4" s="5">
        <f t="shared" si="4"/>
        <v>1.7141743558856015E-2</v>
      </c>
      <c r="K4">
        <f t="shared" si="5"/>
        <v>36</v>
      </c>
      <c r="L4" s="8">
        <v>3662400</v>
      </c>
      <c r="M4" s="8">
        <v>3564983.04999999</v>
      </c>
      <c r="N4" s="8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 s="8">
        <v>6947552.6699999999</v>
      </c>
      <c r="D5" s="8">
        <f t="shared" si="0"/>
        <v>723147.33000000007</v>
      </c>
      <c r="E5" s="9">
        <f t="shared" si="1"/>
        <v>9.4273968477453174E-2</v>
      </c>
      <c r="F5">
        <f t="shared" si="2"/>
        <v>4</v>
      </c>
      <c r="G5">
        <v>7968300</v>
      </c>
      <c r="H5" s="8">
        <v>7020609.3200000003</v>
      </c>
      <c r="I5" s="8">
        <f t="shared" si="3"/>
        <v>947690.6799999997</v>
      </c>
      <c r="J5" s="5">
        <f t="shared" si="4"/>
        <v>0.118932605449092</v>
      </c>
      <c r="K5">
        <f t="shared" si="5"/>
        <v>5</v>
      </c>
      <c r="L5" s="8">
        <v>7759600</v>
      </c>
      <c r="M5" s="8">
        <v>7497322.9100000001</v>
      </c>
      <c r="N5" s="8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 s="8">
        <v>385908.52</v>
      </c>
      <c r="D6" s="8">
        <f t="shared" si="0"/>
        <v>23391.479999999981</v>
      </c>
      <c r="E6" s="9">
        <f t="shared" si="1"/>
        <v>5.7149963352064452E-2</v>
      </c>
      <c r="F6">
        <f t="shared" si="2"/>
        <v>11</v>
      </c>
      <c r="G6">
        <v>428500</v>
      </c>
      <c r="H6" s="8">
        <v>427758.64</v>
      </c>
      <c r="I6" s="8">
        <f t="shared" si="3"/>
        <v>741.35999999998603</v>
      </c>
      <c r="J6" s="5">
        <f t="shared" si="4"/>
        <v>1.7301283547257551E-3</v>
      </c>
      <c r="K6">
        <f t="shared" si="5"/>
        <v>44</v>
      </c>
      <c r="L6" s="8">
        <v>445200</v>
      </c>
      <c r="M6" s="8">
        <v>445114.28999999899</v>
      </c>
      <c r="N6" s="8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 s="8">
        <v>2946071.21</v>
      </c>
      <c r="D7" s="8">
        <f t="shared" si="0"/>
        <v>382928.79000000004</v>
      </c>
      <c r="E7" s="9">
        <f t="shared" si="1"/>
        <v>0.11502817362571344</v>
      </c>
      <c r="F7">
        <f t="shared" si="2"/>
        <v>2</v>
      </c>
      <c r="G7">
        <v>3390900</v>
      </c>
      <c r="H7" s="8">
        <v>3051483.41</v>
      </c>
      <c r="I7" s="8">
        <f t="shared" si="3"/>
        <v>339416.58999999985</v>
      </c>
      <c r="J7" s="5">
        <f t="shared" si="4"/>
        <v>0.10009631366303927</v>
      </c>
      <c r="K7">
        <f t="shared" si="5"/>
        <v>8</v>
      </c>
      <c r="L7" s="8">
        <v>3345200</v>
      </c>
      <c r="M7" s="8">
        <v>2946440.08</v>
      </c>
      <c r="N7" s="8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 s="8">
        <v>1315623.30999999</v>
      </c>
      <c r="D8" s="8">
        <f t="shared" si="0"/>
        <v>236476.69000000996</v>
      </c>
      <c r="E8" s="9">
        <f t="shared" si="1"/>
        <v>0.15235918433091292</v>
      </c>
      <c r="F8">
        <f t="shared" si="2"/>
        <v>1</v>
      </c>
      <c r="G8">
        <v>1590700</v>
      </c>
      <c r="H8" s="8">
        <v>1383905.98999999</v>
      </c>
      <c r="I8" s="8">
        <f t="shared" si="3"/>
        <v>206794.01000001002</v>
      </c>
      <c r="J8" s="5">
        <f t="shared" si="4"/>
        <v>0.13000189224870184</v>
      </c>
      <c r="K8">
        <f t="shared" si="5"/>
        <v>4</v>
      </c>
      <c r="L8" s="8">
        <v>1579300</v>
      </c>
      <c r="M8" s="8">
        <v>1337735.3199999901</v>
      </c>
      <c r="N8" s="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 s="8">
        <v>8952825.2799999993</v>
      </c>
      <c r="D9" s="8">
        <f t="shared" si="0"/>
        <v>396574.72000000067</v>
      </c>
      <c r="E9" s="9">
        <f t="shared" si="1"/>
        <v>4.2417130511048909E-2</v>
      </c>
      <c r="F9">
        <f t="shared" si="2"/>
        <v>16</v>
      </c>
      <c r="G9">
        <v>11073700</v>
      </c>
      <c r="H9" s="8">
        <v>9929059.5199999996</v>
      </c>
      <c r="I9" s="8">
        <f t="shared" si="3"/>
        <v>1144640.4800000004</v>
      </c>
      <c r="J9" s="5">
        <f t="shared" si="4"/>
        <v>0.10336567542917005</v>
      </c>
      <c r="K9">
        <f t="shared" si="5"/>
        <v>7</v>
      </c>
      <c r="L9" s="8">
        <v>10790500</v>
      </c>
      <c r="M9" s="8">
        <v>9993599.52999999</v>
      </c>
      <c r="N9" s="8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 s="8">
        <v>407090.37</v>
      </c>
      <c r="D10" s="8">
        <f t="shared" si="0"/>
        <v>36209.630000000005</v>
      </c>
      <c r="E10" s="9">
        <f t="shared" si="1"/>
        <v>8.1681998646514792E-2</v>
      </c>
      <c r="F10">
        <f t="shared" si="2"/>
        <v>6</v>
      </c>
      <c r="G10">
        <v>495200</v>
      </c>
      <c r="H10" s="8">
        <v>467907.84000000003</v>
      </c>
      <c r="I10" s="8">
        <f t="shared" si="3"/>
        <v>27292.159999999974</v>
      </c>
      <c r="J10" s="5">
        <f t="shared" si="4"/>
        <v>5.5113408723747932E-2</v>
      </c>
      <c r="K10">
        <f t="shared" si="5"/>
        <v>17</v>
      </c>
      <c r="L10" s="8">
        <v>487500</v>
      </c>
      <c r="M10" s="8">
        <v>478318.92</v>
      </c>
      <c r="N10" s="8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 s="8">
        <v>0</v>
      </c>
      <c r="D11" s="8" t="str">
        <f t="shared" si="0"/>
        <v>No Budget</v>
      </c>
      <c r="E11" s="9" t="str">
        <f t="shared" si="1"/>
        <v>No Budget</v>
      </c>
      <c r="F11" t="str">
        <f t="shared" si="2"/>
        <v>No Budget</v>
      </c>
      <c r="G11">
        <v>0</v>
      </c>
      <c r="H11" s="8">
        <v>0</v>
      </c>
      <c r="I11" s="8" t="str">
        <f t="shared" si="3"/>
        <v>No Budget</v>
      </c>
      <c r="J11" s="5" t="str">
        <f t="shared" si="4"/>
        <v>No Budget</v>
      </c>
      <c r="K11" t="str">
        <f t="shared" si="5"/>
        <v>No Budget</v>
      </c>
      <c r="L11" s="8">
        <v>375000</v>
      </c>
      <c r="M11" s="8">
        <v>63771.91</v>
      </c>
      <c r="N11" s="8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 s="8">
        <v>4066595.33</v>
      </c>
      <c r="D12" s="8">
        <f t="shared" si="0"/>
        <v>214304.66999999993</v>
      </c>
      <c r="E12" s="9">
        <f t="shared" si="1"/>
        <v>5.0060657805601608E-2</v>
      </c>
      <c r="F12">
        <f t="shared" si="2"/>
        <v>13</v>
      </c>
      <c r="G12">
        <v>4700400</v>
      </c>
      <c r="H12" s="8">
        <v>4205555.5999999996</v>
      </c>
      <c r="I12" s="8">
        <f t="shared" si="3"/>
        <v>494844.40000000037</v>
      </c>
      <c r="J12" s="5">
        <f t="shared" si="4"/>
        <v>0.10527708280146378</v>
      </c>
      <c r="K12">
        <f t="shared" si="5"/>
        <v>6</v>
      </c>
      <c r="L12" s="8">
        <v>4677800</v>
      </c>
      <c r="M12" s="8">
        <v>4371713.1399999997</v>
      </c>
      <c r="N12" s="8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 s="8">
        <v>5772288.3300000001</v>
      </c>
      <c r="D13" s="8">
        <f t="shared" si="0"/>
        <v>75511.669999999925</v>
      </c>
      <c r="E13" s="9">
        <f t="shared" si="1"/>
        <v>1.2912833886247806E-2</v>
      </c>
      <c r="F13">
        <f t="shared" si="2"/>
        <v>33</v>
      </c>
      <c r="G13">
        <v>6223700</v>
      </c>
      <c r="H13" s="8">
        <v>5909077.9399999902</v>
      </c>
      <c r="I13" s="8">
        <f t="shared" si="3"/>
        <v>314622.06000000983</v>
      </c>
      <c r="J13" s="5">
        <f t="shared" si="4"/>
        <v>5.0552253482656594E-2</v>
      </c>
      <c r="K13">
        <f t="shared" si="5"/>
        <v>18</v>
      </c>
      <c r="L13" s="8">
        <v>6207300</v>
      </c>
      <c r="M13" s="8">
        <v>6056976.6699999999</v>
      </c>
      <c r="N13" s="8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 s="8">
        <v>505017.37</v>
      </c>
      <c r="D14" s="8">
        <f t="shared" si="0"/>
        <v>6982.6300000000047</v>
      </c>
      <c r="E14" s="9">
        <f t="shared" si="1"/>
        <v>1.3637949218750009E-2</v>
      </c>
      <c r="F14">
        <f t="shared" si="2"/>
        <v>30</v>
      </c>
      <c r="G14">
        <v>530500</v>
      </c>
      <c r="H14" s="8">
        <v>524402.98</v>
      </c>
      <c r="I14" s="8">
        <f t="shared" si="3"/>
        <v>6097.0200000000186</v>
      </c>
      <c r="J14" s="5">
        <f t="shared" si="4"/>
        <v>1.1492968897266765E-2</v>
      </c>
      <c r="K14">
        <f t="shared" si="5"/>
        <v>40</v>
      </c>
      <c r="L14" s="8">
        <v>526200</v>
      </c>
      <c r="M14" s="8">
        <v>504989.88</v>
      </c>
      <c r="N14" s="8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 s="8">
        <v>156545919.90000001</v>
      </c>
      <c r="D15" s="8">
        <f t="shared" si="0"/>
        <v>-496819.90000000596</v>
      </c>
      <c r="E15" s="9">
        <f t="shared" si="1"/>
        <v>-3.1837408866824991E-3</v>
      </c>
      <c r="F15">
        <f t="shared" si="2"/>
        <v>47</v>
      </c>
      <c r="G15">
        <v>184167800</v>
      </c>
      <c r="H15" s="8">
        <v>175966389.24999899</v>
      </c>
      <c r="I15" s="8">
        <f t="shared" si="3"/>
        <v>8201410.7500010133</v>
      </c>
      <c r="J15" s="5">
        <f t="shared" si="4"/>
        <v>4.4532273014072019E-2</v>
      </c>
      <c r="K15">
        <f t="shared" si="5"/>
        <v>24</v>
      </c>
      <c r="L15" s="8">
        <v>188953500</v>
      </c>
      <c r="M15" s="8">
        <v>184450910.84999901</v>
      </c>
      <c r="N15" s="8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 s="8">
        <v>6522480.4599999897</v>
      </c>
      <c r="D16" s="8">
        <f t="shared" si="0"/>
        <v>78219.540000010282</v>
      </c>
      <c r="E16" s="9">
        <f t="shared" si="1"/>
        <v>1.1850188616360429E-2</v>
      </c>
      <c r="F16">
        <f t="shared" si="2"/>
        <v>37</v>
      </c>
      <c r="G16">
        <v>7352500</v>
      </c>
      <c r="H16" s="8">
        <v>7350464.0800000001</v>
      </c>
      <c r="I16" s="8">
        <f t="shared" si="3"/>
        <v>2035.9199999999255</v>
      </c>
      <c r="J16" s="5">
        <f t="shared" si="4"/>
        <v>2.769017341040361E-4</v>
      </c>
      <c r="K16">
        <f t="shared" si="5"/>
        <v>46</v>
      </c>
      <c r="L16" s="8">
        <v>7397200</v>
      </c>
      <c r="M16" s="8">
        <v>7397093</v>
      </c>
      <c r="N16" s="8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 s="8">
        <v>14439480.050000001</v>
      </c>
      <c r="D17" s="8">
        <f t="shared" si="0"/>
        <v>421319.94999999925</v>
      </c>
      <c r="E17" s="9">
        <f t="shared" si="1"/>
        <v>2.8351094826658003E-2</v>
      </c>
      <c r="F17">
        <f t="shared" si="2"/>
        <v>21</v>
      </c>
      <c r="G17">
        <v>15309700</v>
      </c>
      <c r="H17" s="8">
        <v>14645233.51</v>
      </c>
      <c r="I17" s="8">
        <f t="shared" si="3"/>
        <v>664466.49000000022</v>
      </c>
      <c r="J17" s="5">
        <f t="shared" si="4"/>
        <v>4.3401666263871937E-2</v>
      </c>
      <c r="K17">
        <f t="shared" si="5"/>
        <v>25</v>
      </c>
      <c r="L17" s="8">
        <v>15311800</v>
      </c>
      <c r="M17" s="8">
        <v>14346057.039999999</v>
      </c>
      <c r="N17" s="8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 s="8">
        <v>2615303.8999999901</v>
      </c>
      <c r="D18" s="8">
        <f t="shared" si="0"/>
        <v>149396.10000000987</v>
      </c>
      <c r="E18" s="9">
        <f t="shared" si="1"/>
        <v>5.4037002206391245E-2</v>
      </c>
      <c r="F18">
        <f t="shared" si="2"/>
        <v>12</v>
      </c>
      <c r="G18">
        <v>2861000</v>
      </c>
      <c r="H18" s="8">
        <v>2671745.94</v>
      </c>
      <c r="I18" s="8">
        <f t="shared" si="3"/>
        <v>189254.06000000006</v>
      </c>
      <c r="J18" s="5">
        <f t="shared" si="4"/>
        <v>6.6149619014330668E-2</v>
      </c>
      <c r="K18">
        <f t="shared" si="5"/>
        <v>15</v>
      </c>
      <c r="L18" s="8">
        <v>2910600</v>
      </c>
      <c r="M18" s="8">
        <v>2535637.09</v>
      </c>
      <c r="N18" s="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 s="8">
        <v>8460963.1999999899</v>
      </c>
      <c r="D19" s="8">
        <f t="shared" si="0"/>
        <v>376336.80000001006</v>
      </c>
      <c r="E19" s="9">
        <f t="shared" si="1"/>
        <v>4.258504294298146E-2</v>
      </c>
      <c r="F19">
        <f t="shared" si="2"/>
        <v>15</v>
      </c>
      <c r="G19">
        <v>9713300</v>
      </c>
      <c r="H19" s="8">
        <v>8991707.2399999909</v>
      </c>
      <c r="I19" s="8">
        <f t="shared" si="3"/>
        <v>721592.76000000909</v>
      </c>
      <c r="J19" s="5">
        <f t="shared" si="4"/>
        <v>7.4289145810384635E-2</v>
      </c>
      <c r="K19">
        <f t="shared" si="5"/>
        <v>12</v>
      </c>
      <c r="L19" s="8">
        <v>9343000</v>
      </c>
      <c r="M19" s="8">
        <v>8766655.9100000001</v>
      </c>
      <c r="N19" s="8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 s="8">
        <v>124384360.159999</v>
      </c>
      <c r="D20" s="8">
        <f t="shared" si="0"/>
        <v>1539.8400010019541</v>
      </c>
      <c r="E20" s="9">
        <f t="shared" si="1"/>
        <v>1.2379538203300809E-5</v>
      </c>
      <c r="F20">
        <f t="shared" si="2"/>
        <v>46</v>
      </c>
      <c r="G20">
        <v>131849400</v>
      </c>
      <c r="H20" s="8">
        <v>131839624.37</v>
      </c>
      <c r="I20" s="8">
        <f t="shared" si="3"/>
        <v>9775.6299999952316</v>
      </c>
      <c r="J20" s="5">
        <f t="shared" si="4"/>
        <v>7.4142392760188761E-5</v>
      </c>
      <c r="K20">
        <f t="shared" si="5"/>
        <v>47</v>
      </c>
      <c r="L20" s="8">
        <v>130621400</v>
      </c>
      <c r="M20" s="8">
        <v>130621283.53999899</v>
      </c>
      <c r="N20" s="8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 s="8">
        <v>22408587.5499999</v>
      </c>
      <c r="D21" s="8">
        <f t="shared" si="0"/>
        <v>1923512.4500000998</v>
      </c>
      <c r="E21" s="9">
        <f t="shared" si="1"/>
        <v>7.9052463618023094E-2</v>
      </c>
      <c r="F21">
        <f t="shared" si="2"/>
        <v>9</v>
      </c>
      <c r="G21">
        <v>24497400</v>
      </c>
      <c r="H21" s="8">
        <v>22655993.629999999</v>
      </c>
      <c r="I21" s="8">
        <f t="shared" si="3"/>
        <v>1841406.370000001</v>
      </c>
      <c r="J21" s="5">
        <f t="shared" si="4"/>
        <v>7.5167420624229556E-2</v>
      </c>
      <c r="K21">
        <f t="shared" si="5"/>
        <v>11</v>
      </c>
      <c r="L21" s="8">
        <v>24323000</v>
      </c>
      <c r="M21" s="8">
        <v>23434073.089999899</v>
      </c>
      <c r="N21" s="8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 s="8">
        <v>11412339.8799999</v>
      </c>
      <c r="D22" s="8">
        <f t="shared" si="0"/>
        <v>153660.12000009976</v>
      </c>
      <c r="E22" s="9">
        <f t="shared" si="1"/>
        <v>1.3285502334437123E-2</v>
      </c>
      <c r="F22">
        <f t="shared" si="2"/>
        <v>32</v>
      </c>
      <c r="G22">
        <v>11980700</v>
      </c>
      <c r="H22" s="8">
        <v>11791977.9699999</v>
      </c>
      <c r="I22" s="8">
        <f t="shared" si="3"/>
        <v>188722.03000009991</v>
      </c>
      <c r="J22" s="5">
        <f t="shared" si="4"/>
        <v>1.5752170574348738E-2</v>
      </c>
      <c r="K22">
        <f t="shared" si="5"/>
        <v>38</v>
      </c>
      <c r="L22" s="8">
        <v>11935200</v>
      </c>
      <c r="M22" s="8">
        <v>11934454.77</v>
      </c>
      <c r="N22" s="8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 s="8">
        <v>20036743.4099999</v>
      </c>
      <c r="D23" s="8">
        <f t="shared" si="0"/>
        <v>825956.59000010043</v>
      </c>
      <c r="E23" s="9">
        <f t="shared" si="1"/>
        <v>3.9590110100806722E-2</v>
      </c>
      <c r="F23">
        <f t="shared" si="2"/>
        <v>18</v>
      </c>
      <c r="G23">
        <v>22683800</v>
      </c>
      <c r="H23" s="8">
        <v>21722126.219999898</v>
      </c>
      <c r="I23" s="8">
        <f t="shared" si="3"/>
        <v>961673.78000010177</v>
      </c>
      <c r="J23" s="5">
        <f t="shared" si="4"/>
        <v>4.2394738976719144E-2</v>
      </c>
      <c r="K23">
        <f t="shared" si="5"/>
        <v>26</v>
      </c>
      <c r="L23" s="8">
        <v>23220300</v>
      </c>
      <c r="M23" s="8">
        <v>22619057.440000001</v>
      </c>
      <c r="N23" s="8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 s="8">
        <v>904969.19</v>
      </c>
      <c r="D24" s="8">
        <f t="shared" si="0"/>
        <v>12230.810000000056</v>
      </c>
      <c r="E24" s="9">
        <f t="shared" si="1"/>
        <v>1.3334943305713101E-2</v>
      </c>
      <c r="F24">
        <f t="shared" si="2"/>
        <v>31</v>
      </c>
      <c r="G24">
        <v>1112700</v>
      </c>
      <c r="H24" s="8">
        <v>1067214.42</v>
      </c>
      <c r="I24" s="8">
        <f t="shared" si="3"/>
        <v>45485.580000000075</v>
      </c>
      <c r="J24" s="5">
        <f t="shared" si="4"/>
        <v>4.087856565111897E-2</v>
      </c>
      <c r="K24">
        <f t="shared" si="5"/>
        <v>28</v>
      </c>
      <c r="L24" s="8">
        <v>1112600</v>
      </c>
      <c r="M24" s="8">
        <v>1112527.1200000001</v>
      </c>
      <c r="N24" s="8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 s="8">
        <v>479149.53</v>
      </c>
      <c r="D25" s="8">
        <f t="shared" si="0"/>
        <v>4950.4699999999721</v>
      </c>
      <c r="E25" s="9">
        <f t="shared" si="1"/>
        <v>1.0226130964676661E-2</v>
      </c>
      <c r="F25">
        <f t="shared" si="2"/>
        <v>38</v>
      </c>
      <c r="G25">
        <v>505200</v>
      </c>
      <c r="H25" s="8">
        <v>497194.20999999897</v>
      </c>
      <c r="I25" s="8">
        <f t="shared" si="3"/>
        <v>8005.7900000010268</v>
      </c>
      <c r="J25" s="5">
        <f t="shared" si="4"/>
        <v>1.5846773555029746E-2</v>
      </c>
      <c r="K25">
        <f t="shared" si="5"/>
        <v>37</v>
      </c>
      <c r="L25" s="8">
        <v>496500</v>
      </c>
      <c r="M25" s="8">
        <v>494775.1</v>
      </c>
      <c r="N25" s="8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 s="8">
        <v>4801960.08</v>
      </c>
      <c r="D26" s="8">
        <f t="shared" si="0"/>
        <v>447839.91999999993</v>
      </c>
      <c r="E26" s="9">
        <f t="shared" si="1"/>
        <v>8.5306091660634673E-2</v>
      </c>
      <c r="F26">
        <f t="shared" si="2"/>
        <v>5</v>
      </c>
      <c r="G26">
        <v>5442200</v>
      </c>
      <c r="H26" s="8">
        <v>5122329.02999999</v>
      </c>
      <c r="I26" s="8">
        <f t="shared" si="3"/>
        <v>319870.97000000998</v>
      </c>
      <c r="J26" s="5">
        <f t="shared" si="4"/>
        <v>5.8776040939327839E-2</v>
      </c>
      <c r="K26">
        <f t="shared" si="5"/>
        <v>16</v>
      </c>
      <c r="L26" s="8">
        <v>5430700</v>
      </c>
      <c r="M26" s="8">
        <v>5117235.21</v>
      </c>
      <c r="N26" s="8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 s="8">
        <v>0</v>
      </c>
      <c r="D27" s="8" t="str">
        <f t="shared" si="0"/>
        <v>No Budget</v>
      </c>
      <c r="E27" s="9" t="str">
        <f t="shared" si="1"/>
        <v>No Budget</v>
      </c>
      <c r="F27" t="str">
        <f t="shared" si="2"/>
        <v>No Budget</v>
      </c>
      <c r="G27">
        <v>0</v>
      </c>
      <c r="H27" s="8">
        <v>0</v>
      </c>
      <c r="I27" s="8" t="str">
        <f t="shared" si="3"/>
        <v>No Budget</v>
      </c>
      <c r="J27" s="5" t="str">
        <f t="shared" si="4"/>
        <v>No Budget</v>
      </c>
      <c r="K27" t="str">
        <f t="shared" si="5"/>
        <v>No Budget</v>
      </c>
      <c r="L27" s="8">
        <v>0</v>
      </c>
      <c r="M27" s="8">
        <v>0</v>
      </c>
      <c r="N27" s="8" t="str">
        <f t="shared" si="6"/>
        <v>No Budget</v>
      </c>
      <c r="O27" s="5" t="str">
        <f t="shared" si="7"/>
        <v>No Budget</v>
      </c>
      <c r="P27" t="str">
        <f t="shared" si="8"/>
        <v>No Budget</v>
      </c>
    </row>
    <row r="28" spans="1:16" x14ac:dyDescent="0.25">
      <c r="A28" t="s">
        <v>42</v>
      </c>
      <c r="B28">
        <v>1382900</v>
      </c>
      <c r="C28" s="8">
        <v>1250442.02</v>
      </c>
      <c r="D28" s="8">
        <f t="shared" si="0"/>
        <v>132457.97999999998</v>
      </c>
      <c r="E28" s="9">
        <f t="shared" si="1"/>
        <v>9.5782760864849215E-2</v>
      </c>
      <c r="F28">
        <f t="shared" si="2"/>
        <v>3</v>
      </c>
      <c r="G28">
        <v>1545700</v>
      </c>
      <c r="H28" s="8">
        <v>1281335.23</v>
      </c>
      <c r="I28" s="8">
        <f t="shared" si="3"/>
        <v>264364.77</v>
      </c>
      <c r="J28" s="5">
        <f t="shared" si="4"/>
        <v>0.17103239309050916</v>
      </c>
      <c r="K28">
        <f t="shared" si="5"/>
        <v>2</v>
      </c>
      <c r="L28" s="8">
        <v>1525900</v>
      </c>
      <c r="M28" s="8">
        <v>1393285.06</v>
      </c>
      <c r="N28" s="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 s="8">
        <v>2523884.71</v>
      </c>
      <c r="D29" s="8">
        <f t="shared" si="0"/>
        <v>37915.290000000037</v>
      </c>
      <c r="E29" s="9">
        <f t="shared" si="1"/>
        <v>1.4800253727847622E-2</v>
      </c>
      <c r="F29">
        <f t="shared" si="2"/>
        <v>28</v>
      </c>
      <c r="G29">
        <v>2779500</v>
      </c>
      <c r="H29" s="8">
        <v>2665264.4399999902</v>
      </c>
      <c r="I29" s="8">
        <f t="shared" si="3"/>
        <v>114235.56000000983</v>
      </c>
      <c r="J29" s="5">
        <f t="shared" si="4"/>
        <v>4.1099320021590155E-2</v>
      </c>
      <c r="K29">
        <f t="shared" si="5"/>
        <v>27</v>
      </c>
      <c r="L29" s="8">
        <v>2889900</v>
      </c>
      <c r="M29" s="8">
        <v>2889864.67</v>
      </c>
      <c r="N29" s="8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 s="8">
        <v>12030494.1</v>
      </c>
      <c r="D30" s="8">
        <f t="shared" si="0"/>
        <v>101705.90000000037</v>
      </c>
      <c r="E30" s="9">
        <f t="shared" si="1"/>
        <v>8.3831374359143746E-3</v>
      </c>
      <c r="F30">
        <f t="shared" si="2"/>
        <v>40</v>
      </c>
      <c r="G30">
        <v>12735900</v>
      </c>
      <c r="H30" s="8">
        <v>12685514.279999901</v>
      </c>
      <c r="I30" s="8">
        <f t="shared" si="3"/>
        <v>50385.720000099391</v>
      </c>
      <c r="J30" s="5">
        <f t="shared" si="4"/>
        <v>3.9561962641116366E-3</v>
      </c>
      <c r="K30">
        <f t="shared" si="5"/>
        <v>42</v>
      </c>
      <c r="L30" s="8">
        <v>12861300</v>
      </c>
      <c r="M30" s="8">
        <v>12826009.609999999</v>
      </c>
      <c r="N30" s="8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 s="8">
        <v>1740827.69</v>
      </c>
      <c r="D31" s="8">
        <f t="shared" si="0"/>
        <v>24772.310000000056</v>
      </c>
      <c r="E31" s="9">
        <f t="shared" si="1"/>
        <v>1.4030533529678329E-2</v>
      </c>
      <c r="F31">
        <f t="shared" si="2"/>
        <v>29</v>
      </c>
      <c r="G31">
        <v>1823300</v>
      </c>
      <c r="H31" s="8">
        <v>1762676.85</v>
      </c>
      <c r="I31" s="8">
        <f t="shared" si="3"/>
        <v>60623.149999999907</v>
      </c>
      <c r="J31" s="5">
        <f t="shared" si="4"/>
        <v>3.3249136181648611E-2</v>
      </c>
      <c r="K31">
        <f t="shared" si="5"/>
        <v>32</v>
      </c>
      <c r="L31" s="8">
        <v>1870700</v>
      </c>
      <c r="M31" s="8">
        <v>1801391.34</v>
      </c>
      <c r="N31" s="8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 s="8">
        <v>5925637.7199999904</v>
      </c>
      <c r="D32" s="8">
        <f t="shared" si="0"/>
        <v>73762.280000009574</v>
      </c>
      <c r="E32" s="9">
        <f t="shared" si="1"/>
        <v>1.2294942827617691E-2</v>
      </c>
      <c r="F32">
        <f t="shared" si="2"/>
        <v>36</v>
      </c>
      <c r="G32">
        <v>6195500</v>
      </c>
      <c r="H32" s="8">
        <v>6084985.4699999997</v>
      </c>
      <c r="I32" s="8">
        <f t="shared" si="3"/>
        <v>110514.53000000026</v>
      </c>
      <c r="J32" s="5">
        <f t="shared" si="4"/>
        <v>1.7837871035428981E-2</v>
      </c>
      <c r="K32">
        <f t="shared" si="5"/>
        <v>35</v>
      </c>
      <c r="L32" s="8">
        <v>6157400</v>
      </c>
      <c r="M32" s="8">
        <v>5987572.0199999996</v>
      </c>
      <c r="N32" s="8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 s="8">
        <v>920284264.73000002</v>
      </c>
      <c r="D33" s="8">
        <f t="shared" si="0"/>
        <v>7418835.2699990273</v>
      </c>
      <c r="E33" s="9">
        <f t="shared" si="1"/>
        <v>7.9969930789269058E-3</v>
      </c>
      <c r="F33">
        <f t="shared" si="2"/>
        <v>41</v>
      </c>
      <c r="G33">
        <v>979671000</v>
      </c>
      <c r="H33" s="8">
        <v>977068513.48000002</v>
      </c>
      <c r="I33" s="8">
        <f t="shared" si="3"/>
        <v>2602486.5199999809</v>
      </c>
      <c r="J33" s="5">
        <f t="shared" si="4"/>
        <v>2.6564903115433454E-3</v>
      </c>
      <c r="K33">
        <f t="shared" si="5"/>
        <v>43</v>
      </c>
      <c r="L33" s="8">
        <v>989572899.99999905</v>
      </c>
      <c r="M33" s="8">
        <v>984116289.40999901</v>
      </c>
      <c r="N33" s="8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 s="8">
        <v>4109958.22</v>
      </c>
      <c r="D34" s="8">
        <f t="shared" si="0"/>
        <v>79341.779999999795</v>
      </c>
      <c r="E34" s="9">
        <f t="shared" si="1"/>
        <v>1.8939149738619768E-2</v>
      </c>
      <c r="F34">
        <f t="shared" si="2"/>
        <v>26</v>
      </c>
      <c r="G34">
        <v>4350600</v>
      </c>
      <c r="H34" s="8">
        <v>4137588.7699999898</v>
      </c>
      <c r="I34" s="8">
        <f t="shared" si="3"/>
        <v>213011.23000001023</v>
      </c>
      <c r="J34" s="5">
        <f t="shared" si="4"/>
        <v>4.8961345561534093E-2</v>
      </c>
      <c r="K34">
        <f t="shared" si="5"/>
        <v>21</v>
      </c>
      <c r="L34" s="8">
        <v>4345600</v>
      </c>
      <c r="M34" s="8">
        <v>4229801.51</v>
      </c>
      <c r="N34" s="8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 s="8">
        <v>0</v>
      </c>
      <c r="D35" s="8" t="str">
        <f t="shared" si="0"/>
        <v>No Budget</v>
      </c>
      <c r="E35" s="9" t="str">
        <f t="shared" si="1"/>
        <v>No Budget</v>
      </c>
      <c r="F35" t="str">
        <f t="shared" si="2"/>
        <v>No Budget</v>
      </c>
      <c r="G35">
        <v>0</v>
      </c>
      <c r="H35" s="8">
        <v>0</v>
      </c>
      <c r="I35" s="8" t="str">
        <f t="shared" si="3"/>
        <v>No Budget</v>
      </c>
      <c r="J35" s="5" t="str">
        <f t="shared" si="4"/>
        <v>No Budget</v>
      </c>
      <c r="K35" t="str">
        <f t="shared" si="5"/>
        <v>No Budget</v>
      </c>
      <c r="L35" s="8">
        <v>0</v>
      </c>
      <c r="M35" s="8">
        <v>0</v>
      </c>
      <c r="N35" s="8" t="str">
        <f t="shared" si="6"/>
        <v>No Budget</v>
      </c>
      <c r="O35" s="5" t="str">
        <f t="shared" si="7"/>
        <v>No Budget</v>
      </c>
      <c r="P35" t="str">
        <f t="shared" si="8"/>
        <v>No Budget</v>
      </c>
    </row>
    <row r="36" spans="1:16" x14ac:dyDescent="0.25">
      <c r="A36" t="s">
        <v>50</v>
      </c>
      <c r="B36">
        <v>798200</v>
      </c>
      <c r="C36" s="8">
        <v>735423.27999999898</v>
      </c>
      <c r="D36" s="8">
        <f t="shared" si="0"/>
        <v>62776.72000000102</v>
      </c>
      <c r="E36" s="9">
        <f t="shared" si="1"/>
        <v>7.8647857679780775E-2</v>
      </c>
      <c r="F36">
        <f t="shared" si="2"/>
        <v>10</v>
      </c>
      <c r="G36">
        <v>898700</v>
      </c>
      <c r="H36" s="8">
        <v>740966.94999999902</v>
      </c>
      <c r="I36" s="8">
        <f t="shared" si="3"/>
        <v>157733.05000000098</v>
      </c>
      <c r="J36" s="5">
        <f t="shared" si="4"/>
        <v>0.17551246244575608</v>
      </c>
      <c r="K36">
        <f t="shared" si="5"/>
        <v>1</v>
      </c>
      <c r="L36" s="8">
        <v>878300</v>
      </c>
      <c r="M36" s="8">
        <v>777215.28999999899</v>
      </c>
      <c r="N36" s="8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 s="8">
        <v>2005447.73999999</v>
      </c>
      <c r="D37" s="8">
        <f t="shared" si="0"/>
        <v>82352.260000010021</v>
      </c>
      <c r="E37" s="9">
        <f t="shared" si="1"/>
        <v>3.9444515758219188E-2</v>
      </c>
      <c r="F37">
        <f t="shared" si="2"/>
        <v>19</v>
      </c>
      <c r="G37">
        <v>2229200</v>
      </c>
      <c r="H37" s="8">
        <v>2118943.21</v>
      </c>
      <c r="I37" s="8">
        <f t="shared" si="3"/>
        <v>110256.79000000004</v>
      </c>
      <c r="J37" s="5">
        <f t="shared" si="4"/>
        <v>4.9460250314014013E-2</v>
      </c>
      <c r="K37">
        <f t="shared" si="5"/>
        <v>20</v>
      </c>
      <c r="L37" s="8">
        <v>2296900</v>
      </c>
      <c r="M37" s="8">
        <v>2108718.34</v>
      </c>
      <c r="N37" s="8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 s="8">
        <v>838669.82</v>
      </c>
      <c r="D38" s="8">
        <f t="shared" si="0"/>
        <v>16630.180000000051</v>
      </c>
      <c r="E38" s="9">
        <f t="shared" si="1"/>
        <v>1.9443680579913542E-2</v>
      </c>
      <c r="F38">
        <f t="shared" si="2"/>
        <v>25</v>
      </c>
      <c r="G38">
        <v>792800</v>
      </c>
      <c r="H38" s="8">
        <v>753451.96</v>
      </c>
      <c r="I38" s="8">
        <f t="shared" si="3"/>
        <v>39348.040000000037</v>
      </c>
      <c r="J38" s="5">
        <f t="shared" si="4"/>
        <v>4.9631735620585316E-2</v>
      </c>
      <c r="K38">
        <f t="shared" si="5"/>
        <v>19</v>
      </c>
      <c r="L38" s="8">
        <v>777800</v>
      </c>
      <c r="M38" s="8">
        <v>777663.26</v>
      </c>
      <c r="N38" s="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 s="8">
        <v>813108.87</v>
      </c>
      <c r="D39" s="8">
        <f t="shared" si="0"/>
        <v>70791.13</v>
      </c>
      <c r="E39" s="9">
        <f t="shared" si="1"/>
        <v>8.008952370177623E-2</v>
      </c>
      <c r="F39">
        <f t="shared" si="2"/>
        <v>8</v>
      </c>
      <c r="G39">
        <v>1294400</v>
      </c>
      <c r="H39" s="8">
        <v>1114242.27999999</v>
      </c>
      <c r="I39" s="8">
        <f t="shared" si="3"/>
        <v>180157.72000000998</v>
      </c>
      <c r="J39" s="5">
        <f t="shared" si="4"/>
        <v>0.13918241656366656</v>
      </c>
      <c r="K39">
        <f t="shared" si="5"/>
        <v>3</v>
      </c>
      <c r="L39" s="8">
        <v>1759500</v>
      </c>
      <c r="M39" s="8">
        <v>1680463.8699999901</v>
      </c>
      <c r="N39" s="8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 s="8">
        <v>37565141.859999903</v>
      </c>
      <c r="D40" s="8">
        <f t="shared" si="0"/>
        <v>816758.14000009745</v>
      </c>
      <c r="E40" s="9">
        <f t="shared" si="1"/>
        <v>2.1279773539092578E-2</v>
      </c>
      <c r="F40">
        <f t="shared" si="2"/>
        <v>23</v>
      </c>
      <c r="G40">
        <v>39964900</v>
      </c>
      <c r="H40" s="8">
        <v>38095240.189999901</v>
      </c>
      <c r="I40" s="8">
        <f t="shared" si="3"/>
        <v>1869659.8100000992</v>
      </c>
      <c r="J40" s="5">
        <f t="shared" si="4"/>
        <v>4.6782546934937892E-2</v>
      </c>
      <c r="K40">
        <f t="shared" si="5"/>
        <v>22</v>
      </c>
      <c r="L40" s="8">
        <v>40216700</v>
      </c>
      <c r="M40" s="8">
        <v>39606263.709999897</v>
      </c>
      <c r="N40" s="8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 s="8">
        <v>4409060.2099999897</v>
      </c>
      <c r="D41" s="8">
        <f t="shared" si="0"/>
        <v>184239.79000001028</v>
      </c>
      <c r="E41" s="9">
        <f t="shared" si="1"/>
        <v>4.0110550149132493E-2</v>
      </c>
      <c r="F41">
        <f t="shared" si="2"/>
        <v>17</v>
      </c>
      <c r="G41">
        <v>5089500</v>
      </c>
      <c r="H41" s="8">
        <v>4956043.6699999897</v>
      </c>
      <c r="I41" s="8">
        <f t="shared" si="3"/>
        <v>133456.33000001032</v>
      </c>
      <c r="J41" s="5">
        <f t="shared" si="4"/>
        <v>2.6221894095689226E-2</v>
      </c>
      <c r="K41">
        <f t="shared" si="5"/>
        <v>34</v>
      </c>
      <c r="L41" s="8">
        <v>4799900</v>
      </c>
      <c r="M41" s="8">
        <v>4717822.6500000004</v>
      </c>
      <c r="N41" s="8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 s="8">
        <v>188551675.67999899</v>
      </c>
      <c r="D42" s="8">
        <f t="shared" si="0"/>
        <v>41624.320001006126</v>
      </c>
      <c r="E42" s="9">
        <f t="shared" si="1"/>
        <v>2.2070943135841053E-4</v>
      </c>
      <c r="F42">
        <f t="shared" si="2"/>
        <v>44</v>
      </c>
      <c r="G42">
        <v>199130300</v>
      </c>
      <c r="H42" s="8">
        <v>196755033.31</v>
      </c>
      <c r="I42" s="8">
        <f t="shared" si="3"/>
        <v>2375266.6899999976</v>
      </c>
      <c r="J42" s="5">
        <f t="shared" si="4"/>
        <v>1.1928203241796942E-2</v>
      </c>
      <c r="K42">
        <f t="shared" si="5"/>
        <v>39</v>
      </c>
      <c r="L42" s="8">
        <v>199954600</v>
      </c>
      <c r="M42" s="8">
        <v>199954563.74999899</v>
      </c>
      <c r="N42" s="8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 s="8">
        <v>7968645.8300000001</v>
      </c>
      <c r="D43" s="8">
        <f t="shared" si="0"/>
        <v>166754.16999999993</v>
      </c>
      <c r="E43" s="9">
        <f t="shared" si="1"/>
        <v>2.0497353541313264E-2</v>
      </c>
      <c r="F43">
        <f t="shared" si="2"/>
        <v>24</v>
      </c>
      <c r="G43">
        <v>8560800</v>
      </c>
      <c r="H43" s="8">
        <v>8171472.0199999996</v>
      </c>
      <c r="I43" s="8">
        <f t="shared" si="3"/>
        <v>389327.98000000045</v>
      </c>
      <c r="J43" s="5">
        <f t="shared" si="4"/>
        <v>4.5477990374731388E-2</v>
      </c>
      <c r="K43">
        <f t="shared" si="5"/>
        <v>23</v>
      </c>
      <c r="L43" s="8">
        <v>8497500</v>
      </c>
      <c r="M43" s="8">
        <v>8150982.5699999901</v>
      </c>
      <c r="N43" s="8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 s="8">
        <v>29789104.379999999</v>
      </c>
      <c r="D44" s="8">
        <f t="shared" si="0"/>
        <v>294095.62000000104</v>
      </c>
      <c r="E44" s="9">
        <f t="shared" si="1"/>
        <v>9.7760750186150751E-3</v>
      </c>
      <c r="F44">
        <f t="shared" si="2"/>
        <v>39</v>
      </c>
      <c r="G44">
        <v>31040700</v>
      </c>
      <c r="H44" s="8">
        <v>30793711.48</v>
      </c>
      <c r="I44" s="8">
        <f t="shared" si="3"/>
        <v>246988.51999999955</v>
      </c>
      <c r="J44" s="5">
        <f t="shared" si="4"/>
        <v>7.9569249404813532E-3</v>
      </c>
      <c r="K44">
        <f t="shared" si="5"/>
        <v>41</v>
      </c>
      <c r="L44" s="8">
        <v>31282200</v>
      </c>
      <c r="M44" s="8">
        <v>31282141.25</v>
      </c>
      <c r="N44" s="8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 s="8">
        <v>54589584.0499999</v>
      </c>
      <c r="D45" s="8">
        <f t="shared" si="0"/>
        <v>712015.95000009984</v>
      </c>
      <c r="E45" s="9">
        <f t="shared" si="1"/>
        <v>1.287514194887851E-2</v>
      </c>
      <c r="F45">
        <f t="shared" si="2"/>
        <v>34</v>
      </c>
      <c r="G45">
        <v>56792200</v>
      </c>
      <c r="H45" s="8">
        <v>54594953.959999897</v>
      </c>
      <c r="I45" s="8">
        <f t="shared" si="3"/>
        <v>2197246.0400001034</v>
      </c>
      <c r="J45" s="5">
        <f t="shared" si="4"/>
        <v>3.8689222111488959E-2</v>
      </c>
      <c r="K45">
        <f t="shared" si="5"/>
        <v>30</v>
      </c>
      <c r="L45" s="8">
        <v>56027100</v>
      </c>
      <c r="M45" s="8">
        <v>55386549.6599999</v>
      </c>
      <c r="N45" s="8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 s="8">
        <v>258322.43</v>
      </c>
      <c r="D46" s="8">
        <f t="shared" si="0"/>
        <v>777.57000000000698</v>
      </c>
      <c r="E46" s="9">
        <f t="shared" si="1"/>
        <v>3.0010420686993711E-3</v>
      </c>
      <c r="F46">
        <f t="shared" si="2"/>
        <v>43</v>
      </c>
      <c r="G46">
        <v>266000</v>
      </c>
      <c r="H46" s="8">
        <v>257402.90999999901</v>
      </c>
      <c r="I46" s="8">
        <f t="shared" si="3"/>
        <v>8597.090000000986</v>
      </c>
      <c r="J46" s="5">
        <f t="shared" si="4"/>
        <v>3.2319887218048821E-2</v>
      </c>
      <c r="K46">
        <f t="shared" si="5"/>
        <v>33</v>
      </c>
      <c r="L46" s="8">
        <v>267100</v>
      </c>
      <c r="M46" s="8">
        <v>254753.15999999901</v>
      </c>
      <c r="N46" s="8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 s="8">
        <v>70378426.719999999</v>
      </c>
      <c r="D47" s="8">
        <f t="shared" si="0"/>
        <v>12273.280000001192</v>
      </c>
      <c r="E47" s="9">
        <f t="shared" si="1"/>
        <v>1.7435939690898361E-4</v>
      </c>
      <c r="F47">
        <f t="shared" si="2"/>
        <v>45</v>
      </c>
      <c r="G47">
        <v>73467000</v>
      </c>
      <c r="H47" s="8">
        <v>73442541.659999996</v>
      </c>
      <c r="I47" s="8">
        <f t="shared" si="3"/>
        <v>24458.340000003576</v>
      </c>
      <c r="J47" s="5">
        <f t="shared" si="4"/>
        <v>3.3291600310348285E-4</v>
      </c>
      <c r="K47">
        <f t="shared" si="5"/>
        <v>45</v>
      </c>
      <c r="L47" s="8">
        <v>75072800</v>
      </c>
      <c r="M47" s="8">
        <v>75050829.179999903</v>
      </c>
      <c r="N47" s="8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 s="8">
        <v>6527352.5699999901</v>
      </c>
      <c r="D48" s="8">
        <f t="shared" si="0"/>
        <v>209747.43000000995</v>
      </c>
      <c r="E48" s="9">
        <f t="shared" si="1"/>
        <v>3.1133192323107857E-2</v>
      </c>
      <c r="F48">
        <f t="shared" si="2"/>
        <v>20</v>
      </c>
      <c r="G48">
        <v>7214700</v>
      </c>
      <c r="H48" s="8">
        <v>6922072.5599999996</v>
      </c>
      <c r="I48" s="8">
        <f t="shared" si="3"/>
        <v>292627.44000000041</v>
      </c>
      <c r="J48" s="5">
        <f t="shared" si="4"/>
        <v>4.0559890224125802E-2</v>
      </c>
      <c r="K48">
        <f t="shared" si="5"/>
        <v>29</v>
      </c>
      <c r="L48" s="8">
        <v>7289800</v>
      </c>
      <c r="M48" s="8">
        <v>6882350.23999999</v>
      </c>
      <c r="N48" s="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 s="8">
        <v>90499.43</v>
      </c>
      <c r="D49" s="8">
        <f t="shared" si="0"/>
        <v>1700.570000000007</v>
      </c>
      <c r="E49" s="9">
        <f t="shared" si="1"/>
        <v>1.8444360086767971E-2</v>
      </c>
      <c r="F49">
        <f t="shared" si="2"/>
        <v>27</v>
      </c>
      <c r="G49">
        <v>102600</v>
      </c>
      <c r="H49" s="8">
        <v>95466.880000000005</v>
      </c>
      <c r="I49" s="8">
        <f t="shared" si="3"/>
        <v>7133.1199999999953</v>
      </c>
      <c r="J49" s="5">
        <f t="shared" si="4"/>
        <v>6.9523586744639335E-2</v>
      </c>
      <c r="K49">
        <f t="shared" si="5"/>
        <v>13</v>
      </c>
      <c r="L49" s="8">
        <v>0</v>
      </c>
      <c r="M49" s="8">
        <v>0</v>
      </c>
      <c r="N49" s="8" t="str">
        <f t="shared" si="6"/>
        <v>No Budget</v>
      </c>
      <c r="O49" s="5" t="str">
        <f t="shared" si="7"/>
        <v>No Budget</v>
      </c>
      <c r="P49" t="str">
        <f t="shared" si="8"/>
        <v>No Budget</v>
      </c>
    </row>
    <row r="50" spans="1:16" x14ac:dyDescent="0.25">
      <c r="A50" t="s">
        <v>64</v>
      </c>
      <c r="B50">
        <v>832600</v>
      </c>
      <c r="C50" s="8">
        <v>832600</v>
      </c>
      <c r="D50" s="8" t="str">
        <f t="shared" si="0"/>
        <v>No Budget</v>
      </c>
      <c r="E50" s="9" t="str">
        <f t="shared" si="1"/>
        <v>No Budget</v>
      </c>
      <c r="F50" t="str">
        <f t="shared" si="2"/>
        <v>No Budget</v>
      </c>
      <c r="G50">
        <v>859100</v>
      </c>
      <c r="H50" s="8">
        <v>859100</v>
      </c>
      <c r="I50" s="8" t="str">
        <f t="shared" si="3"/>
        <v>No Budget</v>
      </c>
      <c r="J50" s="5" t="str">
        <f t="shared" si="4"/>
        <v>No Budget</v>
      </c>
      <c r="K50" t="str">
        <f t="shared" si="5"/>
        <v>No Budget</v>
      </c>
      <c r="L50" s="8">
        <v>843200</v>
      </c>
      <c r="M50" s="8">
        <v>843200</v>
      </c>
      <c r="N50" s="8" t="str">
        <f t="shared" si="6"/>
        <v>No Budget</v>
      </c>
      <c r="O50" s="5" t="str">
        <f t="shared" si="7"/>
        <v>No Budget</v>
      </c>
      <c r="P50" t="str">
        <f t="shared" si="8"/>
        <v>No Budget</v>
      </c>
    </row>
    <row r="51" spans="1:16" x14ac:dyDescent="0.25">
      <c r="A51" t="s">
        <v>65</v>
      </c>
      <c r="B51">
        <v>8609500</v>
      </c>
      <c r="C51" s="8">
        <v>8499425.3399999905</v>
      </c>
      <c r="D51" s="8">
        <f t="shared" si="0"/>
        <v>110074.66000000946</v>
      </c>
      <c r="E51" s="9">
        <f t="shared" si="1"/>
        <v>1.2785255822058129E-2</v>
      </c>
      <c r="F51">
        <f t="shared" si="2"/>
        <v>35</v>
      </c>
      <c r="G51">
        <v>8925500</v>
      </c>
      <c r="H51" s="8">
        <v>8599059.6199999992</v>
      </c>
      <c r="I51" s="8">
        <f t="shared" si="3"/>
        <v>326440.38000000082</v>
      </c>
      <c r="J51" s="5">
        <f t="shared" si="4"/>
        <v>3.6573903982970231E-2</v>
      </c>
      <c r="K51">
        <f t="shared" si="5"/>
        <v>31</v>
      </c>
      <c r="L51" s="8">
        <v>8833900</v>
      </c>
      <c r="M51" s="8">
        <v>8735843.3100000005</v>
      </c>
      <c r="N51" s="8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 s="8">
        <v>2254684.7999999998</v>
      </c>
      <c r="D52" s="8">
        <f t="shared" si="0"/>
        <v>196315.20000000019</v>
      </c>
      <c r="E52" s="9">
        <f t="shared" si="1"/>
        <v>8.009596083231342E-2</v>
      </c>
      <c r="F52">
        <f t="shared" si="2"/>
        <v>7</v>
      </c>
      <c r="G52">
        <v>2440700</v>
      </c>
      <c r="H52" s="8">
        <v>2204672.88</v>
      </c>
      <c r="I52" s="8">
        <f t="shared" si="3"/>
        <v>236027.12000000011</v>
      </c>
      <c r="J52" s="5">
        <f t="shared" si="4"/>
        <v>9.6704683082722218E-2</v>
      </c>
      <c r="K52">
        <f t="shared" si="5"/>
        <v>9</v>
      </c>
      <c r="L52" s="8">
        <v>2321600</v>
      </c>
      <c r="M52" s="8">
        <v>2056835.26</v>
      </c>
      <c r="N52" s="8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2" t="s">
        <v>3</v>
      </c>
      <c r="C55" s="12" t="s">
        <v>8</v>
      </c>
      <c r="D55" s="12" t="s">
        <v>13</v>
      </c>
    </row>
    <row r="56" spans="1:16" x14ac:dyDescent="0.25">
      <c r="A56" t="s">
        <v>24</v>
      </c>
      <c r="B56" s="8">
        <f>VLOOKUP(A56,A$1:E$52,4,FALSE)</f>
        <v>36209.630000000005</v>
      </c>
      <c r="C56" s="8">
        <f>VLOOKUP(A56,A$1:J$52,9,FALSE)</f>
        <v>27292.159999999974</v>
      </c>
      <c r="D56" s="8">
        <f>VLOOKUP(A56,A$1:P$52,14,FALSE)</f>
        <v>9181.0800000000163</v>
      </c>
    </row>
    <row r="57" spans="1:16" x14ac:dyDescent="0.25">
      <c r="A57" t="s">
        <v>25</v>
      </c>
      <c r="B57" s="8" t="str">
        <f t="shared" ref="B57:B61" si="9">VLOOKUP(A57,A$1:E$52,4,FALSE)</f>
        <v>No Budget</v>
      </c>
      <c r="C57" s="8" t="str">
        <f t="shared" ref="C57:C61" si="10">VLOOKUP(A57,A$1:J$52,9,FALSE)</f>
        <v>No Budget</v>
      </c>
      <c r="D57" s="8">
        <f t="shared" ref="D57:D61" si="11">VLOOKUP(A57,A$1:P$52,14,FALSE)</f>
        <v>311228.08999999997</v>
      </c>
    </row>
    <row r="58" spans="1:16" x14ac:dyDescent="0.25">
      <c r="A58" t="s">
        <v>32</v>
      </c>
      <c r="B58" s="8">
        <f t="shared" si="9"/>
        <v>149396.10000000987</v>
      </c>
      <c r="C58" s="8">
        <f t="shared" si="10"/>
        <v>189254.06000000006</v>
      </c>
      <c r="D58" s="8">
        <f t="shared" si="11"/>
        <v>374962.91000000015</v>
      </c>
    </row>
    <row r="59" spans="1:16" x14ac:dyDescent="0.25">
      <c r="A59" t="s">
        <v>38</v>
      </c>
      <c r="B59" s="8">
        <f t="shared" si="9"/>
        <v>12230.810000000056</v>
      </c>
      <c r="C59" s="8">
        <f t="shared" si="10"/>
        <v>45485.580000000075</v>
      </c>
      <c r="D59" s="8">
        <f t="shared" si="11"/>
        <v>72.879999999888241</v>
      </c>
    </row>
    <row r="60" spans="1:16" x14ac:dyDescent="0.25">
      <c r="A60" t="s">
        <v>39</v>
      </c>
      <c r="B60" s="8">
        <f t="shared" si="9"/>
        <v>4950.4699999999721</v>
      </c>
      <c r="C60" s="8">
        <f t="shared" si="10"/>
        <v>8005.7900000010268</v>
      </c>
      <c r="D60" s="8">
        <f t="shared" si="11"/>
        <v>1724.9000000000233</v>
      </c>
    </row>
    <row r="61" spans="1:16" x14ac:dyDescent="0.25">
      <c r="A61" t="s">
        <v>55</v>
      </c>
      <c r="B61" s="8">
        <f t="shared" si="9"/>
        <v>184239.79000001028</v>
      </c>
      <c r="C61" s="8">
        <f t="shared" si="10"/>
        <v>133456.33000001032</v>
      </c>
      <c r="D61" s="8">
        <f t="shared" si="11"/>
        <v>82077.349999999627</v>
      </c>
    </row>
    <row r="62" spans="1:16" x14ac:dyDescent="0.25">
      <c r="B62" s="8"/>
    </row>
    <row r="63" spans="1:16" x14ac:dyDescent="0.25">
      <c r="A63" s="6" t="s">
        <v>68</v>
      </c>
      <c r="B63" s="8"/>
    </row>
    <row r="64" spans="1:16" x14ac:dyDescent="0.25">
      <c r="A64" s="1" t="s">
        <v>0</v>
      </c>
      <c r="B64" s="12" t="s">
        <v>3</v>
      </c>
      <c r="C64" s="12" t="s">
        <v>8</v>
      </c>
      <c r="D64" s="12" t="s">
        <v>13</v>
      </c>
    </row>
    <row r="65" spans="1:4" x14ac:dyDescent="0.25">
      <c r="A65" t="s">
        <v>24</v>
      </c>
      <c r="B65" s="8">
        <f>_xlfn.XLOOKUP($A65,A$2:A$52,D$2:D$52)</f>
        <v>36209.630000000005</v>
      </c>
      <c r="C65" s="8" cm="1">
        <f t="array" ref="C65">_xlfn.XLOOKUP($A65,$A$2:A$52,I$2:I$52)</f>
        <v>27292.159999999974</v>
      </c>
      <c r="D65" s="8" cm="1">
        <f t="array" ref="D65">_xlfn.XLOOKUP($A65,$A$2:A$52,N$2:N$52)</f>
        <v>9181.0800000000163</v>
      </c>
    </row>
    <row r="66" spans="1:4" x14ac:dyDescent="0.25">
      <c r="A66" t="s">
        <v>25</v>
      </c>
      <c r="B66" s="8" t="str">
        <f t="shared" ref="B66:B70" si="12">_xlfn.XLOOKUP($A66,A$2:A$52,D$2:D$52)</f>
        <v>No Budget</v>
      </c>
      <c r="C66" s="8" t="str" cm="1">
        <f t="array" ref="C66">_xlfn.XLOOKUP($A66,$A$2:A$52,I$2:I$52)</f>
        <v>No Budget</v>
      </c>
      <c r="D66" s="8" cm="1">
        <f t="array" ref="D66">_xlfn.XLOOKUP($A66,$A$2:A$52,N$2:N$52)</f>
        <v>311228.08999999997</v>
      </c>
    </row>
    <row r="67" spans="1:4" x14ac:dyDescent="0.25">
      <c r="A67" t="s">
        <v>32</v>
      </c>
      <c r="B67" s="8">
        <f t="shared" si="12"/>
        <v>149396.10000000987</v>
      </c>
      <c r="C67" s="8" cm="1">
        <f t="array" ref="C67">_xlfn.XLOOKUP($A67,$A$2:A$52,I$2:I$52)</f>
        <v>189254.06000000006</v>
      </c>
      <c r="D67" s="8" cm="1">
        <f t="array" ref="D67">_xlfn.XLOOKUP($A67,$A$2:A$52,N$2:N$52)</f>
        <v>374962.91000000015</v>
      </c>
    </row>
    <row r="68" spans="1:4" x14ac:dyDescent="0.25">
      <c r="A68" t="s">
        <v>38</v>
      </c>
      <c r="B68" s="8">
        <f t="shared" si="12"/>
        <v>12230.810000000056</v>
      </c>
      <c r="C68" s="8" cm="1">
        <f t="array" ref="C68">_xlfn.XLOOKUP($A68,$A$2:A$52,I$2:I$52)</f>
        <v>45485.580000000075</v>
      </c>
      <c r="D68" s="8" cm="1">
        <f t="array" ref="D68">_xlfn.XLOOKUP($A68,$A$2:A$52,N$2:N$52)</f>
        <v>72.879999999888241</v>
      </c>
    </row>
    <row r="69" spans="1:4" x14ac:dyDescent="0.25">
      <c r="A69" t="s">
        <v>39</v>
      </c>
      <c r="B69" s="8">
        <f t="shared" si="12"/>
        <v>4950.4699999999721</v>
      </c>
      <c r="C69" s="8" cm="1">
        <f t="array" ref="C69">_xlfn.XLOOKUP($A69,$A$2:A$52,I$2:I$52)</f>
        <v>8005.7900000010268</v>
      </c>
      <c r="D69" s="8" cm="1">
        <f t="array" ref="D69">_xlfn.XLOOKUP($A69,$A$2:A$52,N$2:N$52)</f>
        <v>1724.9000000000233</v>
      </c>
    </row>
    <row r="70" spans="1:4" x14ac:dyDescent="0.25">
      <c r="A70" t="s">
        <v>55</v>
      </c>
      <c r="B70" s="8">
        <f t="shared" si="12"/>
        <v>184239.79000001028</v>
      </c>
      <c r="C70" s="8" cm="1">
        <f t="array" ref="C70">_xlfn.XLOOKUP($A70,$A$2:A$52,I$2:I$52)</f>
        <v>133456.33000001032</v>
      </c>
      <c r="D70" s="8" cm="1">
        <f t="array" ref="D70">_xlfn.XLOOKUP($A70,$A$2:A$52,N$2:N$52)</f>
        <v>82077.349999999627</v>
      </c>
    </row>
    <row r="71" spans="1:4" x14ac:dyDescent="0.25">
      <c r="B71" s="8"/>
    </row>
    <row r="72" spans="1:4" x14ac:dyDescent="0.25">
      <c r="A72" s="6" t="s">
        <v>69</v>
      </c>
      <c r="B72" s="8"/>
    </row>
    <row r="73" spans="1:4" x14ac:dyDescent="0.25">
      <c r="A73" s="1" t="s">
        <v>0</v>
      </c>
      <c r="B73" s="12" t="s">
        <v>3</v>
      </c>
      <c r="C73" s="12" t="s">
        <v>8</v>
      </c>
      <c r="D73" s="12" t="s">
        <v>13</v>
      </c>
    </row>
    <row r="74" spans="1:4" x14ac:dyDescent="0.25">
      <c r="A74" t="s">
        <v>24</v>
      </c>
      <c r="B74" s="8">
        <f>INDEX(B$2:P$52, MATCH(A74, A$2:A$52, 0), MATCH($B$73, B$1:P$1,0))</f>
        <v>36209.630000000005</v>
      </c>
      <c r="C74" s="8">
        <f>INDEX(B$2:P$52, MATCH(A74, A$2:A$52, 0), MATCH($C$73, B$1:P$1,0))</f>
        <v>27292.159999999974</v>
      </c>
      <c r="D74" s="8">
        <f>INDEX(B$2:P$52, MATCH(A74, A$2:A$52, 0), MATCH($D$73, B$1:P$1,0))</f>
        <v>9181.0800000000163</v>
      </c>
    </row>
    <row r="75" spans="1:4" x14ac:dyDescent="0.25">
      <c r="A75" t="s">
        <v>25</v>
      </c>
      <c r="B75" s="8" t="str">
        <f t="shared" ref="B75:B79" si="13">INDEX(B$2:P$52, MATCH(A75, A$2:A$52, 0), MATCH($B$73, B$1:P$1,0))</f>
        <v>No Budget</v>
      </c>
      <c r="C75" s="8" t="str">
        <f t="shared" ref="C75:C79" si="14">INDEX(B$2:P$52, MATCH(A75, A$2:A$52, 0), MATCH($C$73, B$1:P$1,0))</f>
        <v>No Budget</v>
      </c>
      <c r="D75" s="8">
        <f t="shared" ref="D75:D79" si="15">INDEX(B$2:P$52, MATCH(A75, A$2:A$52, 0), MATCH($D$73, B$1:P$1,0))</f>
        <v>311228.08999999997</v>
      </c>
    </row>
    <row r="76" spans="1:4" x14ac:dyDescent="0.25">
      <c r="A76" t="s">
        <v>32</v>
      </c>
      <c r="B76" s="8">
        <f t="shared" si="13"/>
        <v>149396.10000000987</v>
      </c>
      <c r="C76" s="8">
        <f t="shared" si="14"/>
        <v>189254.06000000006</v>
      </c>
      <c r="D76" s="8">
        <f t="shared" si="15"/>
        <v>374962.91000000015</v>
      </c>
    </row>
    <row r="77" spans="1:4" x14ac:dyDescent="0.25">
      <c r="A77" t="s">
        <v>38</v>
      </c>
      <c r="B77" s="8">
        <f t="shared" si="13"/>
        <v>12230.810000000056</v>
      </c>
      <c r="C77" s="8">
        <f t="shared" si="14"/>
        <v>45485.580000000075</v>
      </c>
      <c r="D77" s="8">
        <f t="shared" si="15"/>
        <v>72.879999999888241</v>
      </c>
    </row>
    <row r="78" spans="1:4" x14ac:dyDescent="0.25">
      <c r="A78" t="s">
        <v>39</v>
      </c>
      <c r="B78" s="8">
        <f t="shared" si="13"/>
        <v>4950.4699999999721</v>
      </c>
      <c r="C78" s="8">
        <f t="shared" si="14"/>
        <v>8005.7900000010268</v>
      </c>
      <c r="D78" s="8">
        <f t="shared" si="15"/>
        <v>1724.9000000000233</v>
      </c>
    </row>
    <row r="79" spans="1:4" x14ac:dyDescent="0.25">
      <c r="A79" t="s">
        <v>55</v>
      </c>
      <c r="B79" s="8">
        <f t="shared" si="13"/>
        <v>184239.79000001028</v>
      </c>
      <c r="C79" s="8">
        <f t="shared" si="14"/>
        <v>133456.33000001032</v>
      </c>
      <c r="D79" s="8">
        <f t="shared" si="15"/>
        <v>82077.349999999627</v>
      </c>
    </row>
    <row r="80" spans="1:4" x14ac:dyDescent="0.25">
      <c r="B80" s="8"/>
    </row>
    <row r="81" spans="1:7" x14ac:dyDescent="0.25">
      <c r="A81" s="6" t="s">
        <v>70</v>
      </c>
      <c r="B81" s="8"/>
    </row>
    <row r="82" spans="1:7" x14ac:dyDescent="0.25">
      <c r="A82" t="s">
        <v>0</v>
      </c>
      <c r="B82" s="8" t="s">
        <v>20</v>
      </c>
    </row>
    <row r="83" spans="1:7" x14ac:dyDescent="0.25">
      <c r="B83" s="12" t="s">
        <v>71</v>
      </c>
      <c r="C83" s="12" t="s">
        <v>72</v>
      </c>
    </row>
    <row r="84" spans="1:7" x14ac:dyDescent="0.25">
      <c r="A84" t="s">
        <v>73</v>
      </c>
      <c r="B84" s="8">
        <f>INDEX(B$2:P$52, MATCH($B$82, $A$2:$A$52, 0), MATCH(_xlfn.CONCAT(A84,"_",$B$83), B$1:P$1,0))</f>
        <v>409300</v>
      </c>
      <c r="C84" s="8">
        <f>INDEX(B$2:P$52, MATCH($B$82, $A$2:$A$52, 0), MATCH(_xlfn.CONCAT(A84,"_",$C$83), $B$1:$P$1,0))</f>
        <v>385908.52</v>
      </c>
    </row>
    <row r="85" spans="1:7" x14ac:dyDescent="0.25">
      <c r="A85" t="s">
        <v>74</v>
      </c>
      <c r="B85" s="8">
        <f t="shared" ref="B85:B86" si="16">INDEX(B$2:P$52, MATCH($B$82, $A$2:$A$52, 0), MATCH(_xlfn.CONCAT(A85,"_",$B$83), B$1:P$1,0))</f>
        <v>428500</v>
      </c>
      <c r="C85" s="8">
        <f t="shared" ref="C85:C86" si="17">INDEX(B$2:P$52, MATCH($B$82, $A$2:$A$52, 0), MATCH(_xlfn.CONCAT(A85,"_",$C$83), $B$1:$P$1,0))</f>
        <v>427758.64</v>
      </c>
    </row>
    <row r="86" spans="1:7" x14ac:dyDescent="0.25">
      <c r="A86" t="s">
        <v>75</v>
      </c>
      <c r="B86" s="8">
        <f t="shared" si="16"/>
        <v>445200</v>
      </c>
      <c r="C86" s="8">
        <f t="shared" si="17"/>
        <v>445114.28999999899</v>
      </c>
    </row>
    <row r="88" spans="1:7" x14ac:dyDescent="0.25">
      <c r="A88" s="6" t="s">
        <v>76</v>
      </c>
    </row>
    <row r="89" spans="1:7" x14ac:dyDescent="0.25">
      <c r="A89" t="s">
        <v>77</v>
      </c>
      <c r="B89" s="6">
        <v>1</v>
      </c>
      <c r="C89" s="13"/>
      <c r="D89" s="13">
        <v>2</v>
      </c>
      <c r="E89" s="10"/>
      <c r="F89" s="6">
        <v>3</v>
      </c>
    </row>
    <row r="90" spans="1:7" x14ac:dyDescent="0.25">
      <c r="B90" s="7" t="s">
        <v>0</v>
      </c>
      <c r="C90" s="14" t="s">
        <v>78</v>
      </c>
      <c r="D90" s="14" t="s">
        <v>0</v>
      </c>
      <c r="E90" s="11" t="s">
        <v>78</v>
      </c>
      <c r="F90" s="7" t="s">
        <v>0</v>
      </c>
      <c r="G90" s="7" t="s">
        <v>78</v>
      </c>
    </row>
    <row r="91" spans="1:7" x14ac:dyDescent="0.25">
      <c r="A91" t="s">
        <v>73</v>
      </c>
      <c r="G91" s="5"/>
    </row>
    <row r="92" spans="1:7" x14ac:dyDescent="0.25">
      <c r="A92" t="s">
        <v>74</v>
      </c>
      <c r="G92" s="5"/>
    </row>
    <row r="93" spans="1:7" x14ac:dyDescent="0.25">
      <c r="A93" t="s">
        <v>75</v>
      </c>
      <c r="G93" s="5"/>
    </row>
    <row r="95" spans="1:7" x14ac:dyDescent="0.25">
      <c r="A95" s="6" t="s">
        <v>79</v>
      </c>
    </row>
    <row r="96" spans="1:7" x14ac:dyDescent="0.25">
      <c r="A96" t="s">
        <v>77</v>
      </c>
      <c r="B96" s="6">
        <v>1</v>
      </c>
      <c r="C96" s="13"/>
      <c r="D96" s="13">
        <v>2</v>
      </c>
      <c r="E96" s="10"/>
      <c r="F96" s="6">
        <v>3</v>
      </c>
    </row>
    <row r="97" spans="1:7" x14ac:dyDescent="0.25">
      <c r="B97" s="7" t="s">
        <v>0</v>
      </c>
      <c r="C97" s="14" t="s">
        <v>78</v>
      </c>
      <c r="D97" s="14" t="s">
        <v>0</v>
      </c>
      <c r="E97" s="11" t="s">
        <v>78</v>
      </c>
      <c r="F97" s="7" t="s">
        <v>0</v>
      </c>
      <c r="G97" s="7" t="s">
        <v>78</v>
      </c>
    </row>
    <row r="98" spans="1:7" x14ac:dyDescent="0.25">
      <c r="A98" t="s">
        <v>73</v>
      </c>
      <c r="G98" s="4"/>
    </row>
    <row r="99" spans="1:7" x14ac:dyDescent="0.25">
      <c r="A99" t="s">
        <v>74</v>
      </c>
      <c r="G99" s="4"/>
    </row>
    <row r="100" spans="1:7" x14ac:dyDescent="0.25">
      <c r="A100" t="s">
        <v>75</v>
      </c>
      <c r="G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D2FC-362C-4852-BF29-A7379048A9C6}">
  <dimension ref="A1:P100"/>
  <sheetViews>
    <sheetView tabSelected="1" zoomScale="85" zoomScaleNormal="85" workbookViewId="0"/>
  </sheetViews>
  <sheetFormatPr defaultRowHeight="15" x14ac:dyDescent="0.25"/>
  <cols>
    <col min="1" max="1" width="32.28515625" bestFit="1" customWidth="1"/>
    <col min="2" max="2" width="26.28515625" bestFit="1" customWidth="1"/>
    <col min="3" max="3" width="26.28515625" style="8" bestFit="1" customWidth="1"/>
    <col min="4" max="4" width="26.28515625" bestFit="1" customWidth="1"/>
    <col min="5" max="5" width="15.85546875" style="9" customWidth="1"/>
    <col min="6" max="6" width="21" bestFit="1" customWidth="1"/>
    <col min="7" max="7" width="15.5703125" customWidth="1"/>
    <col min="8" max="8" width="26.28515625" style="8" bestFit="1" customWidth="1"/>
    <col min="9" max="12" width="15.85546875" customWidth="1"/>
    <col min="13" max="13" width="15.42578125" style="8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s="8" t="s">
        <v>2</v>
      </c>
      <c r="D1" t="s">
        <v>3</v>
      </c>
      <c r="E1" s="9" t="s">
        <v>4</v>
      </c>
      <c r="F1" t="s">
        <v>5</v>
      </c>
      <c r="G1" t="s">
        <v>6</v>
      </c>
      <c r="H1" s="8" t="s">
        <v>7</v>
      </c>
      <c r="I1" t="s">
        <v>8</v>
      </c>
      <c r="J1" t="s">
        <v>9</v>
      </c>
      <c r="K1" t="s">
        <v>10</v>
      </c>
      <c r="L1" t="s">
        <v>11</v>
      </c>
      <c r="M1" s="8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 s="8">
        <v>341243679.13</v>
      </c>
      <c r="D2" s="8">
        <f>IF(B2-C2=0,"No Budget",B2-C2)</f>
        <v>15396420.870000005</v>
      </c>
      <c r="E2" s="9">
        <f>IFERROR(D2/B2,"No Budget")</f>
        <v>4.3170750765267295E-2</v>
      </c>
      <c r="F2">
        <f>IFERROR(_xlfn.RANK.EQ(E2,E$2:E$52,0),"No Budget")</f>
        <v>14</v>
      </c>
      <c r="G2">
        <v>382685200</v>
      </c>
      <c r="H2" s="8">
        <v>346340810.81999999</v>
      </c>
      <c r="I2" s="8">
        <f>IF(G2-H2=0,"No Budget",G2-H2)</f>
        <v>36344389.180000007</v>
      </c>
      <c r="J2" s="5">
        <f>IFERROR(I2/G2,"No Budget")</f>
        <v>9.4972027086493035E-2</v>
      </c>
      <c r="K2">
        <f>IFERROR(_xlfn.RANK.EQ(J2,J$2:J$52,0),"No Budget")</f>
        <v>10</v>
      </c>
      <c r="L2">
        <v>376548600</v>
      </c>
      <c r="M2" s="8">
        <v>355279492.22999901</v>
      </c>
      <c r="N2" s="8">
        <f>IF(L2-M2=0,"No Budget",L2-M2)</f>
        <v>21269107.770000994</v>
      </c>
      <c r="O2" s="5">
        <f>IFERROR(N2/L2,"No Budget")</f>
        <v>5.6484362894991494E-2</v>
      </c>
      <c r="P2">
        <f>IFERROR(_xlfn.RANK.EQ(O2,O$2:O$52,0),"No Budget")</f>
        <v>14</v>
      </c>
    </row>
    <row r="3" spans="1:16" x14ac:dyDescent="0.25">
      <c r="A3" t="s">
        <v>17</v>
      </c>
      <c r="B3">
        <v>328800</v>
      </c>
      <c r="C3" s="8">
        <v>321214.59000000003</v>
      </c>
      <c r="D3" s="8">
        <f t="shared" ref="D3:D52" si="0">IF(B3-C3=0,"No Budget",B3-C3)</f>
        <v>7585.4099999999744</v>
      </c>
      <c r="E3" s="9">
        <f t="shared" ref="E3:E52" si="1">IFERROR(D3/B3,"No Budget")</f>
        <v>2.3069981751824741E-2</v>
      </c>
      <c r="F3">
        <f t="shared" ref="F3:F52" si="2">IFERROR(_xlfn.RANK.EQ(E3,E$2:E$52,0),"No Budget")</f>
        <v>22</v>
      </c>
      <c r="G3">
        <v>334800</v>
      </c>
      <c r="H3" s="8">
        <v>312433.70999999897</v>
      </c>
      <c r="I3" s="8">
        <f t="shared" ref="I3:I52" si="3">IF(G3-H3=0,"No Budget",G3-H3)</f>
        <v>22366.290000001027</v>
      </c>
      <c r="J3" s="5">
        <f t="shared" ref="J3:J52" si="4">IFERROR(I3/G3,"No Budget")</f>
        <v>6.6804928315415249E-2</v>
      </c>
      <c r="K3">
        <f t="shared" ref="K3:K52" si="5">IFERROR(_xlfn.RANK.EQ(J3,J$2:J$52,0),"No Budget")</f>
        <v>14</v>
      </c>
      <c r="L3">
        <v>322700</v>
      </c>
      <c r="M3" s="8">
        <v>322263.03999999998</v>
      </c>
      <c r="N3" s="8">
        <f t="shared" ref="N3:N52" si="6">IF(L3-M3=0,"No Budget",L3-M3)</f>
        <v>436.96000000002095</v>
      </c>
      <c r="O3" s="5">
        <f t="shared" ref="O3:O52" si="7">IFERROR(N3/L3,"No Budget")</f>
        <v>1.3540749922529313E-3</v>
      </c>
      <c r="P3">
        <f t="shared" ref="P3:P52" si="8">IFERROR(_xlfn.RANK.EQ(O3,O$2:O$52,0),"No Budget")</f>
        <v>37</v>
      </c>
    </row>
    <row r="4" spans="1:16" x14ac:dyDescent="0.25">
      <c r="A4" t="s">
        <v>18</v>
      </c>
      <c r="B4">
        <v>3130600</v>
      </c>
      <c r="C4" s="8">
        <v>3115157.5599999898</v>
      </c>
      <c r="D4" s="8">
        <f t="shared" si="0"/>
        <v>15442.440000010189</v>
      </c>
      <c r="E4" s="9">
        <f t="shared" si="1"/>
        <v>4.9327413275443007E-3</v>
      </c>
      <c r="F4">
        <f t="shared" si="2"/>
        <v>42</v>
      </c>
      <c r="G4">
        <v>3652300</v>
      </c>
      <c r="H4" s="8">
        <v>3589693.2099999902</v>
      </c>
      <c r="I4" s="8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 s="8">
        <v>3564983.04999999</v>
      </c>
      <c r="N4" s="8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 s="8">
        <v>6947552.6699999999</v>
      </c>
      <c r="D5" s="8">
        <f t="shared" si="0"/>
        <v>723147.33000000007</v>
      </c>
      <c r="E5" s="9">
        <f t="shared" si="1"/>
        <v>9.4273968477453174E-2</v>
      </c>
      <c r="F5">
        <f t="shared" si="2"/>
        <v>4</v>
      </c>
      <c r="G5">
        <v>7968300</v>
      </c>
      <c r="H5" s="8">
        <v>7020609.3200000003</v>
      </c>
      <c r="I5" s="8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 s="8">
        <v>7497322.9100000001</v>
      </c>
      <c r="N5" s="8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 s="8">
        <v>385908.52</v>
      </c>
      <c r="D6" s="8">
        <f t="shared" si="0"/>
        <v>23391.479999999981</v>
      </c>
      <c r="E6" s="9">
        <f t="shared" si="1"/>
        <v>5.7149963352064452E-2</v>
      </c>
      <c r="F6">
        <f t="shared" si="2"/>
        <v>11</v>
      </c>
      <c r="G6">
        <v>428500</v>
      </c>
      <c r="H6" s="8">
        <v>427758.64</v>
      </c>
      <c r="I6" s="8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 s="8">
        <v>445114.28999999899</v>
      </c>
      <c r="N6" s="8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 s="8">
        <v>2946071.21</v>
      </c>
      <c r="D7" s="8">
        <f t="shared" si="0"/>
        <v>382928.79000000004</v>
      </c>
      <c r="E7" s="9">
        <f t="shared" si="1"/>
        <v>0.11502817362571344</v>
      </c>
      <c r="F7">
        <f t="shared" si="2"/>
        <v>2</v>
      </c>
      <c r="G7">
        <v>3390900</v>
      </c>
      <c r="H7" s="8">
        <v>3051483.41</v>
      </c>
      <c r="I7" s="8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 s="8">
        <v>2946440.08</v>
      </c>
      <c r="N7" s="8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 s="8">
        <v>1315623.30999999</v>
      </c>
      <c r="D8" s="8">
        <f t="shared" si="0"/>
        <v>236476.69000000996</v>
      </c>
      <c r="E8" s="9">
        <f t="shared" si="1"/>
        <v>0.15235918433091292</v>
      </c>
      <c r="F8">
        <f t="shared" si="2"/>
        <v>1</v>
      </c>
      <c r="G8">
        <v>1590700</v>
      </c>
      <c r="H8" s="8">
        <v>1383905.98999999</v>
      </c>
      <c r="I8" s="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 s="8">
        <v>1337735.3199999901</v>
      </c>
      <c r="N8" s="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 s="8">
        <v>8952825.2799999993</v>
      </c>
      <c r="D9" s="8">
        <f t="shared" si="0"/>
        <v>396574.72000000067</v>
      </c>
      <c r="E9" s="9">
        <f t="shared" si="1"/>
        <v>4.2417130511048909E-2</v>
      </c>
      <c r="F9">
        <f t="shared" si="2"/>
        <v>16</v>
      </c>
      <c r="G9">
        <v>11073700</v>
      </c>
      <c r="H9" s="8">
        <v>9929059.5199999996</v>
      </c>
      <c r="I9" s="8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 s="8">
        <v>9993599.52999999</v>
      </c>
      <c r="N9" s="8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 s="8">
        <v>407090.37</v>
      </c>
      <c r="D10" s="8">
        <f t="shared" si="0"/>
        <v>36209.630000000005</v>
      </c>
      <c r="E10" s="9">
        <f t="shared" si="1"/>
        <v>8.1681998646514792E-2</v>
      </c>
      <c r="F10">
        <f t="shared" si="2"/>
        <v>6</v>
      </c>
      <c r="G10">
        <v>495200</v>
      </c>
      <c r="H10" s="8">
        <v>467907.84000000003</v>
      </c>
      <c r="I10" s="8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 s="8">
        <v>478318.92</v>
      </c>
      <c r="N10" s="8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 s="8">
        <v>0</v>
      </c>
      <c r="D11" s="8" t="str">
        <f t="shared" si="0"/>
        <v>No Budget</v>
      </c>
      <c r="E11" s="9" t="str">
        <f t="shared" si="1"/>
        <v>No Budget</v>
      </c>
      <c r="F11" t="str">
        <f t="shared" si="2"/>
        <v>No Budget</v>
      </c>
      <c r="G11">
        <v>0</v>
      </c>
      <c r="H11" s="8">
        <v>0</v>
      </c>
      <c r="I11" s="8" t="str">
        <f t="shared" si="3"/>
        <v>No Budget</v>
      </c>
      <c r="J11" s="5" t="str">
        <f t="shared" si="4"/>
        <v>No Budget</v>
      </c>
      <c r="K11" t="str">
        <f t="shared" si="5"/>
        <v>No Budget</v>
      </c>
      <c r="L11">
        <v>375000</v>
      </c>
      <c r="M11" s="8">
        <v>63771.91</v>
      </c>
      <c r="N11" s="8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 s="8">
        <v>4066595.33</v>
      </c>
      <c r="D12" s="8">
        <f t="shared" si="0"/>
        <v>214304.66999999993</v>
      </c>
      <c r="E12" s="9">
        <f t="shared" si="1"/>
        <v>5.0060657805601608E-2</v>
      </c>
      <c r="F12">
        <f t="shared" si="2"/>
        <v>13</v>
      </c>
      <c r="G12">
        <v>4700400</v>
      </c>
      <c r="H12" s="8">
        <v>4205555.5999999996</v>
      </c>
      <c r="I12" s="8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 s="8">
        <v>4371713.1399999997</v>
      </c>
      <c r="N12" s="8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 s="8">
        <v>5772288.3300000001</v>
      </c>
      <c r="D13" s="8">
        <f t="shared" si="0"/>
        <v>75511.669999999925</v>
      </c>
      <c r="E13" s="9">
        <f t="shared" si="1"/>
        <v>1.2912833886247806E-2</v>
      </c>
      <c r="F13">
        <f t="shared" si="2"/>
        <v>33</v>
      </c>
      <c r="G13">
        <v>6223700</v>
      </c>
      <c r="H13" s="8">
        <v>5909077.9399999902</v>
      </c>
      <c r="I13" s="8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 s="8">
        <v>6056976.6699999999</v>
      </c>
      <c r="N13" s="8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 s="8">
        <v>505017.37</v>
      </c>
      <c r="D14" s="8">
        <f t="shared" si="0"/>
        <v>6982.6300000000047</v>
      </c>
      <c r="E14" s="9">
        <f t="shared" si="1"/>
        <v>1.3637949218750009E-2</v>
      </c>
      <c r="F14">
        <f t="shared" si="2"/>
        <v>30</v>
      </c>
      <c r="G14">
        <v>530500</v>
      </c>
      <c r="H14" s="8">
        <v>524402.98</v>
      </c>
      <c r="I14" s="8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 s="8">
        <v>504989.88</v>
      </c>
      <c r="N14" s="8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 s="8">
        <v>156545919.90000001</v>
      </c>
      <c r="D15" s="8">
        <f t="shared" si="0"/>
        <v>-496819.90000000596</v>
      </c>
      <c r="E15" s="9">
        <f t="shared" si="1"/>
        <v>-3.1837408866824991E-3</v>
      </c>
      <c r="F15">
        <f t="shared" si="2"/>
        <v>47</v>
      </c>
      <c r="G15">
        <v>184167800</v>
      </c>
      <c r="H15" s="8">
        <v>175966389.24999899</v>
      </c>
      <c r="I15" s="8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 s="8">
        <v>184450910.84999901</v>
      </c>
      <c r="N15" s="8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 s="8">
        <v>6522480.4599999897</v>
      </c>
      <c r="D16" s="8">
        <f t="shared" si="0"/>
        <v>78219.540000010282</v>
      </c>
      <c r="E16" s="9">
        <f t="shared" si="1"/>
        <v>1.1850188616360429E-2</v>
      </c>
      <c r="F16">
        <f t="shared" si="2"/>
        <v>37</v>
      </c>
      <c r="G16">
        <v>7352500</v>
      </c>
      <c r="H16" s="8">
        <v>7350464.0800000001</v>
      </c>
      <c r="I16" s="8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 s="8">
        <v>7397093</v>
      </c>
      <c r="N16" s="8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 s="8">
        <v>14439480.050000001</v>
      </c>
      <c r="D17" s="8">
        <f t="shared" si="0"/>
        <v>421319.94999999925</v>
      </c>
      <c r="E17" s="9">
        <f t="shared" si="1"/>
        <v>2.8351094826658003E-2</v>
      </c>
      <c r="F17">
        <f t="shared" si="2"/>
        <v>21</v>
      </c>
      <c r="G17">
        <v>15309700</v>
      </c>
      <c r="H17" s="8">
        <v>14645233.51</v>
      </c>
      <c r="I17" s="8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 s="8">
        <v>14346057.039999999</v>
      </c>
      <c r="N17" s="8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 s="8">
        <v>2615303.8999999901</v>
      </c>
      <c r="D18" s="8">
        <f t="shared" si="0"/>
        <v>149396.10000000987</v>
      </c>
      <c r="E18" s="9">
        <f t="shared" si="1"/>
        <v>5.4037002206391245E-2</v>
      </c>
      <c r="F18">
        <f t="shared" si="2"/>
        <v>12</v>
      </c>
      <c r="G18">
        <v>2861000</v>
      </c>
      <c r="H18" s="8">
        <v>2671745.94</v>
      </c>
      <c r="I18" s="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 s="8">
        <v>2535637.09</v>
      </c>
      <c r="N18" s="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 s="8">
        <v>8460963.1999999899</v>
      </c>
      <c r="D19" s="8">
        <f t="shared" si="0"/>
        <v>376336.80000001006</v>
      </c>
      <c r="E19" s="9">
        <f t="shared" si="1"/>
        <v>4.258504294298146E-2</v>
      </c>
      <c r="F19">
        <f t="shared" si="2"/>
        <v>15</v>
      </c>
      <c r="G19">
        <v>9713300</v>
      </c>
      <c r="H19" s="8">
        <v>8991707.2399999909</v>
      </c>
      <c r="I19" s="8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 s="8">
        <v>8766655.9100000001</v>
      </c>
      <c r="N19" s="8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 s="8">
        <v>124384360.159999</v>
      </c>
      <c r="D20" s="8">
        <f t="shared" si="0"/>
        <v>1539.8400010019541</v>
      </c>
      <c r="E20" s="9">
        <f t="shared" si="1"/>
        <v>1.2379538203300809E-5</v>
      </c>
      <c r="F20">
        <f t="shared" si="2"/>
        <v>46</v>
      </c>
      <c r="G20">
        <v>131849400</v>
      </c>
      <c r="H20" s="8">
        <v>131839624.37</v>
      </c>
      <c r="I20" s="8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 s="8">
        <v>130621283.53999899</v>
      </c>
      <c r="N20" s="8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 s="8">
        <v>22408587.5499999</v>
      </c>
      <c r="D21" s="8">
        <f t="shared" si="0"/>
        <v>1923512.4500000998</v>
      </c>
      <c r="E21" s="9">
        <f t="shared" si="1"/>
        <v>7.9052463618023094E-2</v>
      </c>
      <c r="F21">
        <f t="shared" si="2"/>
        <v>9</v>
      </c>
      <c r="G21">
        <v>24497400</v>
      </c>
      <c r="H21" s="8">
        <v>22655993.629999999</v>
      </c>
      <c r="I21" s="8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 s="8">
        <v>23434073.089999899</v>
      </c>
      <c r="N21" s="8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 s="8">
        <v>11412339.8799999</v>
      </c>
      <c r="D22" s="8">
        <f t="shared" si="0"/>
        <v>153660.12000009976</v>
      </c>
      <c r="E22" s="9">
        <f t="shared" si="1"/>
        <v>1.3285502334437123E-2</v>
      </c>
      <c r="F22">
        <f t="shared" si="2"/>
        <v>32</v>
      </c>
      <c r="G22">
        <v>11980700</v>
      </c>
      <c r="H22" s="8">
        <v>11791977.9699999</v>
      </c>
      <c r="I22" s="8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 s="8">
        <v>11934454.77</v>
      </c>
      <c r="N22" s="8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 s="8">
        <v>20036743.4099999</v>
      </c>
      <c r="D23" s="8">
        <f t="shared" si="0"/>
        <v>825956.59000010043</v>
      </c>
      <c r="E23" s="9">
        <f t="shared" si="1"/>
        <v>3.9590110100806722E-2</v>
      </c>
      <c r="F23">
        <f t="shared" si="2"/>
        <v>18</v>
      </c>
      <c r="G23">
        <v>22683800</v>
      </c>
      <c r="H23" s="8">
        <v>21722126.219999898</v>
      </c>
      <c r="I23" s="8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 s="8">
        <v>22619057.440000001</v>
      </c>
      <c r="N23" s="8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 s="8">
        <v>904969.19</v>
      </c>
      <c r="D24" s="8">
        <f t="shared" si="0"/>
        <v>12230.810000000056</v>
      </c>
      <c r="E24" s="9">
        <f t="shared" si="1"/>
        <v>1.3334943305713101E-2</v>
      </c>
      <c r="F24">
        <f t="shared" si="2"/>
        <v>31</v>
      </c>
      <c r="G24">
        <v>1112700</v>
      </c>
      <c r="H24" s="8">
        <v>1067214.42</v>
      </c>
      <c r="I24" s="8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 s="8">
        <v>1112527.1200000001</v>
      </c>
      <c r="N24" s="8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 s="8">
        <v>479149.53</v>
      </c>
      <c r="D25" s="8">
        <f t="shared" si="0"/>
        <v>4950.4699999999721</v>
      </c>
      <c r="E25" s="9">
        <f t="shared" si="1"/>
        <v>1.0226130964676661E-2</v>
      </c>
      <c r="F25">
        <f t="shared" si="2"/>
        <v>38</v>
      </c>
      <c r="G25">
        <v>505200</v>
      </c>
      <c r="H25" s="8">
        <v>497194.20999999897</v>
      </c>
      <c r="I25" s="8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 s="8">
        <v>494775.1</v>
      </c>
      <c r="N25" s="8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 s="8">
        <v>4801960.08</v>
      </c>
      <c r="D26" s="8">
        <f t="shared" si="0"/>
        <v>447839.91999999993</v>
      </c>
      <c r="E26" s="9">
        <f t="shared" si="1"/>
        <v>8.5306091660634673E-2</v>
      </c>
      <c r="F26">
        <f t="shared" si="2"/>
        <v>5</v>
      </c>
      <c r="G26">
        <v>5442200</v>
      </c>
      <c r="H26" s="8">
        <v>5122329.02999999</v>
      </c>
      <c r="I26" s="8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 s="8">
        <v>5117235.21</v>
      </c>
      <c r="N26" s="8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 s="8">
        <v>0</v>
      </c>
      <c r="D27" s="8" t="str">
        <f t="shared" si="0"/>
        <v>No Budget</v>
      </c>
      <c r="E27" s="9" t="str">
        <f t="shared" si="1"/>
        <v>No Budget</v>
      </c>
      <c r="F27" t="str">
        <f t="shared" si="2"/>
        <v>No Budget</v>
      </c>
      <c r="G27">
        <v>0</v>
      </c>
      <c r="H27" s="8">
        <v>0</v>
      </c>
      <c r="I27" s="8" t="str">
        <f t="shared" si="3"/>
        <v>No Budget</v>
      </c>
      <c r="J27" s="5" t="str">
        <f t="shared" si="4"/>
        <v>No Budget</v>
      </c>
      <c r="K27" t="str">
        <f t="shared" si="5"/>
        <v>No Budget</v>
      </c>
      <c r="L27">
        <v>0</v>
      </c>
      <c r="M27" s="8">
        <v>0</v>
      </c>
      <c r="N27" s="8" t="str">
        <f t="shared" si="6"/>
        <v>No Budget</v>
      </c>
      <c r="O27" s="5" t="str">
        <f t="shared" si="7"/>
        <v>No Budget</v>
      </c>
      <c r="P27" t="str">
        <f t="shared" si="8"/>
        <v>No Budget</v>
      </c>
    </row>
    <row r="28" spans="1:16" x14ac:dyDescent="0.25">
      <c r="A28" t="s">
        <v>42</v>
      </c>
      <c r="B28">
        <v>1382900</v>
      </c>
      <c r="C28" s="8">
        <v>1250442.02</v>
      </c>
      <c r="D28" s="8">
        <f t="shared" si="0"/>
        <v>132457.97999999998</v>
      </c>
      <c r="E28" s="9">
        <f t="shared" si="1"/>
        <v>9.5782760864849215E-2</v>
      </c>
      <c r="F28">
        <f t="shared" si="2"/>
        <v>3</v>
      </c>
      <c r="G28">
        <v>1545700</v>
      </c>
      <c r="H28" s="8">
        <v>1281335.23</v>
      </c>
      <c r="I28" s="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 s="8">
        <v>1393285.06</v>
      </c>
      <c r="N28" s="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 s="8">
        <v>2523884.71</v>
      </c>
      <c r="D29" s="8">
        <f t="shared" si="0"/>
        <v>37915.290000000037</v>
      </c>
      <c r="E29" s="9">
        <f t="shared" si="1"/>
        <v>1.4800253727847622E-2</v>
      </c>
      <c r="F29">
        <f t="shared" si="2"/>
        <v>28</v>
      </c>
      <c r="G29">
        <v>2779500</v>
      </c>
      <c r="H29" s="8">
        <v>2665264.4399999902</v>
      </c>
      <c r="I29" s="8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 s="8">
        <v>2889864.67</v>
      </c>
      <c r="N29" s="8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 s="8">
        <v>12030494.1</v>
      </c>
      <c r="D30" s="8">
        <f t="shared" si="0"/>
        <v>101705.90000000037</v>
      </c>
      <c r="E30" s="9">
        <f t="shared" si="1"/>
        <v>8.3831374359143746E-3</v>
      </c>
      <c r="F30">
        <f t="shared" si="2"/>
        <v>40</v>
      </c>
      <c r="G30">
        <v>12735900</v>
      </c>
      <c r="H30" s="8">
        <v>12685514.279999901</v>
      </c>
      <c r="I30" s="8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 s="8">
        <v>12826009.609999999</v>
      </c>
      <c r="N30" s="8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 s="8">
        <v>1740827.69</v>
      </c>
      <c r="D31" s="8">
        <f t="shared" si="0"/>
        <v>24772.310000000056</v>
      </c>
      <c r="E31" s="9">
        <f t="shared" si="1"/>
        <v>1.4030533529678329E-2</v>
      </c>
      <c r="F31">
        <f t="shared" si="2"/>
        <v>29</v>
      </c>
      <c r="G31">
        <v>1823300</v>
      </c>
      <c r="H31" s="8">
        <v>1762676.85</v>
      </c>
      <c r="I31" s="8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 s="8">
        <v>1801391.34</v>
      </c>
      <c r="N31" s="8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 s="8">
        <v>5925637.7199999904</v>
      </c>
      <c r="D32" s="8">
        <f t="shared" si="0"/>
        <v>73762.280000009574</v>
      </c>
      <c r="E32" s="9">
        <f t="shared" si="1"/>
        <v>1.2294942827617691E-2</v>
      </c>
      <c r="F32">
        <f t="shared" si="2"/>
        <v>36</v>
      </c>
      <c r="G32">
        <v>6195500</v>
      </c>
      <c r="H32" s="8">
        <v>6084985.4699999997</v>
      </c>
      <c r="I32" s="8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 s="8">
        <v>5987572.0199999996</v>
      </c>
      <c r="N32" s="8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 s="8">
        <v>920284264.73000002</v>
      </c>
      <c r="D33" s="8">
        <f t="shared" si="0"/>
        <v>7418835.2699990273</v>
      </c>
      <c r="E33" s="9">
        <f t="shared" si="1"/>
        <v>7.9969930789269058E-3</v>
      </c>
      <c r="F33">
        <f t="shared" si="2"/>
        <v>41</v>
      </c>
      <c r="G33">
        <v>979671000</v>
      </c>
      <c r="H33" s="8">
        <v>977068513.48000002</v>
      </c>
      <c r="I33" s="8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 s="8">
        <v>984116289.40999901</v>
      </c>
      <c r="N33" s="8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 s="8">
        <v>4109958.22</v>
      </c>
      <c r="D34" s="8">
        <f t="shared" si="0"/>
        <v>79341.779999999795</v>
      </c>
      <c r="E34" s="9">
        <f t="shared" si="1"/>
        <v>1.8939149738619768E-2</v>
      </c>
      <c r="F34">
        <f t="shared" si="2"/>
        <v>26</v>
      </c>
      <c r="G34">
        <v>4350600</v>
      </c>
      <c r="H34" s="8">
        <v>4137588.7699999898</v>
      </c>
      <c r="I34" s="8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 s="8">
        <v>4229801.51</v>
      </c>
      <c r="N34" s="8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 s="8">
        <v>0</v>
      </c>
      <c r="D35" s="8" t="str">
        <f t="shared" si="0"/>
        <v>No Budget</v>
      </c>
      <c r="E35" s="9" t="str">
        <f t="shared" si="1"/>
        <v>No Budget</v>
      </c>
      <c r="F35" t="str">
        <f t="shared" si="2"/>
        <v>No Budget</v>
      </c>
      <c r="G35">
        <v>0</v>
      </c>
      <c r="H35" s="8">
        <v>0</v>
      </c>
      <c r="I35" s="8" t="str">
        <f t="shared" si="3"/>
        <v>No Budget</v>
      </c>
      <c r="J35" s="5" t="str">
        <f t="shared" si="4"/>
        <v>No Budget</v>
      </c>
      <c r="K35" t="str">
        <f t="shared" si="5"/>
        <v>No Budget</v>
      </c>
      <c r="L35">
        <v>0</v>
      </c>
      <c r="M35" s="8">
        <v>0</v>
      </c>
      <c r="N35" s="8" t="str">
        <f t="shared" si="6"/>
        <v>No Budget</v>
      </c>
      <c r="O35" s="5" t="str">
        <f t="shared" si="7"/>
        <v>No Budget</v>
      </c>
      <c r="P35" t="str">
        <f t="shared" si="8"/>
        <v>No Budget</v>
      </c>
    </row>
    <row r="36" spans="1:16" x14ac:dyDescent="0.25">
      <c r="A36" t="s">
        <v>50</v>
      </c>
      <c r="B36">
        <v>798200</v>
      </c>
      <c r="C36" s="8">
        <v>735423.27999999898</v>
      </c>
      <c r="D36" s="8">
        <f t="shared" si="0"/>
        <v>62776.72000000102</v>
      </c>
      <c r="E36" s="9">
        <f t="shared" si="1"/>
        <v>7.8647857679780775E-2</v>
      </c>
      <c r="F36">
        <f t="shared" si="2"/>
        <v>10</v>
      </c>
      <c r="G36">
        <v>898700</v>
      </c>
      <c r="H36" s="8">
        <v>740966.94999999902</v>
      </c>
      <c r="I36" s="8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 s="8">
        <v>777215.28999999899</v>
      </c>
      <c r="N36" s="8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 s="8">
        <v>2005447.73999999</v>
      </c>
      <c r="D37" s="8">
        <f t="shared" si="0"/>
        <v>82352.260000010021</v>
      </c>
      <c r="E37" s="9">
        <f t="shared" si="1"/>
        <v>3.9444515758219188E-2</v>
      </c>
      <c r="F37">
        <f t="shared" si="2"/>
        <v>19</v>
      </c>
      <c r="G37">
        <v>2229200</v>
      </c>
      <c r="H37" s="8">
        <v>2118943.21</v>
      </c>
      <c r="I37" s="8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 s="8">
        <v>2108718.34</v>
      </c>
      <c r="N37" s="8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 s="8">
        <v>838669.82</v>
      </c>
      <c r="D38" s="8">
        <f t="shared" si="0"/>
        <v>16630.180000000051</v>
      </c>
      <c r="E38" s="9">
        <f t="shared" si="1"/>
        <v>1.9443680579913542E-2</v>
      </c>
      <c r="F38">
        <f t="shared" si="2"/>
        <v>25</v>
      </c>
      <c r="G38">
        <v>792800</v>
      </c>
      <c r="H38" s="8">
        <v>753451.96</v>
      </c>
      <c r="I38" s="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 s="8">
        <v>777663.26</v>
      </c>
      <c r="N38" s="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 s="8">
        <v>813108.87</v>
      </c>
      <c r="D39" s="8">
        <f t="shared" si="0"/>
        <v>70791.13</v>
      </c>
      <c r="E39" s="9">
        <f t="shared" si="1"/>
        <v>8.008952370177623E-2</v>
      </c>
      <c r="F39">
        <f t="shared" si="2"/>
        <v>8</v>
      </c>
      <c r="G39">
        <v>1294400</v>
      </c>
      <c r="H39" s="8">
        <v>1114242.27999999</v>
      </c>
      <c r="I39" s="8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 s="8">
        <v>1680463.8699999901</v>
      </c>
      <c r="N39" s="8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 s="8">
        <v>37565141.859999903</v>
      </c>
      <c r="D40" s="8">
        <f t="shared" si="0"/>
        <v>816758.14000009745</v>
      </c>
      <c r="E40" s="9">
        <f t="shared" si="1"/>
        <v>2.1279773539092578E-2</v>
      </c>
      <c r="F40">
        <f t="shared" si="2"/>
        <v>23</v>
      </c>
      <c r="G40">
        <v>39964900</v>
      </c>
      <c r="H40" s="8">
        <v>38095240.189999901</v>
      </c>
      <c r="I40" s="8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 s="8">
        <v>39606263.709999897</v>
      </c>
      <c r="N40" s="8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 s="8">
        <v>4409060.2099999897</v>
      </c>
      <c r="D41" s="8">
        <f t="shared" si="0"/>
        <v>184239.79000001028</v>
      </c>
      <c r="E41" s="9">
        <f t="shared" si="1"/>
        <v>4.0110550149132493E-2</v>
      </c>
      <c r="F41">
        <f t="shared" si="2"/>
        <v>17</v>
      </c>
      <c r="G41">
        <v>5089500</v>
      </c>
      <c r="H41" s="8">
        <v>4956043.6699999897</v>
      </c>
      <c r="I41" s="8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 s="8">
        <v>4717822.6500000004</v>
      </c>
      <c r="N41" s="8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 s="8">
        <v>188551675.67999899</v>
      </c>
      <c r="D42" s="8">
        <f t="shared" si="0"/>
        <v>41624.320001006126</v>
      </c>
      <c r="E42" s="9">
        <f t="shared" si="1"/>
        <v>2.2070943135841053E-4</v>
      </c>
      <c r="F42">
        <f t="shared" si="2"/>
        <v>44</v>
      </c>
      <c r="G42">
        <v>199130300</v>
      </c>
      <c r="H42" s="8">
        <v>196755033.31</v>
      </c>
      <c r="I42" s="8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 s="8">
        <v>199954563.74999899</v>
      </c>
      <c r="N42" s="8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 s="8">
        <v>7968645.8300000001</v>
      </c>
      <c r="D43" s="8">
        <f t="shared" si="0"/>
        <v>166754.16999999993</v>
      </c>
      <c r="E43" s="9">
        <f t="shared" si="1"/>
        <v>2.0497353541313264E-2</v>
      </c>
      <c r="F43">
        <f t="shared" si="2"/>
        <v>24</v>
      </c>
      <c r="G43">
        <v>8560800</v>
      </c>
      <c r="H43" s="8">
        <v>8171472.0199999996</v>
      </c>
      <c r="I43" s="8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 s="8">
        <v>8150982.5699999901</v>
      </c>
      <c r="N43" s="8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 s="8">
        <v>29789104.379999999</v>
      </c>
      <c r="D44" s="8">
        <f t="shared" si="0"/>
        <v>294095.62000000104</v>
      </c>
      <c r="E44" s="9">
        <f t="shared" si="1"/>
        <v>9.7760750186150751E-3</v>
      </c>
      <c r="F44">
        <f t="shared" si="2"/>
        <v>39</v>
      </c>
      <c r="G44">
        <v>31040700</v>
      </c>
      <c r="H44" s="8">
        <v>30793711.48</v>
      </c>
      <c r="I44" s="8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 s="8">
        <v>31282141.25</v>
      </c>
      <c r="N44" s="8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 s="8">
        <v>54589584.0499999</v>
      </c>
      <c r="D45" s="8">
        <f t="shared" si="0"/>
        <v>712015.95000009984</v>
      </c>
      <c r="E45" s="9">
        <f t="shared" si="1"/>
        <v>1.287514194887851E-2</v>
      </c>
      <c r="F45">
        <f t="shared" si="2"/>
        <v>34</v>
      </c>
      <c r="G45">
        <v>56792200</v>
      </c>
      <c r="H45" s="8">
        <v>54594953.959999897</v>
      </c>
      <c r="I45" s="8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 s="8">
        <v>55386549.6599999</v>
      </c>
      <c r="N45" s="8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 s="8">
        <v>258322.43</v>
      </c>
      <c r="D46" s="8">
        <f t="shared" si="0"/>
        <v>777.57000000000698</v>
      </c>
      <c r="E46" s="9">
        <f t="shared" si="1"/>
        <v>3.0010420686993711E-3</v>
      </c>
      <c r="F46">
        <f t="shared" si="2"/>
        <v>43</v>
      </c>
      <c r="G46">
        <v>266000</v>
      </c>
      <c r="H46" s="8">
        <v>257402.90999999901</v>
      </c>
      <c r="I46" s="8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 s="8">
        <v>254753.15999999901</v>
      </c>
      <c r="N46" s="8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 s="8">
        <v>70378426.719999999</v>
      </c>
      <c r="D47" s="8">
        <f t="shared" si="0"/>
        <v>12273.280000001192</v>
      </c>
      <c r="E47" s="9">
        <f t="shared" si="1"/>
        <v>1.7435939690898361E-4</v>
      </c>
      <c r="F47">
        <f t="shared" si="2"/>
        <v>45</v>
      </c>
      <c r="G47">
        <v>73467000</v>
      </c>
      <c r="H47" s="8">
        <v>73442541.659999996</v>
      </c>
      <c r="I47" s="8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 s="8">
        <v>75050829.179999903</v>
      </c>
      <c r="N47" s="8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 s="8">
        <v>6527352.5699999901</v>
      </c>
      <c r="D48" s="8">
        <f t="shared" si="0"/>
        <v>209747.43000000995</v>
      </c>
      <c r="E48" s="9">
        <f t="shared" si="1"/>
        <v>3.1133192323107857E-2</v>
      </c>
      <c r="F48">
        <f t="shared" si="2"/>
        <v>20</v>
      </c>
      <c r="G48">
        <v>7214700</v>
      </c>
      <c r="H48" s="8">
        <v>6922072.5599999996</v>
      </c>
      <c r="I48" s="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 s="8">
        <v>6882350.23999999</v>
      </c>
      <c r="N48" s="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 s="8">
        <v>90499.43</v>
      </c>
      <c r="D49" s="8">
        <f t="shared" si="0"/>
        <v>1700.570000000007</v>
      </c>
      <c r="E49" s="9">
        <f t="shared" si="1"/>
        <v>1.8444360086767971E-2</v>
      </c>
      <c r="F49">
        <f t="shared" si="2"/>
        <v>27</v>
      </c>
      <c r="G49">
        <v>102600</v>
      </c>
      <c r="H49" s="8">
        <v>95466.880000000005</v>
      </c>
      <c r="I49" s="8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 s="8">
        <v>0</v>
      </c>
      <c r="N49" s="8" t="str">
        <f t="shared" si="6"/>
        <v>No Budget</v>
      </c>
      <c r="O49" s="5" t="str">
        <f t="shared" si="7"/>
        <v>No Budget</v>
      </c>
      <c r="P49" t="str">
        <f t="shared" si="8"/>
        <v>No Budget</v>
      </c>
    </row>
    <row r="50" spans="1:16" x14ac:dyDescent="0.25">
      <c r="A50" t="s">
        <v>64</v>
      </c>
      <c r="B50">
        <v>832600</v>
      </c>
      <c r="C50" s="8">
        <v>832600</v>
      </c>
      <c r="D50" s="8" t="str">
        <f t="shared" si="0"/>
        <v>No Budget</v>
      </c>
      <c r="E50" s="9" t="str">
        <f t="shared" si="1"/>
        <v>No Budget</v>
      </c>
      <c r="F50" t="str">
        <f t="shared" si="2"/>
        <v>No Budget</v>
      </c>
      <c r="G50">
        <v>859100</v>
      </c>
      <c r="H50" s="8">
        <v>859100</v>
      </c>
      <c r="I50" s="8" t="str">
        <f t="shared" si="3"/>
        <v>No Budget</v>
      </c>
      <c r="J50" s="5" t="str">
        <f t="shared" si="4"/>
        <v>No Budget</v>
      </c>
      <c r="K50" t="str">
        <f t="shared" si="5"/>
        <v>No Budget</v>
      </c>
      <c r="L50">
        <v>843200</v>
      </c>
      <c r="M50" s="8">
        <v>843200</v>
      </c>
      <c r="N50" s="8" t="str">
        <f t="shared" si="6"/>
        <v>No Budget</v>
      </c>
      <c r="O50" s="5" t="str">
        <f t="shared" si="7"/>
        <v>No Budget</v>
      </c>
      <c r="P50" t="str">
        <f t="shared" si="8"/>
        <v>No Budget</v>
      </c>
    </row>
    <row r="51" spans="1:16" x14ac:dyDescent="0.25">
      <c r="A51" t="s">
        <v>65</v>
      </c>
      <c r="B51">
        <v>8609500</v>
      </c>
      <c r="C51" s="8">
        <v>8499425.3399999905</v>
      </c>
      <c r="D51" s="8">
        <f t="shared" si="0"/>
        <v>110074.66000000946</v>
      </c>
      <c r="E51" s="9">
        <f t="shared" si="1"/>
        <v>1.2785255822058129E-2</v>
      </c>
      <c r="F51">
        <f t="shared" si="2"/>
        <v>35</v>
      </c>
      <c r="G51">
        <v>8925500</v>
      </c>
      <c r="H51" s="8">
        <v>8599059.6199999992</v>
      </c>
      <c r="I51" s="8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 s="8">
        <v>8735843.3100000005</v>
      </c>
      <c r="N51" s="8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 s="8">
        <v>2254684.7999999998</v>
      </c>
      <c r="D52" s="8">
        <f t="shared" si="0"/>
        <v>196315.20000000019</v>
      </c>
      <c r="E52" s="9">
        <f t="shared" si="1"/>
        <v>8.009596083231342E-2</v>
      </c>
      <c r="F52">
        <f t="shared" si="2"/>
        <v>7</v>
      </c>
      <c r="G52">
        <v>2440700</v>
      </c>
      <c r="H52" s="8">
        <v>2204672.88</v>
      </c>
      <c r="I52" s="8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 s="8">
        <v>2056835.26</v>
      </c>
      <c r="N52" s="8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2" t="s">
        <v>8</v>
      </c>
      <c r="D55" s="1" t="s">
        <v>13</v>
      </c>
    </row>
    <row r="56" spans="1:16" x14ac:dyDescent="0.25">
      <c r="A56" t="s">
        <v>24</v>
      </c>
      <c r="B56" s="8">
        <f>VLOOKUP($A56,$A$1:$P$52,MATCH(B$55,$A$1:$P$1,0),FALSE)</f>
        <v>36209.630000000005</v>
      </c>
      <c r="C56" s="8">
        <f t="shared" ref="C56:D61" si="9">VLOOKUP($A56,$A$1:$P$52,MATCH(C$55,$A$1:$P$1,0),FALSE)</f>
        <v>27292.159999999974</v>
      </c>
      <c r="D56" s="8">
        <f t="shared" si="9"/>
        <v>9181.0800000000163</v>
      </c>
    </row>
    <row r="57" spans="1:16" x14ac:dyDescent="0.25">
      <c r="A57" t="s">
        <v>25</v>
      </c>
      <c r="B57" s="8" t="str">
        <f t="shared" ref="B57:B61" si="10">VLOOKUP($A57,$A$1:$P$52,MATCH(B$55,$A$1:$P$1,0),FALSE)</f>
        <v>No Budget</v>
      </c>
      <c r="C57" s="8" t="str">
        <f t="shared" si="9"/>
        <v>No Budget</v>
      </c>
      <c r="D57" s="8">
        <f t="shared" si="9"/>
        <v>311228.08999999997</v>
      </c>
    </row>
    <row r="58" spans="1:16" x14ac:dyDescent="0.25">
      <c r="A58" t="s">
        <v>32</v>
      </c>
      <c r="B58" s="8">
        <f t="shared" si="10"/>
        <v>149396.10000000987</v>
      </c>
      <c r="C58" s="8">
        <f t="shared" si="9"/>
        <v>189254.06000000006</v>
      </c>
      <c r="D58" s="8">
        <f t="shared" si="9"/>
        <v>374962.91000000015</v>
      </c>
    </row>
    <row r="59" spans="1:16" x14ac:dyDescent="0.25">
      <c r="A59" t="s">
        <v>38</v>
      </c>
      <c r="B59" s="8">
        <f t="shared" si="10"/>
        <v>12230.810000000056</v>
      </c>
      <c r="C59" s="8">
        <f t="shared" si="9"/>
        <v>45485.580000000075</v>
      </c>
      <c r="D59" s="8">
        <f t="shared" si="9"/>
        <v>72.879999999888241</v>
      </c>
    </row>
    <row r="60" spans="1:16" x14ac:dyDescent="0.25">
      <c r="A60" t="s">
        <v>39</v>
      </c>
      <c r="B60" s="8">
        <f t="shared" si="10"/>
        <v>4950.4699999999721</v>
      </c>
      <c r="C60" s="8">
        <f t="shared" si="9"/>
        <v>8005.7900000010268</v>
      </c>
      <c r="D60" s="8">
        <f t="shared" si="9"/>
        <v>1724.9000000000233</v>
      </c>
    </row>
    <row r="61" spans="1:16" x14ac:dyDescent="0.25">
      <c r="A61" t="s">
        <v>55</v>
      </c>
      <c r="B61" s="8">
        <f t="shared" si="10"/>
        <v>184239.79000001028</v>
      </c>
      <c r="C61" s="8">
        <f t="shared" si="9"/>
        <v>133456.33000001032</v>
      </c>
      <c r="D61" s="8">
        <f t="shared" si="9"/>
        <v>82077.349999999627</v>
      </c>
    </row>
    <row r="62" spans="1:16" x14ac:dyDescent="0.25">
      <c r="B62" s="8"/>
      <c r="D62" s="8"/>
    </row>
    <row r="63" spans="1:16" x14ac:dyDescent="0.25">
      <c r="A63" s="6" t="s">
        <v>68</v>
      </c>
      <c r="B63" s="8"/>
      <c r="D63" s="8"/>
    </row>
    <row r="64" spans="1:16" x14ac:dyDescent="0.25">
      <c r="A64" s="1" t="s">
        <v>0</v>
      </c>
      <c r="B64" s="12" t="s">
        <v>3</v>
      </c>
      <c r="C64" s="12" t="s">
        <v>8</v>
      </c>
      <c r="D64" s="12" t="s">
        <v>13</v>
      </c>
    </row>
    <row r="65" spans="1:4" x14ac:dyDescent="0.25">
      <c r="A65" t="s">
        <v>24</v>
      </c>
      <c r="B65" s="8">
        <f>_xlfn.XLOOKUP($A65,A$2:A$52,D$2:D$52)</f>
        <v>36209.630000000005</v>
      </c>
      <c r="C65" s="8" cm="1">
        <f t="array" ref="C65">_xlfn.XLOOKUP($A65,$A$2:A$52,I$2:I$52)</f>
        <v>27292.159999999974</v>
      </c>
      <c r="D65" s="8" cm="1">
        <f t="array" ref="D65">_xlfn.XLOOKUP($A65,$A$2:A$52,N$2:N$52)</f>
        <v>9181.0800000000163</v>
      </c>
    </row>
    <row r="66" spans="1:4" x14ac:dyDescent="0.25">
      <c r="A66" t="s">
        <v>25</v>
      </c>
      <c r="B66" s="8" t="str">
        <f t="shared" ref="B66:B70" si="11">_xlfn.XLOOKUP($A66,A$2:A$52,D$2:D$52)</f>
        <v>No Budget</v>
      </c>
      <c r="C66" s="8" t="str" cm="1">
        <f t="array" ref="C66">_xlfn.XLOOKUP($A66,$A$2:A$52,I$2:I$52)</f>
        <v>No Budget</v>
      </c>
      <c r="D66" s="8" cm="1">
        <f t="array" ref="D66">_xlfn.XLOOKUP($A66,$A$2:A$52,N$2:N$52)</f>
        <v>311228.08999999997</v>
      </c>
    </row>
    <row r="67" spans="1:4" x14ac:dyDescent="0.25">
      <c r="A67" t="s">
        <v>32</v>
      </c>
      <c r="B67" s="8">
        <f t="shared" si="11"/>
        <v>149396.10000000987</v>
      </c>
      <c r="C67" s="8" cm="1">
        <f t="array" ref="C67">_xlfn.XLOOKUP($A67,$A$2:A$52,I$2:I$52)</f>
        <v>189254.06000000006</v>
      </c>
      <c r="D67" s="8" cm="1">
        <f t="array" ref="D67">_xlfn.XLOOKUP($A67,$A$2:A$52,N$2:N$52)</f>
        <v>374962.91000000015</v>
      </c>
    </row>
    <row r="68" spans="1:4" x14ac:dyDescent="0.25">
      <c r="A68" t="s">
        <v>38</v>
      </c>
      <c r="B68" s="8">
        <f t="shared" si="11"/>
        <v>12230.810000000056</v>
      </c>
      <c r="C68" s="8" cm="1">
        <f t="array" ref="C68">_xlfn.XLOOKUP($A68,$A$2:A$52,I$2:I$52)</f>
        <v>45485.580000000075</v>
      </c>
      <c r="D68" s="8" cm="1">
        <f t="array" ref="D68">_xlfn.XLOOKUP($A68,$A$2:A$52,N$2:N$52)</f>
        <v>72.879999999888241</v>
      </c>
    </row>
    <row r="69" spans="1:4" x14ac:dyDescent="0.25">
      <c r="A69" t="s">
        <v>39</v>
      </c>
      <c r="B69" s="8">
        <f t="shared" si="11"/>
        <v>4950.4699999999721</v>
      </c>
      <c r="C69" s="8" cm="1">
        <f t="array" ref="C69">_xlfn.XLOOKUP($A69,$A$2:A$52,I$2:I$52)</f>
        <v>8005.7900000010268</v>
      </c>
      <c r="D69" s="8" cm="1">
        <f t="array" ref="D69">_xlfn.XLOOKUP($A69,$A$2:A$52,N$2:N$52)</f>
        <v>1724.9000000000233</v>
      </c>
    </row>
    <row r="70" spans="1:4" x14ac:dyDescent="0.25">
      <c r="A70" t="s">
        <v>55</v>
      </c>
      <c r="B70" s="8">
        <f t="shared" si="11"/>
        <v>184239.79000001028</v>
      </c>
      <c r="C70" s="8" cm="1">
        <f t="array" ref="C70">_xlfn.XLOOKUP($A70,$A$2:A$52,I$2:I$52)</f>
        <v>133456.33000001032</v>
      </c>
      <c r="D70" s="8" cm="1">
        <f t="array" ref="D70">_xlfn.XLOOKUP($A70,$A$2:A$52,N$2:N$52)</f>
        <v>82077.349999999627</v>
      </c>
    </row>
    <row r="71" spans="1:4" x14ac:dyDescent="0.25">
      <c r="B71" s="8"/>
      <c r="D71" s="8"/>
    </row>
    <row r="72" spans="1:4" x14ac:dyDescent="0.25">
      <c r="A72" s="6" t="s">
        <v>69</v>
      </c>
      <c r="B72" s="8"/>
      <c r="D72" s="8"/>
    </row>
    <row r="73" spans="1:4" x14ac:dyDescent="0.25">
      <c r="A73" s="1" t="s">
        <v>0</v>
      </c>
      <c r="B73" s="12" t="s">
        <v>3</v>
      </c>
      <c r="C73" s="12" t="s">
        <v>8</v>
      </c>
      <c r="D73" s="12" t="s">
        <v>13</v>
      </c>
    </row>
    <row r="74" spans="1:4" x14ac:dyDescent="0.25">
      <c r="A74" t="s">
        <v>24</v>
      </c>
      <c r="B74" s="8">
        <f>INDEX(B$2:P$52, MATCH(A74, A$2:A$52, 0), MATCH($B$73, B$1:P$1,0))</f>
        <v>36209.630000000005</v>
      </c>
      <c r="C74" s="8">
        <f>INDEX(B$2:P$52, MATCH(A74, A$2:A$52, 0), MATCH($C$73, B$1:P$1,0))</f>
        <v>27292.159999999974</v>
      </c>
      <c r="D74" s="8">
        <f>INDEX(B$2:P$52, MATCH(A74, A$2:A$52, 0), MATCH($D$73, B$1:P$1,0))</f>
        <v>9181.0800000000163</v>
      </c>
    </row>
    <row r="75" spans="1:4" x14ac:dyDescent="0.25">
      <c r="A75" t="s">
        <v>25</v>
      </c>
      <c r="B75" s="8" t="str">
        <f t="shared" ref="B75:B79" si="12">INDEX(B$2:P$52, MATCH(A75, A$2:A$52, 0), MATCH($B$73, B$1:P$1,0))</f>
        <v>No Budget</v>
      </c>
      <c r="C75" s="8" t="str">
        <f t="shared" ref="C75:C79" si="13">INDEX(B$2:P$52, MATCH(A75, A$2:A$52, 0), MATCH($C$73, B$1:P$1,0))</f>
        <v>No Budget</v>
      </c>
      <c r="D75" s="8">
        <f t="shared" ref="D75:D79" si="14">INDEX(B$2:P$52, MATCH(A75, A$2:A$52, 0), MATCH($D$73, B$1:P$1,0))</f>
        <v>311228.08999999997</v>
      </c>
    </row>
    <row r="76" spans="1:4" x14ac:dyDescent="0.25">
      <c r="A76" t="s">
        <v>32</v>
      </c>
      <c r="B76" s="8">
        <f t="shared" si="12"/>
        <v>149396.10000000987</v>
      </c>
      <c r="C76" s="8">
        <f t="shared" si="13"/>
        <v>189254.06000000006</v>
      </c>
      <c r="D76" s="8">
        <f t="shared" si="14"/>
        <v>374962.91000000015</v>
      </c>
    </row>
    <row r="77" spans="1:4" x14ac:dyDescent="0.25">
      <c r="A77" t="s">
        <v>38</v>
      </c>
      <c r="B77" s="8">
        <f t="shared" si="12"/>
        <v>12230.810000000056</v>
      </c>
      <c r="C77" s="8">
        <f t="shared" si="13"/>
        <v>45485.580000000075</v>
      </c>
      <c r="D77" s="8">
        <f t="shared" si="14"/>
        <v>72.879999999888241</v>
      </c>
    </row>
    <row r="78" spans="1:4" x14ac:dyDescent="0.25">
      <c r="A78" t="s">
        <v>39</v>
      </c>
      <c r="B78" s="8">
        <f t="shared" si="12"/>
        <v>4950.4699999999721</v>
      </c>
      <c r="C78" s="8">
        <f t="shared" si="13"/>
        <v>8005.7900000010268</v>
      </c>
      <c r="D78" s="8">
        <f t="shared" si="14"/>
        <v>1724.9000000000233</v>
      </c>
    </row>
    <row r="79" spans="1:4" x14ac:dyDescent="0.25">
      <c r="A79" t="s">
        <v>55</v>
      </c>
      <c r="B79" s="8">
        <f t="shared" si="12"/>
        <v>184239.79000001028</v>
      </c>
      <c r="C79" s="8">
        <f t="shared" si="13"/>
        <v>133456.33000001032</v>
      </c>
      <c r="D79" s="8">
        <f t="shared" si="14"/>
        <v>82077.349999999627</v>
      </c>
    </row>
    <row r="81" spans="1:7" x14ac:dyDescent="0.25">
      <c r="A81" s="6" t="s">
        <v>70</v>
      </c>
    </row>
    <row r="82" spans="1:7" x14ac:dyDescent="0.25">
      <c r="A82" t="s">
        <v>0</v>
      </c>
      <c r="B82" t="s">
        <v>20</v>
      </c>
    </row>
    <row r="83" spans="1:7" x14ac:dyDescent="0.25">
      <c r="B83" s="1" t="s">
        <v>71</v>
      </c>
      <c r="C83" s="12" t="s">
        <v>72</v>
      </c>
    </row>
    <row r="84" spans="1:7" x14ac:dyDescent="0.25">
      <c r="A84" t="s">
        <v>73</v>
      </c>
      <c r="B84">
        <f>INDEX(B$2:P$52, MATCH($B$82, $A$2:$A$52, 0), MATCH(_xlfn.CONCAT(A84,"_",$B$83), B$1:P$1,0))</f>
        <v>409300</v>
      </c>
      <c r="C84" s="8">
        <f>INDEX(B$2:P$52, MATCH($B$82, $A$2:$A$52, 0), MATCH(_xlfn.CONCAT(A84,"_",$C$83), $B$1:$P$1,0))</f>
        <v>385908.52</v>
      </c>
    </row>
    <row r="85" spans="1:7" x14ac:dyDescent="0.25">
      <c r="A85" t="s">
        <v>74</v>
      </c>
      <c r="B85">
        <f t="shared" ref="B85:B86" si="15">INDEX(B$2:P$52, MATCH($B$82, $A$2:$A$52, 0), MATCH(_xlfn.CONCAT(A85,"_",$B$83), B$1:P$1,0))</f>
        <v>428500</v>
      </c>
      <c r="C85" s="8">
        <f t="shared" ref="C85:C86" si="16">INDEX(B$2:P$52, MATCH($B$82, $A$2:$A$52, 0), MATCH(_xlfn.CONCAT(A85,"_",$C$83), $B$1:$P$1,0))</f>
        <v>427758.64</v>
      </c>
    </row>
    <row r="86" spans="1:7" x14ac:dyDescent="0.25">
      <c r="A86" t="s">
        <v>75</v>
      </c>
      <c r="B86">
        <f t="shared" si="15"/>
        <v>445200</v>
      </c>
      <c r="C86" s="8">
        <f t="shared" si="16"/>
        <v>445114.28999999899</v>
      </c>
    </row>
    <row r="88" spans="1:7" x14ac:dyDescent="0.25">
      <c r="A88" s="6" t="s">
        <v>76</v>
      </c>
    </row>
    <row r="89" spans="1:7" x14ac:dyDescent="0.25">
      <c r="A89" t="s">
        <v>77</v>
      </c>
      <c r="B89" s="6">
        <v>1</v>
      </c>
      <c r="C89" s="13"/>
      <c r="D89" s="6">
        <v>2</v>
      </c>
      <c r="E89" s="10"/>
      <c r="F89" s="6">
        <v>3</v>
      </c>
    </row>
    <row r="90" spans="1:7" x14ac:dyDescent="0.25">
      <c r="B90" s="7" t="s">
        <v>0</v>
      </c>
      <c r="C90" s="14" t="s">
        <v>78</v>
      </c>
      <c r="D90" s="7" t="s">
        <v>0</v>
      </c>
      <c r="E90" s="11" t="s">
        <v>78</v>
      </c>
      <c r="F90" s="7" t="s">
        <v>0</v>
      </c>
      <c r="G90" s="7" t="s">
        <v>78</v>
      </c>
    </row>
    <row r="91" spans="1:7" x14ac:dyDescent="0.25">
      <c r="A91" t="s">
        <v>73</v>
      </c>
      <c r="G91" s="5"/>
    </row>
    <row r="92" spans="1:7" x14ac:dyDescent="0.25">
      <c r="A92" t="s">
        <v>74</v>
      </c>
      <c r="G92" s="5"/>
    </row>
    <row r="93" spans="1:7" x14ac:dyDescent="0.25">
      <c r="A93" t="s">
        <v>75</v>
      </c>
      <c r="G93" s="5"/>
    </row>
    <row r="95" spans="1:7" x14ac:dyDescent="0.25">
      <c r="A95" s="6" t="s">
        <v>79</v>
      </c>
    </row>
    <row r="96" spans="1:7" x14ac:dyDescent="0.25">
      <c r="A96" t="s">
        <v>77</v>
      </c>
      <c r="B96" s="6">
        <v>1</v>
      </c>
      <c r="C96" s="13"/>
      <c r="D96" s="6">
        <v>2</v>
      </c>
      <c r="E96" s="10"/>
      <c r="F96" s="6">
        <v>3</v>
      </c>
    </row>
    <row r="97" spans="1:9" x14ac:dyDescent="0.25">
      <c r="B97" s="7" t="s">
        <v>0</v>
      </c>
      <c r="C97" s="14" t="s">
        <v>78</v>
      </c>
      <c r="D97" s="7" t="s">
        <v>0</v>
      </c>
      <c r="E97" s="11" t="s">
        <v>78</v>
      </c>
      <c r="F97" s="7" t="s">
        <v>0</v>
      </c>
      <c r="G97" s="7" t="s">
        <v>78</v>
      </c>
    </row>
    <row r="98" spans="1:9" x14ac:dyDescent="0.25">
      <c r="A98" t="s">
        <v>73</v>
      </c>
      <c r="G98" s="4"/>
      <c r="I98" s="4"/>
    </row>
    <row r="99" spans="1:9" x14ac:dyDescent="0.25">
      <c r="A99" t="s">
        <v>74</v>
      </c>
      <c r="G99" s="4"/>
      <c r="I99" s="4"/>
    </row>
    <row r="100" spans="1:9" x14ac:dyDescent="0.25">
      <c r="A100" t="s">
        <v>75</v>
      </c>
      <c r="G100" s="4"/>
      <c r="I100" s="4"/>
    </row>
  </sheetData>
  <dataValidations count="2">
    <dataValidation allowBlank="1" showInputMessage="1" showErrorMessage="1" sqref="B83" xr:uid="{ED917E5A-52C7-4996-B4F6-718AF49FFFBA}"/>
    <dataValidation type="list" allowBlank="1" showInputMessage="1" showErrorMessage="1" sqref="A83 B82" xr:uid="{73A87C30-3656-4084-B653-C07906A1D437}">
      <formula1>$A$2:$A$52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metro_budget_challenge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Hollinger</cp:lastModifiedBy>
  <cp:revision/>
  <dcterms:created xsi:type="dcterms:W3CDTF">2020-02-26T17:00:38Z</dcterms:created>
  <dcterms:modified xsi:type="dcterms:W3CDTF">2023-09-20T01:47:21Z</dcterms:modified>
  <cp:category/>
  <cp:contentStatus/>
</cp:coreProperties>
</file>