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-X1\Documents\nss_data_analytics\projects\lookups-budget-elisianguyen\"/>
    </mc:Choice>
  </mc:AlternateContent>
  <xr:revisionPtr revIDLastSave="0" documentId="13_ncr:1_{DC1258EF-7517-40E7-92A6-4897BD5E12CE}" xr6:coauthVersionLast="47" xr6:coauthVersionMax="47" xr10:uidLastSave="{00000000-0000-0000-0000-000000000000}"/>
  <bookViews>
    <workbookView xWindow="21924" yWindow="312" windowWidth="17328" windowHeight="1425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C79" i="1"/>
  <c r="B75" i="1"/>
  <c r="B74" i="1"/>
  <c r="D66" i="1"/>
  <c r="D68" i="1"/>
  <c r="C68" i="1"/>
  <c r="C70" i="1"/>
  <c r="B69" i="1"/>
  <c r="D57" i="1"/>
  <c r="D56" i="1"/>
  <c r="C57" i="1"/>
  <c r="C59" i="1"/>
  <c r="B57" i="1"/>
  <c r="B60" i="1"/>
  <c r="O6" i="1"/>
  <c r="O7" i="1"/>
  <c r="O9" i="1"/>
  <c r="O14" i="1"/>
  <c r="O15" i="1"/>
  <c r="O17" i="1"/>
  <c r="O22" i="1"/>
  <c r="O25" i="1"/>
  <c r="O30" i="1"/>
  <c r="O33" i="1"/>
  <c r="O38" i="1"/>
  <c r="O41" i="1"/>
  <c r="O46" i="1"/>
  <c r="O49" i="1"/>
  <c r="J3" i="1"/>
  <c r="J6" i="1"/>
  <c r="J11" i="1"/>
  <c r="J14" i="1"/>
  <c r="J19" i="1"/>
  <c r="J22" i="1"/>
  <c r="J27" i="1"/>
  <c r="J30" i="1"/>
  <c r="J35" i="1"/>
  <c r="J38" i="1"/>
  <c r="J43" i="1"/>
  <c r="J46" i="1"/>
  <c r="J51" i="1"/>
  <c r="E19" i="1"/>
  <c r="E25" i="1"/>
  <c r="E27" i="1"/>
  <c r="E33" i="1"/>
  <c r="E35" i="1"/>
  <c r="E41" i="1"/>
  <c r="E43" i="1"/>
  <c r="E49" i="1"/>
  <c r="E51" i="1"/>
  <c r="E14" i="1"/>
  <c r="E15" i="1"/>
  <c r="E17" i="1"/>
  <c r="D11" i="1"/>
  <c r="E11" i="1" s="1"/>
  <c r="N3" i="1"/>
  <c r="O3" i="1" s="1"/>
  <c r="N4" i="1"/>
  <c r="O4" i="1" s="1"/>
  <c r="N5" i="1"/>
  <c r="O5" i="1" s="1"/>
  <c r="N6" i="1"/>
  <c r="N7" i="1"/>
  <c r="N8" i="1"/>
  <c r="O8" i="1" s="1"/>
  <c r="N9" i="1"/>
  <c r="N10" i="1"/>
  <c r="D74" i="1" s="1"/>
  <c r="N11" i="1"/>
  <c r="O11" i="1" s="1"/>
  <c r="N12" i="1"/>
  <c r="O12" i="1" s="1"/>
  <c r="N13" i="1"/>
  <c r="O13" i="1" s="1"/>
  <c r="N14" i="1"/>
  <c r="N15" i="1"/>
  <c r="N16" i="1"/>
  <c r="O16" i="1" s="1"/>
  <c r="N17" i="1"/>
  <c r="N18" i="1"/>
  <c r="D58" i="1" s="1"/>
  <c r="N19" i="1"/>
  <c r="O19" i="1" s="1"/>
  <c r="N20" i="1"/>
  <c r="O20" i="1" s="1"/>
  <c r="N21" i="1"/>
  <c r="O21" i="1" s="1"/>
  <c r="N22" i="1"/>
  <c r="N23" i="1"/>
  <c r="O23" i="1" s="1"/>
  <c r="N24" i="1"/>
  <c r="D59" i="1" s="1"/>
  <c r="N25" i="1"/>
  <c r="D69" i="1" s="1"/>
  <c r="N26" i="1"/>
  <c r="O26" i="1" s="1"/>
  <c r="N27" i="1"/>
  <c r="O27" i="1" s="1"/>
  <c r="N28" i="1"/>
  <c r="O28" i="1" s="1"/>
  <c r="N29" i="1"/>
  <c r="O29" i="1" s="1"/>
  <c r="N30" i="1"/>
  <c r="N31" i="1"/>
  <c r="O31" i="1" s="1"/>
  <c r="N32" i="1"/>
  <c r="O32" i="1" s="1"/>
  <c r="N33" i="1"/>
  <c r="N34" i="1"/>
  <c r="O34" i="1" s="1"/>
  <c r="N35" i="1"/>
  <c r="O35" i="1" s="1"/>
  <c r="N36" i="1"/>
  <c r="O36" i="1" s="1"/>
  <c r="N37" i="1"/>
  <c r="O37" i="1" s="1"/>
  <c r="N38" i="1"/>
  <c r="N39" i="1"/>
  <c r="O39" i="1" s="1"/>
  <c r="N40" i="1"/>
  <c r="O40" i="1" s="1"/>
  <c r="N41" i="1"/>
  <c r="D70" i="1" s="1"/>
  <c r="N42" i="1"/>
  <c r="O42" i="1" s="1"/>
  <c r="N43" i="1"/>
  <c r="O43" i="1" s="1"/>
  <c r="N44" i="1"/>
  <c r="O44" i="1" s="1"/>
  <c r="N45" i="1"/>
  <c r="O45" i="1" s="1"/>
  <c r="N46" i="1"/>
  <c r="N47" i="1"/>
  <c r="O47" i="1" s="1"/>
  <c r="N48" i="1"/>
  <c r="O48" i="1" s="1"/>
  <c r="N49" i="1"/>
  <c r="N50" i="1"/>
  <c r="O50" i="1" s="1"/>
  <c r="N51" i="1"/>
  <c r="O51" i="1" s="1"/>
  <c r="N52" i="1"/>
  <c r="O52" i="1" s="1"/>
  <c r="N2" i="1"/>
  <c r="O2" i="1" s="1"/>
  <c r="I3" i="1"/>
  <c r="I4" i="1"/>
  <c r="J4" i="1" s="1"/>
  <c r="I5" i="1"/>
  <c r="J5" i="1" s="1"/>
  <c r="I6" i="1"/>
  <c r="I7" i="1"/>
  <c r="J7" i="1" s="1"/>
  <c r="I8" i="1"/>
  <c r="J8" i="1" s="1"/>
  <c r="I9" i="1"/>
  <c r="J9" i="1" s="1"/>
  <c r="I10" i="1"/>
  <c r="C65" i="1" s="1"/>
  <c r="I11" i="1"/>
  <c r="C75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C67" i="1" s="1"/>
  <c r="I19" i="1"/>
  <c r="I20" i="1"/>
  <c r="J20" i="1" s="1"/>
  <c r="I21" i="1"/>
  <c r="J21" i="1" s="1"/>
  <c r="I22" i="1"/>
  <c r="I23" i="1"/>
  <c r="J23" i="1" s="1"/>
  <c r="I24" i="1"/>
  <c r="J24" i="1" s="1"/>
  <c r="I25" i="1"/>
  <c r="C60" i="1" s="1"/>
  <c r="I26" i="1"/>
  <c r="J26" i="1" s="1"/>
  <c r="I27" i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I39" i="1"/>
  <c r="J39" i="1" s="1"/>
  <c r="I40" i="1"/>
  <c r="J40" i="1" s="1"/>
  <c r="I41" i="1"/>
  <c r="C61" i="1" s="1"/>
  <c r="I42" i="1"/>
  <c r="J42" i="1" s="1"/>
  <c r="I43" i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J50" i="1" s="1"/>
  <c r="I51" i="1"/>
  <c r="I52" i="1"/>
  <c r="J52" i="1" s="1"/>
  <c r="I2" i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2" i="1"/>
  <c r="E12" i="1" s="1"/>
  <c r="D13" i="1"/>
  <c r="E13" i="1" s="1"/>
  <c r="D14" i="1"/>
  <c r="D15" i="1"/>
  <c r="D16" i="1"/>
  <c r="E16" i="1" s="1"/>
  <c r="D17" i="1"/>
  <c r="D18" i="1"/>
  <c r="B76" i="1" s="1"/>
  <c r="D19" i="1"/>
  <c r="D20" i="1"/>
  <c r="E20" i="1" s="1"/>
  <c r="D21" i="1"/>
  <c r="E21" i="1" s="1"/>
  <c r="D22" i="1"/>
  <c r="E22" i="1" s="1"/>
  <c r="D23" i="1"/>
  <c r="E23" i="1" s="1"/>
  <c r="D24" i="1"/>
  <c r="B68" i="1" s="1"/>
  <c r="D25" i="1"/>
  <c r="B78" i="1" s="1"/>
  <c r="D26" i="1"/>
  <c r="E26" i="1" s="1"/>
  <c r="D27" i="1"/>
  <c r="D28" i="1"/>
  <c r="E28" i="1" s="1"/>
  <c r="D29" i="1"/>
  <c r="E29" i="1" s="1"/>
  <c r="D30" i="1"/>
  <c r="E30" i="1" s="1"/>
  <c r="D31" i="1"/>
  <c r="E31" i="1" s="1"/>
  <c r="D32" i="1"/>
  <c r="E32" i="1" s="1"/>
  <c r="D33" i="1"/>
  <c r="D34" i="1"/>
  <c r="E34" i="1" s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B61" i="1" s="1"/>
  <c r="D42" i="1"/>
  <c r="E42" i="1" s="1"/>
  <c r="D43" i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E50" i="1" s="1"/>
  <c r="D51" i="1"/>
  <c r="D52" i="1"/>
  <c r="E52" i="1" s="1"/>
  <c r="D2" i="1"/>
  <c r="E2" i="1" s="1"/>
  <c r="O24" i="1" l="1"/>
  <c r="B59" i="1"/>
  <c r="C58" i="1"/>
  <c r="B70" i="1"/>
  <c r="C69" i="1"/>
  <c r="D67" i="1"/>
  <c r="C74" i="1"/>
  <c r="E24" i="1"/>
  <c r="F26" i="1" s="1"/>
  <c r="C78" i="1"/>
  <c r="J18" i="1"/>
  <c r="J10" i="1"/>
  <c r="B56" i="1"/>
  <c r="D61" i="1"/>
  <c r="B67" i="1"/>
  <c r="C66" i="1"/>
  <c r="B79" i="1"/>
  <c r="C77" i="1"/>
  <c r="B58" i="1"/>
  <c r="J41" i="1"/>
  <c r="J25" i="1"/>
  <c r="K50" i="1" s="1"/>
  <c r="C56" i="1"/>
  <c r="D60" i="1"/>
  <c r="B66" i="1"/>
  <c r="D65" i="1"/>
  <c r="C76" i="1"/>
  <c r="B65" i="1"/>
  <c r="B77" i="1"/>
  <c r="E18" i="1"/>
  <c r="O18" i="1"/>
  <c r="O10" i="1"/>
  <c r="P25" i="1" s="1"/>
  <c r="K34" i="1"/>
  <c r="K42" i="1"/>
  <c r="K41" i="1"/>
  <c r="K17" i="1"/>
  <c r="P36" i="1"/>
  <c r="P51" i="1"/>
  <c r="P33" i="1"/>
  <c r="K26" i="1"/>
  <c r="P32" i="1"/>
  <c r="P22" i="1"/>
  <c r="P29" i="1"/>
  <c r="K49" i="1"/>
  <c r="K25" i="1"/>
  <c r="K31" i="1"/>
  <c r="K9" i="1"/>
  <c r="K27" i="1"/>
  <c r="P48" i="1"/>
  <c r="K10" i="1"/>
  <c r="P21" i="1"/>
  <c r="K33" i="1"/>
  <c r="P38" i="1"/>
  <c r="P50" i="1"/>
  <c r="P46" i="1"/>
  <c r="P47" i="1"/>
  <c r="P39" i="1"/>
  <c r="P31" i="1"/>
  <c r="P23" i="1"/>
  <c r="P15" i="1"/>
  <c r="P7" i="1"/>
  <c r="P44" i="1"/>
  <c r="P30" i="1"/>
  <c r="P16" i="1"/>
  <c r="P41" i="1"/>
  <c r="P14" i="1"/>
  <c r="P2" i="1"/>
  <c r="P40" i="1"/>
  <c r="P28" i="1"/>
  <c r="P12" i="1"/>
  <c r="P43" i="1"/>
  <c r="P35" i="1"/>
  <c r="P27" i="1"/>
  <c r="P19" i="1"/>
  <c r="P11" i="1"/>
  <c r="P3" i="1"/>
  <c r="P49" i="1"/>
  <c r="P37" i="1"/>
  <c r="P24" i="1"/>
  <c r="P6" i="1"/>
  <c r="P42" i="1"/>
  <c r="P34" i="1"/>
  <c r="P26" i="1"/>
  <c r="P18" i="1"/>
  <c r="P5" i="1"/>
  <c r="F49" i="1"/>
  <c r="F11" i="1"/>
  <c r="F19" i="1"/>
  <c r="F27" i="1"/>
  <c r="F35" i="1"/>
  <c r="F20" i="1"/>
  <c r="F6" i="1"/>
  <c r="F47" i="1"/>
  <c r="F9" i="1"/>
  <c r="P10" i="1"/>
  <c r="P17" i="1"/>
  <c r="P9" i="1"/>
  <c r="P13" i="1"/>
  <c r="K16" i="1"/>
  <c r="K23" i="1"/>
  <c r="K7" i="1"/>
  <c r="K46" i="1"/>
  <c r="K38" i="1"/>
  <c r="K30" i="1"/>
  <c r="K22" i="1"/>
  <c r="K14" i="1"/>
  <c r="K6" i="1"/>
  <c r="K24" i="1"/>
  <c r="K47" i="1"/>
  <c r="K2" i="1"/>
  <c r="K45" i="1"/>
  <c r="K37" i="1"/>
  <c r="K29" i="1"/>
  <c r="K21" i="1"/>
  <c r="K13" i="1"/>
  <c r="K5" i="1"/>
  <c r="K40" i="1"/>
  <c r="K15" i="1"/>
  <c r="K52" i="1"/>
  <c r="K44" i="1"/>
  <c r="K36" i="1"/>
  <c r="K28" i="1"/>
  <c r="K20" i="1"/>
  <c r="K12" i="1"/>
  <c r="K4" i="1"/>
  <c r="K32" i="1"/>
  <c r="K39" i="1"/>
  <c r="K51" i="1"/>
  <c r="K43" i="1"/>
  <c r="K35" i="1"/>
  <c r="K19" i="1"/>
  <c r="K11" i="1"/>
  <c r="K3" i="1"/>
  <c r="K48" i="1"/>
  <c r="K8" i="1"/>
  <c r="F4" i="1" l="1"/>
  <c r="F48" i="1"/>
  <c r="F39" i="1"/>
  <c r="F45" i="1"/>
  <c r="F12" i="1"/>
  <c r="F41" i="1"/>
  <c r="F40" i="1"/>
  <c r="F31" i="1"/>
  <c r="F37" i="1"/>
  <c r="F52" i="1"/>
  <c r="F46" i="1"/>
  <c r="F33" i="1"/>
  <c r="F5" i="1"/>
  <c r="F2" i="1"/>
  <c r="F32" i="1"/>
  <c r="F23" i="1"/>
  <c r="F29" i="1"/>
  <c r="F28" i="1"/>
  <c r="F50" i="1"/>
  <c r="F25" i="1"/>
  <c r="F24" i="1"/>
  <c r="F15" i="1"/>
  <c r="F21" i="1"/>
  <c r="F51" i="1"/>
  <c r="F18" i="1"/>
  <c r="F17" i="1"/>
  <c r="F16" i="1"/>
  <c r="F30" i="1"/>
  <c r="F13" i="1"/>
  <c r="F43" i="1"/>
  <c r="F10" i="1"/>
  <c r="P4" i="1"/>
  <c r="P45" i="1"/>
  <c r="F3" i="1"/>
  <c r="F7" i="1"/>
  <c r="F34" i="1"/>
  <c r="F22" i="1"/>
  <c r="F44" i="1"/>
  <c r="F38" i="1"/>
  <c r="P20" i="1"/>
  <c r="P8" i="1"/>
  <c r="K18" i="1"/>
  <c r="F42" i="1"/>
  <c r="F8" i="1"/>
  <c r="F14" i="1"/>
  <c r="F36" i="1"/>
  <c r="P5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<sst xmlns="http://schemas.openxmlformats.org/spreadsheetml/2006/main" count="149" uniqueCount="90">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</sst>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9" formatCode="0.00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pane ySplit="1" topLeftCell="A69" activePane="bottomLeft" state="frozen"/>
      <selection pane="bottomLeft" activeCell="D83" sqref="D83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 t="shared" ref="E2:E52" si="0">IFERROR(D2/B2,"")</f>
        <v>-4.3170750765267295E-2</v>
      </c>
      <c r="F2">
        <f>_xlfn.RANK.EQ(E2,$E:$E)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IFERROR(I2/G2,"")</f>
        <v>-9.4972027086493035E-2</v>
      </c>
      <c r="K2">
        <f>_xlfn.RANK.EQ(J2,$J:$J)</f>
        <v>39</v>
      </c>
      <c r="L2">
        <v>376548600</v>
      </c>
      <c r="M2">
        <v>355279492.22999901</v>
      </c>
      <c r="N2">
        <f>M2-L2</f>
        <v>-21269107.770000994</v>
      </c>
      <c r="O2" s="9">
        <f>IFERROR(N2/L2,"")</f>
        <v>-5.6484362894991494E-2</v>
      </c>
      <c r="P2">
        <f>_xlfn.RANK.EQ(O2,$O:$O)</f>
        <v>35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1">C3-B3</f>
        <v>-7585.4099999999744</v>
      </c>
      <c r="E3" s="5">
        <f t="shared" si="0"/>
        <v>-2.3069981751824741E-2</v>
      </c>
      <c r="F3">
        <f t="shared" ref="F3:F52" si="2">_xlfn.RANK.EQ(E3,$E:$E)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IFERROR(I3/G3,"")</f>
        <v>-6.6804928315415249E-2</v>
      </c>
      <c r="K3">
        <f t="shared" ref="K3:K52" si="5">_xlfn.RANK.EQ(J3,$J:$J)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9">
        <f t="shared" ref="O3:O52" si="7">IFERROR(N3/L3,"")</f>
        <v>-1.3540749922529313E-3</v>
      </c>
      <c r="P3">
        <f t="shared" ref="P3:P52" si="8">_xlfn.RANK.EQ(O3,$O:$O)</f>
        <v>12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1"/>
        <v>-15442.440000010189</v>
      </c>
      <c r="E4" s="5">
        <f t="shared" si="0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9">
        <f t="shared" si="7"/>
        <v>-2.6599210899959033E-2</v>
      </c>
      <c r="P4">
        <f t="shared" si="8"/>
        <v>24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1"/>
        <v>-723147.33000000007</v>
      </c>
      <c r="E5" s="5">
        <f t="shared" si="0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9">
        <f t="shared" si="7"/>
        <v>-3.3800336357544182E-2</v>
      </c>
      <c r="P5">
        <f t="shared" si="8"/>
        <v>27</v>
      </c>
    </row>
    <row r="6" spans="1:16" x14ac:dyDescent="0.3">
      <c r="A6" t="s">
        <v>20</v>
      </c>
      <c r="B6">
        <v>409300</v>
      </c>
      <c r="C6">
        <v>385908.52</v>
      </c>
      <c r="D6">
        <f t="shared" si="1"/>
        <v>-23391.479999999981</v>
      </c>
      <c r="E6" s="5">
        <f t="shared" si="0"/>
        <v>-5.7149963352064452E-2</v>
      </c>
      <c r="F6">
        <f>_xlfn.RANK.EQ(E6,$E:$E)</f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9">
        <f t="shared" si="7"/>
        <v>-1.925202156356929E-4</v>
      </c>
      <c r="P6">
        <f t="shared" si="8"/>
        <v>10</v>
      </c>
    </row>
    <row r="7" spans="1:16" x14ac:dyDescent="0.3">
      <c r="A7" t="s">
        <v>21</v>
      </c>
      <c r="B7">
        <v>3329000</v>
      </c>
      <c r="C7">
        <v>2946071.21</v>
      </c>
      <c r="D7">
        <f t="shared" si="1"/>
        <v>-382928.79000000004</v>
      </c>
      <c r="E7" s="5">
        <f t="shared" si="0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9">
        <f t="shared" si="7"/>
        <v>-0.11920361114432618</v>
      </c>
      <c r="P7">
        <f t="shared" si="8"/>
        <v>45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1"/>
        <v>-236476.69000000996</v>
      </c>
      <c r="E8" s="5">
        <f t="shared" si="0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9">
        <f t="shared" si="7"/>
        <v>-0.15295680364719175</v>
      </c>
      <c r="P8">
        <f t="shared" si="8"/>
        <v>47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1"/>
        <v>-396574.72000000067</v>
      </c>
      <c r="E9" s="5">
        <f t="shared" si="0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9">
        <f t="shared" si="7"/>
        <v>-7.3852043000788653E-2</v>
      </c>
      <c r="P9">
        <f t="shared" si="8"/>
        <v>40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1"/>
        <v>-36209.630000000005</v>
      </c>
      <c r="E10" s="5">
        <f t="shared" si="0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9">
        <f t="shared" si="7"/>
        <v>-1.883298461538465E-2</v>
      </c>
      <c r="P10">
        <f t="shared" si="8"/>
        <v>20</v>
      </c>
    </row>
    <row r="11" spans="1:16" x14ac:dyDescent="0.3">
      <c r="A11" t="s">
        <v>25</v>
      </c>
      <c r="B11">
        <v>0</v>
      </c>
      <c r="C11">
        <v>0</v>
      </c>
      <c r="D11">
        <f t="shared" si="1"/>
        <v>0</v>
      </c>
      <c r="E11" s="5" t="str">
        <f t="shared" si="0"/>
        <v/>
      </c>
      <c r="F11" t="e">
        <f t="shared" si="2"/>
        <v>#VALUE!</v>
      </c>
      <c r="G11">
        <v>0</v>
      </c>
      <c r="H11">
        <v>0</v>
      </c>
      <c r="I11">
        <f t="shared" si="3"/>
        <v>0</v>
      </c>
      <c r="J11" s="5" t="str">
        <f t="shared" si="4"/>
        <v/>
      </c>
      <c r="K11" t="e">
        <f t="shared" si="5"/>
        <v>#VALUE!</v>
      </c>
      <c r="L11">
        <v>375000</v>
      </c>
      <c r="M11">
        <v>63771.91</v>
      </c>
      <c r="N11">
        <f t="shared" si="6"/>
        <v>-311228.08999999997</v>
      </c>
      <c r="O11" s="9">
        <f t="shared" si="7"/>
        <v>-0.82994157333333329</v>
      </c>
      <c r="P11">
        <f t="shared" si="8"/>
        <v>48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1"/>
        <v>-214304.66999999993</v>
      </c>
      <c r="E12" s="5">
        <f t="shared" si="0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9">
        <f t="shared" si="7"/>
        <v>-6.5433934755654441E-2</v>
      </c>
      <c r="P12">
        <f t="shared" si="8"/>
        <v>39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1"/>
        <v>-75511.669999999925</v>
      </c>
      <c r="E13" s="5">
        <f t="shared" si="0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9">
        <f t="shared" si="7"/>
        <v>-2.4217184605222895E-2</v>
      </c>
      <c r="P13">
        <f t="shared" si="8"/>
        <v>22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1"/>
        <v>-6982.6300000000047</v>
      </c>
      <c r="E14" s="5">
        <f t="shared" si="0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9">
        <f t="shared" si="7"/>
        <v>-4.0308095781071827E-2</v>
      </c>
      <c r="P14">
        <f t="shared" si="8"/>
        <v>30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1"/>
        <v>496819.90000000596</v>
      </c>
      <c r="E15" s="5">
        <f t="shared" si="0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9">
        <f t="shared" si="7"/>
        <v>-2.3829085727446114E-2</v>
      </c>
      <c r="P15">
        <f t="shared" si="8"/>
        <v>21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1"/>
        <v>-78219.540000010282</v>
      </c>
      <c r="E16" s="5">
        <f t="shared" si="0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9">
        <f t="shared" si="7"/>
        <v>-1.4464932677229222E-5</v>
      </c>
      <c r="P16">
        <f t="shared" si="8"/>
        <v>6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1"/>
        <v>-421319.94999999925</v>
      </c>
      <c r="E17" s="5">
        <f t="shared" si="0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9">
        <f t="shared" si="7"/>
        <v>-6.3071811282801551E-2</v>
      </c>
      <c r="P17">
        <f t="shared" si="8"/>
        <v>38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1"/>
        <v>-149396.10000000987</v>
      </c>
      <c r="E18" s="5">
        <f t="shared" si="0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9">
        <f t="shared" si="7"/>
        <v>-0.12882667147667154</v>
      </c>
      <c r="P18">
        <f t="shared" si="8"/>
        <v>46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1"/>
        <v>-376336.80000001006</v>
      </c>
      <c r="E19" s="5">
        <f t="shared" si="0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9">
        <f t="shared" si="7"/>
        <v>-6.1687262121374278E-2</v>
      </c>
      <c r="P19">
        <f t="shared" si="8"/>
        <v>37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1"/>
        <v>-1539.8400010019541</v>
      </c>
      <c r="E20" s="5">
        <f t="shared" si="0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9">
        <f t="shared" si="7"/>
        <v>-8.9158438821450736E-7</v>
      </c>
      <c r="P20">
        <f t="shared" si="8"/>
        <v>3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1"/>
        <v>-1923512.4500000998</v>
      </c>
      <c r="E21" s="5">
        <f t="shared" si="0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9">
        <f t="shared" si="7"/>
        <v>-3.6546762734864152E-2</v>
      </c>
      <c r="P21">
        <f t="shared" si="8"/>
        <v>28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1"/>
        <v>-153660.12000009976</v>
      </c>
      <c r="E22" s="5">
        <f t="shared" si="0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9">
        <f t="shared" si="7"/>
        <v>-6.2439674240938325E-5</v>
      </c>
      <c r="P22">
        <f t="shared" si="8"/>
        <v>7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1"/>
        <v>-825956.59000010043</v>
      </c>
      <c r="E23" s="5">
        <f t="shared" si="0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9">
        <f t="shared" si="7"/>
        <v>-2.5892971236375011E-2</v>
      </c>
      <c r="P23">
        <f t="shared" si="8"/>
        <v>23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1"/>
        <v>-12230.810000000056</v>
      </c>
      <c r="E24" s="5">
        <f t="shared" si="0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9">
        <f t="shared" si="7"/>
        <v>-6.5504224339284781E-5</v>
      </c>
      <c r="P24">
        <f t="shared" si="8"/>
        <v>8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1"/>
        <v>-4950.4699999999721</v>
      </c>
      <c r="E25" s="5">
        <f t="shared" si="0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9">
        <f t="shared" si="7"/>
        <v>-3.4741188318228064E-3</v>
      </c>
      <c r="P25">
        <f t="shared" si="8"/>
        <v>14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1"/>
        <v>-447839.91999999993</v>
      </c>
      <c r="E26" s="5">
        <f t="shared" si="0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9">
        <f t="shared" si="7"/>
        <v>-5.7720881286022069E-2</v>
      </c>
      <c r="P26">
        <f t="shared" si="8"/>
        <v>36</v>
      </c>
    </row>
    <row r="27" spans="1:16" x14ac:dyDescent="0.3">
      <c r="A27" t="s">
        <v>41</v>
      </c>
      <c r="B27">
        <v>0</v>
      </c>
      <c r="C27">
        <v>0</v>
      </c>
      <c r="D27">
        <f t="shared" si="1"/>
        <v>0</v>
      </c>
      <c r="E27" s="5" t="str">
        <f t="shared" si="0"/>
        <v/>
      </c>
      <c r="F27" t="e">
        <f t="shared" si="2"/>
        <v>#VALUE!</v>
      </c>
      <c r="G27">
        <v>0</v>
      </c>
      <c r="H27">
        <v>0</v>
      </c>
      <c r="I27">
        <f t="shared" si="3"/>
        <v>0</v>
      </c>
      <c r="J27" s="5" t="str">
        <f t="shared" si="4"/>
        <v/>
      </c>
      <c r="K27" t="e">
        <f t="shared" si="5"/>
        <v>#VALUE!</v>
      </c>
      <c r="L27">
        <v>0</v>
      </c>
      <c r="M27">
        <v>0</v>
      </c>
      <c r="N27">
        <f t="shared" si="6"/>
        <v>0</v>
      </c>
      <c r="O27" s="9" t="str">
        <f t="shared" si="7"/>
        <v/>
      </c>
      <c r="P27" t="e">
        <f t="shared" si="8"/>
        <v>#VALUE!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1"/>
        <v>-132457.97999999998</v>
      </c>
      <c r="E28" s="5">
        <f t="shared" si="0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9">
        <f t="shared" si="7"/>
        <v>-8.6909325643882263E-2</v>
      </c>
      <c r="P28">
        <f t="shared" si="8"/>
        <v>42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1"/>
        <v>-37915.290000000037</v>
      </c>
      <c r="E29" s="5">
        <f t="shared" si="0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9">
        <f t="shared" si="7"/>
        <v>-1.2225336516860273E-5</v>
      </c>
      <c r="P29">
        <f t="shared" si="8"/>
        <v>5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1"/>
        <v>-101705.90000000037</v>
      </c>
      <c r="E30" s="5">
        <f t="shared" si="0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9">
        <f t="shared" si="7"/>
        <v>-2.7439209100169185E-3</v>
      </c>
      <c r="P30">
        <f t="shared" si="8"/>
        <v>13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1"/>
        <v>-24772.310000000056</v>
      </c>
      <c r="E31" s="5">
        <f t="shared" si="0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9">
        <f t="shared" si="7"/>
        <v>-3.7049585716576634E-2</v>
      </c>
      <c r="P31">
        <f t="shared" si="8"/>
        <v>29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1"/>
        <v>-73762.280000009574</v>
      </c>
      <c r="E32" s="5">
        <f t="shared" si="0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9">
        <f t="shared" si="7"/>
        <v>-2.7581118653977402E-2</v>
      </c>
      <c r="P32">
        <f t="shared" si="8"/>
        <v>26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1"/>
        <v>-7418835.2699990273</v>
      </c>
      <c r="E33" s="5">
        <f t="shared" si="0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9">
        <f t="shared" si="7"/>
        <v>-5.5141067323084929E-3</v>
      </c>
      <c r="P33">
        <f t="shared" si="8"/>
        <v>15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1"/>
        <v>-79341.779999999795</v>
      </c>
      <c r="E34" s="5">
        <f t="shared" si="0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9">
        <f t="shared" si="7"/>
        <v>-2.6647296115611244E-2</v>
      </c>
      <c r="P34">
        <f t="shared" si="8"/>
        <v>25</v>
      </c>
    </row>
    <row r="35" spans="1:16" x14ac:dyDescent="0.3">
      <c r="A35" t="s">
        <v>49</v>
      </c>
      <c r="B35">
        <v>0</v>
      </c>
      <c r="C35">
        <v>0</v>
      </c>
      <c r="D35">
        <f t="shared" si="1"/>
        <v>0</v>
      </c>
      <c r="E35" s="5" t="str">
        <f t="shared" si="0"/>
        <v/>
      </c>
      <c r="F35" t="e">
        <f t="shared" si="2"/>
        <v>#VALUE!</v>
      </c>
      <c r="G35">
        <v>0</v>
      </c>
      <c r="H35">
        <v>0</v>
      </c>
      <c r="I35">
        <f t="shared" si="3"/>
        <v>0</v>
      </c>
      <c r="J35" s="5" t="str">
        <f t="shared" si="4"/>
        <v/>
      </c>
      <c r="K35" t="e">
        <f t="shared" si="5"/>
        <v>#VALUE!</v>
      </c>
      <c r="L35">
        <v>0</v>
      </c>
      <c r="M35">
        <v>0</v>
      </c>
      <c r="N35">
        <f t="shared" si="6"/>
        <v>0</v>
      </c>
      <c r="O35" s="9" t="str">
        <f t="shared" si="7"/>
        <v/>
      </c>
      <c r="P35" t="e">
        <f t="shared" si="8"/>
        <v>#VALUE!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1"/>
        <v>-62776.72000000102</v>
      </c>
      <c r="E36" s="5">
        <f t="shared" si="0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9">
        <f t="shared" si="7"/>
        <v>-0.11509132414892521</v>
      </c>
      <c r="P36">
        <f t="shared" si="8"/>
        <v>44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1"/>
        <v>-82352.260000010021</v>
      </c>
      <c r="E37" s="5">
        <f t="shared" si="0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9">
        <f t="shared" si="7"/>
        <v>-8.1928538464887526E-2</v>
      </c>
      <c r="P37">
        <f t="shared" si="8"/>
        <v>41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1"/>
        <v>-16630.180000000051</v>
      </c>
      <c r="E38" s="5">
        <f t="shared" si="0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9">
        <f t="shared" si="7"/>
        <v>-1.7580354847003174E-4</v>
      </c>
      <c r="P38">
        <f t="shared" si="8"/>
        <v>9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1"/>
        <v>-70791.13</v>
      </c>
      <c r="E39" s="5">
        <f t="shared" si="0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9">
        <f t="shared" si="7"/>
        <v>-4.4919653310605226E-2</v>
      </c>
      <c r="P39">
        <f t="shared" si="8"/>
        <v>32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1"/>
        <v>-816758.14000009745</v>
      </c>
      <c r="E40" s="5">
        <f t="shared" si="0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9">
        <f t="shared" si="7"/>
        <v>-1.5178676768608648E-2</v>
      </c>
      <c r="P40">
        <f t="shared" si="8"/>
        <v>18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1"/>
        <v>-184239.79000001028</v>
      </c>
      <c r="E41" s="5">
        <f t="shared" si="0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9">
        <f t="shared" si="7"/>
        <v>-1.7099804162586642E-2</v>
      </c>
      <c r="P41">
        <f t="shared" si="8"/>
        <v>19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1"/>
        <v>-41624.320001006126</v>
      </c>
      <c r="E42" s="5">
        <f t="shared" si="0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9">
        <f t="shared" si="7"/>
        <v>-1.8129115815929696E-7</v>
      </c>
      <c r="P42">
        <f t="shared" si="8"/>
        <v>2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1"/>
        <v>-166754.16999999993</v>
      </c>
      <c r="E43" s="5">
        <f t="shared" si="0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9">
        <f t="shared" si="7"/>
        <v>-4.0778750220654303E-2</v>
      </c>
      <c r="P43">
        <f t="shared" si="8"/>
        <v>31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1"/>
        <v>-294095.62000000104</v>
      </c>
      <c r="E44" s="5">
        <f t="shared" si="0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9">
        <f t="shared" si="7"/>
        <v>-1.8780648419868168E-6</v>
      </c>
      <c r="P44">
        <f t="shared" si="8"/>
        <v>4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1"/>
        <v>-712015.95000009984</v>
      </c>
      <c r="E45" s="5">
        <f t="shared" si="0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9">
        <f t="shared" si="7"/>
        <v>-1.1432866237947358E-2</v>
      </c>
      <c r="P45">
        <f t="shared" si="8"/>
        <v>17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1"/>
        <v>-777.57000000000698</v>
      </c>
      <c r="E46" s="5">
        <f t="shared" si="0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9">
        <f t="shared" si="7"/>
        <v>-4.6225533508053113E-2</v>
      </c>
      <c r="P46">
        <f t="shared" si="8"/>
        <v>33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1"/>
        <v>-12273.280000001192</v>
      </c>
      <c r="E47" s="5">
        <f t="shared" si="0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9">
        <f t="shared" si="7"/>
        <v>-2.9266019117572752E-4</v>
      </c>
      <c r="P47">
        <f t="shared" si="8"/>
        <v>11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1"/>
        <v>-209747.43000000995</v>
      </c>
      <c r="E48" s="5">
        <f t="shared" si="0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9">
        <f t="shared" si="7"/>
        <v>-5.5893132870587676E-2</v>
      </c>
      <c r="P48">
        <f t="shared" si="8"/>
        <v>34</v>
      </c>
    </row>
    <row r="49" spans="1:16" x14ac:dyDescent="0.3">
      <c r="A49" t="s">
        <v>63</v>
      </c>
      <c r="B49">
        <v>92200</v>
      </c>
      <c r="C49">
        <v>90499.43</v>
      </c>
      <c r="D49">
        <f t="shared" si="1"/>
        <v>-1700.570000000007</v>
      </c>
      <c r="E49" s="5">
        <f t="shared" si="0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9" t="str">
        <f t="shared" si="7"/>
        <v/>
      </c>
      <c r="P49" t="e">
        <f t="shared" si="8"/>
        <v>#VALUE!</v>
      </c>
    </row>
    <row r="50" spans="1:16" x14ac:dyDescent="0.3">
      <c r="A50" t="s">
        <v>64</v>
      </c>
      <c r="B50">
        <v>832600</v>
      </c>
      <c r="C50">
        <v>832600</v>
      </c>
      <c r="D50">
        <f t="shared" si="1"/>
        <v>0</v>
      </c>
      <c r="E50" s="5">
        <f t="shared" si="0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9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1"/>
        <v>-110074.66000000946</v>
      </c>
      <c r="E51" s="5">
        <f t="shared" si="0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9">
        <f t="shared" si="7"/>
        <v>-1.1100045280114048E-2</v>
      </c>
      <c r="P51">
        <f t="shared" si="8"/>
        <v>16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1"/>
        <v>-196315.20000000019</v>
      </c>
      <c r="E52" s="5">
        <f t="shared" si="0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9">
        <f t="shared" si="7"/>
        <v>-0.11404408166781529</v>
      </c>
      <c r="P52">
        <f t="shared" si="8"/>
        <v>43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VLOOKUP($A$56,A1:P52,4)</f>
        <v>-36209.630000000005</v>
      </c>
      <c r="C56">
        <f>VLOOKUP(A56,A1:K52,9)</f>
        <v>-27292.159999999974</v>
      </c>
      <c r="D56">
        <f>VLOOKUP(A56,A1:P52,14)</f>
        <v>-9181.0800000000163</v>
      </c>
    </row>
    <row r="57" spans="1:16" x14ac:dyDescent="0.3">
      <c r="A57" t="s">
        <v>25</v>
      </c>
      <c r="B57">
        <f t="shared" ref="B57:B61" si="9">VLOOKUP(A57,A2:P53,4)</f>
        <v>0</v>
      </c>
      <c r="C57">
        <f t="shared" ref="C57:C61" si="10">VLOOKUP(A57,A2:K53,9)</f>
        <v>0</v>
      </c>
      <c r="D57">
        <f t="shared" ref="D57:D61" si="11">VLOOKUP(A57,A2:P53,14)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_xlfn.XLOOKUP(A65,$A$1:$A$52,$D$1:$D$52)</f>
        <v>-36209.630000000005</v>
      </c>
      <c r="C65">
        <f>_xlfn.XLOOKUP(A65,$A$1:$A$52,$I$1:$I$52)</f>
        <v>-27292.159999999974</v>
      </c>
      <c r="D65">
        <f>_xlfn.XLOOKUP(A65,A1:A52,N1:N52)</f>
        <v>-9181.0800000000163</v>
      </c>
    </row>
    <row r="66" spans="1:4" x14ac:dyDescent="0.3">
      <c r="A66" t="s">
        <v>25</v>
      </c>
      <c r="B66">
        <f t="shared" ref="B66:B70" si="12">_xlfn.XLOOKUP(A66,$A$1:$A$52,$D$1:$D$52)</f>
        <v>0</v>
      </c>
      <c r="C66">
        <f t="shared" ref="C66:C70" si="13">_xlfn.XLOOKUP(A66,$A$1:$A$52,$I$1:$I$52)</f>
        <v>0</v>
      </c>
      <c r="D66">
        <f t="shared" ref="D66:D70" si="14">_xlfn.XLOOKUP(A66,A2:A53,N2:N53)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INDEX($D$1:$D$52,MATCH(A74,$A$1:$A$52,0))</f>
        <v>-36209.630000000005</v>
      </c>
      <c r="C74">
        <f>INDEX($I$1:$I$52,MATCH(A74,$A$1:$A$52,0))</f>
        <v>-27292.159999999974</v>
      </c>
      <c r="D74">
        <f>INDEX($N$1:$N$522,MATCH(A74,$A$1:$A$52,0))</f>
        <v>-9181.0800000000163</v>
      </c>
    </row>
    <row r="75" spans="1:4" x14ac:dyDescent="0.3">
      <c r="A75" t="s">
        <v>25</v>
      </c>
      <c r="B75">
        <f t="shared" ref="B75:B79" si="15">INDEX($D$1:$D$52,MATCH(A75,$A$1:$A$52,0))</f>
        <v>0</v>
      </c>
      <c r="C75">
        <f t="shared" ref="C75:C79" si="16">INDEX($I$1:$I$52,MATCH(A75,$A$1:$A$52,0))</f>
        <v>0</v>
      </c>
      <c r="D75">
        <f t="shared" ref="D75:D79" si="17">INDEX($N$1:$N$522,MATCH(A75,$A$1:$A$52,0))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Elisia Nguyen</cp:lastModifiedBy>
  <cp:revision/>
  <dcterms:created xsi:type="dcterms:W3CDTF">2020-02-26T17:00:38Z</dcterms:created>
  <dcterms:modified xsi:type="dcterms:W3CDTF">2023-09-20T01:26:36Z</dcterms:modified>
  <cp:category/>
  <cp:contentStatus/>
</cp:coreProperties>
</file>