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-X1\Documents\nss_data_analytics\projects\lookups-budget-elisianguyen\"/>
    </mc:Choice>
  </mc:AlternateContent>
  <xr:revisionPtr revIDLastSave="0" documentId="13_ncr:1_{0ECDA0BA-5ECC-4C71-8A13-19C29025A067}" xr6:coauthVersionLast="47" xr6:coauthVersionMax="47" xr10:uidLastSave="{00000000-0000-0000-0000-000000000000}"/>
  <bookViews>
    <workbookView xWindow="19668" yWindow="0" windowWidth="18072" windowHeight="172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B86" i="1"/>
  <c r="B85" i="1"/>
  <c r="C84" i="1"/>
  <c r="B84" i="1"/>
  <c r="E2" i="1"/>
  <c r="D79" i="1"/>
  <c r="D78" i="1"/>
  <c r="D77" i="1"/>
  <c r="D76" i="1"/>
  <c r="D75" i="1"/>
  <c r="C79" i="1"/>
  <c r="B75" i="1"/>
  <c r="B74" i="1"/>
  <c r="D66" i="1"/>
  <c r="D68" i="1"/>
  <c r="C68" i="1"/>
  <c r="C70" i="1"/>
  <c r="B69" i="1"/>
  <c r="D57" i="1"/>
  <c r="D56" i="1"/>
  <c r="C57" i="1"/>
  <c r="C59" i="1"/>
  <c r="B57" i="1"/>
  <c r="B60" i="1"/>
  <c r="O6" i="1"/>
  <c r="O7" i="1"/>
  <c r="O9" i="1"/>
  <c r="O14" i="1"/>
  <c r="O15" i="1"/>
  <c r="O17" i="1"/>
  <c r="O22" i="1"/>
  <c r="O25" i="1"/>
  <c r="O30" i="1"/>
  <c r="O33" i="1"/>
  <c r="O38" i="1"/>
  <c r="O41" i="1"/>
  <c r="O46" i="1"/>
  <c r="O49" i="1"/>
  <c r="J3" i="1"/>
  <c r="J6" i="1"/>
  <c r="J11" i="1"/>
  <c r="J14" i="1"/>
  <c r="J19" i="1"/>
  <c r="J22" i="1"/>
  <c r="J27" i="1"/>
  <c r="J30" i="1"/>
  <c r="J35" i="1"/>
  <c r="J38" i="1"/>
  <c r="J43" i="1"/>
  <c r="J46" i="1"/>
  <c r="J51" i="1"/>
  <c r="E19" i="1"/>
  <c r="E25" i="1"/>
  <c r="E27" i="1"/>
  <c r="E33" i="1"/>
  <c r="E35" i="1"/>
  <c r="E41" i="1"/>
  <c r="E43" i="1"/>
  <c r="E49" i="1"/>
  <c r="E51" i="1"/>
  <c r="E14" i="1"/>
  <c r="E15" i="1"/>
  <c r="E17" i="1"/>
  <c r="D11" i="1"/>
  <c r="E11" i="1" s="1"/>
  <c r="N3" i="1"/>
  <c r="O3" i="1" s="1"/>
  <c r="N4" i="1"/>
  <c r="O4" i="1" s="1"/>
  <c r="N5" i="1"/>
  <c r="O5" i="1" s="1"/>
  <c r="N6" i="1"/>
  <c r="N7" i="1"/>
  <c r="N8" i="1"/>
  <c r="O8" i="1" s="1"/>
  <c r="N9" i="1"/>
  <c r="N10" i="1"/>
  <c r="D74" i="1" s="1"/>
  <c r="N11" i="1"/>
  <c r="O11" i="1" s="1"/>
  <c r="N12" i="1"/>
  <c r="O12" i="1" s="1"/>
  <c r="N13" i="1"/>
  <c r="O13" i="1" s="1"/>
  <c r="N14" i="1"/>
  <c r="N15" i="1"/>
  <c r="N16" i="1"/>
  <c r="O16" i="1" s="1"/>
  <c r="N17" i="1"/>
  <c r="N18" i="1"/>
  <c r="D58" i="1" s="1"/>
  <c r="N19" i="1"/>
  <c r="O19" i="1" s="1"/>
  <c r="N20" i="1"/>
  <c r="O20" i="1" s="1"/>
  <c r="N21" i="1"/>
  <c r="O21" i="1" s="1"/>
  <c r="N22" i="1"/>
  <c r="N23" i="1"/>
  <c r="O23" i="1" s="1"/>
  <c r="N24" i="1"/>
  <c r="D59" i="1" s="1"/>
  <c r="N25" i="1"/>
  <c r="D69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33" i="1"/>
  <c r="N34" i="1"/>
  <c r="O34" i="1" s="1"/>
  <c r="N35" i="1"/>
  <c r="O35" i="1" s="1"/>
  <c r="N36" i="1"/>
  <c r="O36" i="1" s="1"/>
  <c r="N37" i="1"/>
  <c r="O37" i="1" s="1"/>
  <c r="N38" i="1"/>
  <c r="N39" i="1"/>
  <c r="O39" i="1" s="1"/>
  <c r="N40" i="1"/>
  <c r="O40" i="1" s="1"/>
  <c r="N41" i="1"/>
  <c r="D70" i="1" s="1"/>
  <c r="N42" i="1"/>
  <c r="O42" i="1" s="1"/>
  <c r="N43" i="1"/>
  <c r="O43" i="1" s="1"/>
  <c r="N44" i="1"/>
  <c r="O44" i="1" s="1"/>
  <c r="N45" i="1"/>
  <c r="O45" i="1" s="1"/>
  <c r="N46" i="1"/>
  <c r="N47" i="1"/>
  <c r="O47" i="1" s="1"/>
  <c r="N48" i="1"/>
  <c r="O48" i="1" s="1"/>
  <c r="N49" i="1"/>
  <c r="N50" i="1"/>
  <c r="O50" i="1" s="1"/>
  <c r="N51" i="1"/>
  <c r="O51" i="1" s="1"/>
  <c r="N52" i="1"/>
  <c r="O52" i="1" s="1"/>
  <c r="N2" i="1"/>
  <c r="O2" i="1" s="1"/>
  <c r="I3" i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C65" i="1" s="1"/>
  <c r="I11" i="1"/>
  <c r="C75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C67" i="1" s="1"/>
  <c r="I19" i="1"/>
  <c r="I20" i="1"/>
  <c r="J20" i="1" s="1"/>
  <c r="I21" i="1"/>
  <c r="J21" i="1" s="1"/>
  <c r="I22" i="1"/>
  <c r="I23" i="1"/>
  <c r="J23" i="1" s="1"/>
  <c r="I24" i="1"/>
  <c r="J24" i="1" s="1"/>
  <c r="I25" i="1"/>
  <c r="C60" i="1" s="1"/>
  <c r="I26" i="1"/>
  <c r="J26" i="1" s="1"/>
  <c r="I27" i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I39" i="1"/>
  <c r="J39" i="1" s="1"/>
  <c r="I40" i="1"/>
  <c r="J40" i="1" s="1"/>
  <c r="I41" i="1"/>
  <c r="C61" i="1" s="1"/>
  <c r="I42" i="1"/>
  <c r="J42" i="1" s="1"/>
  <c r="I43" i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2" i="1"/>
  <c r="E12" i="1" s="1"/>
  <c r="D13" i="1"/>
  <c r="E13" i="1" s="1"/>
  <c r="D14" i="1"/>
  <c r="D15" i="1"/>
  <c r="D16" i="1"/>
  <c r="E16" i="1" s="1"/>
  <c r="D17" i="1"/>
  <c r="D18" i="1"/>
  <c r="B76" i="1" s="1"/>
  <c r="D19" i="1"/>
  <c r="D20" i="1"/>
  <c r="E20" i="1" s="1"/>
  <c r="D21" i="1"/>
  <c r="E21" i="1" s="1"/>
  <c r="D22" i="1"/>
  <c r="E22" i="1" s="1"/>
  <c r="D23" i="1"/>
  <c r="E23" i="1" s="1"/>
  <c r="D24" i="1"/>
  <c r="B68" i="1" s="1"/>
  <c r="D25" i="1"/>
  <c r="B78" i="1" s="1"/>
  <c r="D26" i="1"/>
  <c r="E26" i="1" s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B6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D52" i="1"/>
  <c r="E52" i="1" s="1"/>
  <c r="D2" i="1"/>
  <c r="O24" i="1" l="1"/>
  <c r="B59" i="1"/>
  <c r="C58" i="1"/>
  <c r="B70" i="1"/>
  <c r="C69" i="1"/>
  <c r="D67" i="1"/>
  <c r="C74" i="1"/>
  <c r="E24" i="1"/>
  <c r="F26" i="1" s="1"/>
  <c r="C78" i="1"/>
  <c r="J18" i="1"/>
  <c r="J10" i="1"/>
  <c r="B56" i="1"/>
  <c r="D61" i="1"/>
  <c r="B67" i="1"/>
  <c r="C66" i="1"/>
  <c r="B79" i="1"/>
  <c r="C77" i="1"/>
  <c r="B58" i="1"/>
  <c r="J41" i="1"/>
  <c r="J25" i="1"/>
  <c r="K50" i="1" s="1"/>
  <c r="C56" i="1"/>
  <c r="D60" i="1"/>
  <c r="B66" i="1"/>
  <c r="D65" i="1"/>
  <c r="C76" i="1"/>
  <c r="B65" i="1"/>
  <c r="B77" i="1"/>
  <c r="E18" i="1"/>
  <c r="O18" i="1"/>
  <c r="O10" i="1"/>
  <c r="P25" i="1" s="1"/>
  <c r="K34" i="1"/>
  <c r="K42" i="1"/>
  <c r="K41" i="1"/>
  <c r="K17" i="1"/>
  <c r="P36" i="1"/>
  <c r="P51" i="1"/>
  <c r="P33" i="1"/>
  <c r="K26" i="1"/>
  <c r="P32" i="1"/>
  <c r="P22" i="1"/>
  <c r="P29" i="1"/>
  <c r="K49" i="1"/>
  <c r="K25" i="1"/>
  <c r="K31" i="1"/>
  <c r="K9" i="1"/>
  <c r="K27" i="1"/>
  <c r="P48" i="1"/>
  <c r="K10" i="1"/>
  <c r="P21" i="1"/>
  <c r="K33" i="1"/>
  <c r="P38" i="1"/>
  <c r="P50" i="1"/>
  <c r="P46" i="1"/>
  <c r="P47" i="1"/>
  <c r="P39" i="1"/>
  <c r="P31" i="1"/>
  <c r="P23" i="1"/>
  <c r="P15" i="1"/>
  <c r="P7" i="1"/>
  <c r="P44" i="1"/>
  <c r="P30" i="1"/>
  <c r="P16" i="1"/>
  <c r="P41" i="1"/>
  <c r="P14" i="1"/>
  <c r="P2" i="1"/>
  <c r="P40" i="1"/>
  <c r="P28" i="1"/>
  <c r="P12" i="1"/>
  <c r="P43" i="1"/>
  <c r="P35" i="1"/>
  <c r="P27" i="1"/>
  <c r="P19" i="1"/>
  <c r="P11" i="1"/>
  <c r="P3" i="1"/>
  <c r="P49" i="1"/>
  <c r="P37" i="1"/>
  <c r="P24" i="1"/>
  <c r="P6" i="1"/>
  <c r="P42" i="1"/>
  <c r="P34" i="1"/>
  <c r="P26" i="1"/>
  <c r="P18" i="1"/>
  <c r="P5" i="1"/>
  <c r="F49" i="1"/>
  <c r="F11" i="1"/>
  <c r="F19" i="1"/>
  <c r="F27" i="1"/>
  <c r="F35" i="1"/>
  <c r="F20" i="1"/>
  <c r="F6" i="1"/>
  <c r="F47" i="1"/>
  <c r="F9" i="1"/>
  <c r="P10" i="1"/>
  <c r="P17" i="1"/>
  <c r="P9" i="1"/>
  <c r="P13" i="1"/>
  <c r="K16" i="1"/>
  <c r="K23" i="1"/>
  <c r="K7" i="1"/>
  <c r="K46" i="1"/>
  <c r="K38" i="1"/>
  <c r="K30" i="1"/>
  <c r="K22" i="1"/>
  <c r="K14" i="1"/>
  <c r="K6" i="1"/>
  <c r="K24" i="1"/>
  <c r="K47" i="1"/>
  <c r="K2" i="1"/>
  <c r="K45" i="1"/>
  <c r="K37" i="1"/>
  <c r="K29" i="1"/>
  <c r="K21" i="1"/>
  <c r="K13" i="1"/>
  <c r="K5" i="1"/>
  <c r="K40" i="1"/>
  <c r="K15" i="1"/>
  <c r="K52" i="1"/>
  <c r="K44" i="1"/>
  <c r="K36" i="1"/>
  <c r="K28" i="1"/>
  <c r="K20" i="1"/>
  <c r="K12" i="1"/>
  <c r="K4" i="1"/>
  <c r="K32" i="1"/>
  <c r="K39" i="1"/>
  <c r="K51" i="1"/>
  <c r="K43" i="1"/>
  <c r="K35" i="1"/>
  <c r="K19" i="1"/>
  <c r="K11" i="1"/>
  <c r="K3" i="1"/>
  <c r="K48" i="1"/>
  <c r="K8" i="1"/>
  <c r="F4" i="1" l="1"/>
  <c r="F48" i="1"/>
  <c r="F39" i="1"/>
  <c r="F45" i="1"/>
  <c r="F12" i="1"/>
  <c r="F41" i="1"/>
  <c r="F40" i="1"/>
  <c r="F31" i="1"/>
  <c r="F37" i="1"/>
  <c r="F52" i="1"/>
  <c r="F46" i="1"/>
  <c r="F33" i="1"/>
  <c r="F5" i="1"/>
  <c r="F2" i="1"/>
  <c r="F32" i="1"/>
  <c r="F23" i="1"/>
  <c r="F29" i="1"/>
  <c r="F28" i="1"/>
  <c r="F50" i="1"/>
  <c r="F25" i="1"/>
  <c r="F24" i="1"/>
  <c r="F15" i="1"/>
  <c r="F21" i="1"/>
  <c r="F51" i="1"/>
  <c r="F18" i="1"/>
  <c r="F17" i="1"/>
  <c r="F16" i="1"/>
  <c r="F30" i="1"/>
  <c r="F13" i="1"/>
  <c r="F43" i="1"/>
  <c r="F10" i="1"/>
  <c r="P4" i="1"/>
  <c r="P45" i="1"/>
  <c r="F3" i="1"/>
  <c r="F7" i="1"/>
  <c r="F34" i="1"/>
  <c r="F22" i="1"/>
  <c r="F44" i="1"/>
  <c r="F38" i="1"/>
  <c r="P20" i="1"/>
  <c r="P8" i="1"/>
  <c r="K18" i="1"/>
  <c r="F42" i="1"/>
  <c r="F8" i="1"/>
  <c r="F14" i="1"/>
  <c r="F36" i="1"/>
  <c r="P5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<sst xmlns="http://schemas.openxmlformats.org/spreadsheetml/2006/main" count="150" uniqueCount="90">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</sst>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9" formatCode="0.0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409300</c:v>
                </c:pt>
                <c:pt idx="1">
                  <c:v>3390900</c:v>
                </c:pt>
                <c:pt idx="2">
                  <c:v>1579300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509-B8C5-2A4ACF646664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385908.52</c:v>
                </c:pt>
                <c:pt idx="1">
                  <c:v>7968300</c:v>
                </c:pt>
                <c:pt idx="2">
                  <c:v>3662400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509-B8C5-2A4ACF64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956575"/>
        <c:axId val="1638160639"/>
      </c:barChart>
      <c:catAx>
        <c:axId val="13149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60639"/>
        <c:crosses val="autoZero"/>
        <c:auto val="1"/>
        <c:lblAlgn val="ctr"/>
        <c:lblOffset val="100"/>
        <c:noMultiLvlLbl val="0"/>
      </c:catAx>
      <c:valAx>
        <c:axId val="16381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71</xdr:row>
      <xdr:rowOff>64770</xdr:rowOff>
    </xdr:from>
    <xdr:to>
      <xdr:col>7</xdr:col>
      <xdr:colOff>1684020</xdr:colOff>
      <xdr:row>86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217F4-9974-84FB-98F2-C80697DE3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62" activePane="bottomLeft" state="frozen"/>
      <selection pane="bottomLeft" activeCell="E85" sqref="E85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IFERROR(D2/B2,"")</f>
        <v>-4.3170750765267295E-2</v>
      </c>
      <c r="F2">
        <f>_xlfn.RANK.EQ(E2,$E:$E)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IFERROR(I2/G2,"")</f>
        <v>-9.4972027086493035E-2</v>
      </c>
      <c r="K2">
        <f>_xlfn.RANK.EQ(J2,$J:$J)</f>
        <v>39</v>
      </c>
      <c r="L2">
        <v>376548600</v>
      </c>
      <c r="M2">
        <v>355279492.22999901</v>
      </c>
      <c r="N2">
        <f>M2-L2</f>
        <v>-21269107.770000994</v>
      </c>
      <c r="O2" s="9">
        <f>IFERROR(N2/L2,"")</f>
        <v>-5.6484362894991494E-2</v>
      </c>
      <c r="P2">
        <f>_xlfn.RANK.EQ(O2,$O:$O)</f>
        <v>35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2:E52" si="1">IFERROR(D3/B3,"")</f>
        <v>-2.3069981751824741E-2</v>
      </c>
      <c r="F3">
        <f t="shared" ref="F3:F52" si="2">_xlfn.RANK.EQ(E3,$E:$E)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IFERROR(I3/G3,"")</f>
        <v>-6.6804928315415249E-2</v>
      </c>
      <c r="K3">
        <f t="shared" ref="K3:K52" si="5">_xlfn.RANK.EQ(J3,$J:$J)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9">
        <f t="shared" ref="O3:O52" si="7">IFERROR(N3/L3,"")</f>
        <v>-1.3540749922529313E-3</v>
      </c>
      <c r="P3">
        <f t="shared" ref="P3:P52" si="8">_xlfn.RANK.EQ(O3,$O:$O)</f>
        <v>12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9">
        <f t="shared" si="7"/>
        <v>-2.6599210899959033E-2</v>
      </c>
      <c r="P4">
        <f t="shared" si="8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9">
        <f t="shared" si="7"/>
        <v>-3.3800336357544182E-2</v>
      </c>
      <c r="P5">
        <f t="shared" si="8"/>
        <v>27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>_xlfn.RANK.EQ(E6,$E:$E)</f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9">
        <f t="shared" si="7"/>
        <v>-1.925202156356929E-4</v>
      </c>
      <c r="P6">
        <f t="shared" si="8"/>
        <v>10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9">
        <f t="shared" si="7"/>
        <v>-0.11920361114432618</v>
      </c>
      <c r="P7">
        <f t="shared" si="8"/>
        <v>45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9">
        <f t="shared" si="7"/>
        <v>-0.15295680364719175</v>
      </c>
      <c r="P8">
        <f t="shared" si="8"/>
        <v>47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9">
        <f t="shared" si="7"/>
        <v>-7.3852043000788653E-2</v>
      </c>
      <c r="P9">
        <f t="shared" si="8"/>
        <v>40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9">
        <f t="shared" si="7"/>
        <v>-1.883298461538465E-2</v>
      </c>
      <c r="P10">
        <f t="shared" si="8"/>
        <v>20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t="e">
        <f t="shared" si="2"/>
        <v>#VALUE!</v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e">
        <f t="shared" si="5"/>
        <v>#VALUE!</v>
      </c>
      <c r="L11">
        <v>375000</v>
      </c>
      <c r="M11">
        <v>63771.91</v>
      </c>
      <c r="N11">
        <f t="shared" si="6"/>
        <v>-311228.08999999997</v>
      </c>
      <c r="O11" s="9">
        <f t="shared" si="7"/>
        <v>-0.82994157333333329</v>
      </c>
      <c r="P11">
        <f t="shared" si="8"/>
        <v>48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9">
        <f t="shared" si="7"/>
        <v>-6.5433934755654441E-2</v>
      </c>
      <c r="P12">
        <f t="shared" si="8"/>
        <v>39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9">
        <f t="shared" si="7"/>
        <v>-2.4217184605222895E-2</v>
      </c>
      <c r="P13">
        <f t="shared" si="8"/>
        <v>22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9">
        <f t="shared" si="7"/>
        <v>-4.0308095781071827E-2</v>
      </c>
      <c r="P14">
        <f t="shared" si="8"/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9">
        <f t="shared" si="7"/>
        <v>-2.3829085727446114E-2</v>
      </c>
      <c r="P15">
        <f t="shared" si="8"/>
        <v>21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9">
        <f t="shared" si="7"/>
        <v>-1.4464932677229222E-5</v>
      </c>
      <c r="P16">
        <f t="shared" si="8"/>
        <v>6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9">
        <f t="shared" si="7"/>
        <v>-6.3071811282801551E-2</v>
      </c>
      <c r="P17">
        <f t="shared" si="8"/>
        <v>38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9">
        <f t="shared" si="7"/>
        <v>-0.12882667147667154</v>
      </c>
      <c r="P18">
        <f t="shared" si="8"/>
        <v>46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9">
        <f t="shared" si="7"/>
        <v>-6.1687262121374278E-2</v>
      </c>
      <c r="P19">
        <f t="shared" si="8"/>
        <v>37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9">
        <f t="shared" si="7"/>
        <v>-8.9158438821450736E-7</v>
      </c>
      <c r="P20">
        <f t="shared" si="8"/>
        <v>3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9">
        <f t="shared" si="7"/>
        <v>-3.6546762734864152E-2</v>
      </c>
      <c r="P21">
        <f t="shared" si="8"/>
        <v>28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9">
        <f t="shared" si="7"/>
        <v>-6.2439674240938325E-5</v>
      </c>
      <c r="P22">
        <f t="shared" si="8"/>
        <v>7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9">
        <f t="shared" si="7"/>
        <v>-2.5892971236375011E-2</v>
      </c>
      <c r="P23">
        <f t="shared" si="8"/>
        <v>23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9">
        <f t="shared" si="7"/>
        <v>-6.5504224339284781E-5</v>
      </c>
      <c r="P24">
        <f t="shared" si="8"/>
        <v>8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9">
        <f t="shared" si="7"/>
        <v>-3.4741188318228064E-3</v>
      </c>
      <c r="P25">
        <f t="shared" si="8"/>
        <v>14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9">
        <f t="shared" si="7"/>
        <v>-5.7720881286022069E-2</v>
      </c>
      <c r="P26">
        <f t="shared" si="8"/>
        <v>36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t="e">
        <f t="shared" si="2"/>
        <v>#VALUE!</v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e">
        <f t="shared" si="5"/>
        <v>#VALUE!</v>
      </c>
      <c r="L27">
        <v>0</v>
      </c>
      <c r="M27">
        <v>0</v>
      </c>
      <c r="N27">
        <f t="shared" si="6"/>
        <v>0</v>
      </c>
      <c r="O27" s="9" t="str">
        <f t="shared" si="7"/>
        <v/>
      </c>
      <c r="P27" t="e">
        <f t="shared" si="8"/>
        <v>#VALUE!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9">
        <f t="shared" si="7"/>
        <v>-8.6909325643882263E-2</v>
      </c>
      <c r="P28">
        <f t="shared" si="8"/>
        <v>42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9">
        <f t="shared" si="7"/>
        <v>-1.2225336516860273E-5</v>
      </c>
      <c r="P29">
        <f t="shared" si="8"/>
        <v>5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9">
        <f t="shared" si="7"/>
        <v>-2.7439209100169185E-3</v>
      </c>
      <c r="P30">
        <f t="shared" si="8"/>
        <v>13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9">
        <f t="shared" si="7"/>
        <v>-3.7049585716576634E-2</v>
      </c>
      <c r="P31">
        <f t="shared" si="8"/>
        <v>29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9">
        <f t="shared" si="7"/>
        <v>-2.7581118653977402E-2</v>
      </c>
      <c r="P32">
        <f t="shared" si="8"/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9">
        <f t="shared" si="7"/>
        <v>-5.5141067323084929E-3</v>
      </c>
      <c r="P33">
        <f t="shared" si="8"/>
        <v>15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9">
        <f t="shared" si="7"/>
        <v>-2.6647296115611244E-2</v>
      </c>
      <c r="P34">
        <f t="shared" si="8"/>
        <v>25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t="e">
        <f t="shared" si="2"/>
        <v>#VALUE!</v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e">
        <f t="shared" si="5"/>
        <v>#VALUE!</v>
      </c>
      <c r="L35">
        <v>0</v>
      </c>
      <c r="M35">
        <v>0</v>
      </c>
      <c r="N35">
        <f t="shared" si="6"/>
        <v>0</v>
      </c>
      <c r="O35" s="9" t="str">
        <f t="shared" si="7"/>
        <v/>
      </c>
      <c r="P35" t="e">
        <f t="shared" si="8"/>
        <v>#VALUE!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9">
        <f t="shared" si="7"/>
        <v>-0.11509132414892521</v>
      </c>
      <c r="P36">
        <f t="shared" si="8"/>
        <v>44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9">
        <f t="shared" si="7"/>
        <v>-8.1928538464887526E-2</v>
      </c>
      <c r="P37">
        <f t="shared" si="8"/>
        <v>41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9">
        <f t="shared" si="7"/>
        <v>-1.7580354847003174E-4</v>
      </c>
      <c r="P38">
        <f t="shared" si="8"/>
        <v>9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9">
        <f t="shared" si="7"/>
        <v>-4.4919653310605226E-2</v>
      </c>
      <c r="P39">
        <f t="shared" si="8"/>
        <v>32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9">
        <f t="shared" si="7"/>
        <v>-1.5178676768608648E-2</v>
      </c>
      <c r="P40">
        <f t="shared" si="8"/>
        <v>18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9">
        <f t="shared" si="7"/>
        <v>-1.7099804162586642E-2</v>
      </c>
      <c r="P41">
        <f t="shared" si="8"/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9">
        <f t="shared" si="7"/>
        <v>-1.8129115815929696E-7</v>
      </c>
      <c r="P42">
        <f t="shared" si="8"/>
        <v>2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9">
        <f t="shared" si="7"/>
        <v>-4.0778750220654303E-2</v>
      </c>
      <c r="P43">
        <f t="shared" si="8"/>
        <v>31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9">
        <f t="shared" si="7"/>
        <v>-1.8780648419868168E-6</v>
      </c>
      <c r="P44">
        <f t="shared" si="8"/>
        <v>4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9">
        <f t="shared" si="7"/>
        <v>-1.1432866237947358E-2</v>
      </c>
      <c r="P45">
        <f t="shared" si="8"/>
        <v>17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9">
        <f t="shared" si="7"/>
        <v>-4.6225533508053113E-2</v>
      </c>
      <c r="P46">
        <f t="shared" si="8"/>
        <v>33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9">
        <f t="shared" si="7"/>
        <v>-2.9266019117572752E-4</v>
      </c>
      <c r="P47">
        <f t="shared" si="8"/>
        <v>11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9">
        <f t="shared" si="7"/>
        <v>-5.5893132870587676E-2</v>
      </c>
      <c r="P48">
        <f t="shared" si="8"/>
        <v>34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9" t="str">
        <f t="shared" si="7"/>
        <v/>
      </c>
      <c r="P49" t="e">
        <f t="shared" si="8"/>
        <v>#VALUE!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9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9">
        <f t="shared" si="7"/>
        <v>-1.1100045280114048E-2</v>
      </c>
      <c r="P51">
        <f t="shared" si="8"/>
        <v>16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9">
        <f t="shared" si="7"/>
        <v>-0.11404408166781529</v>
      </c>
      <c r="P52">
        <f t="shared" si="8"/>
        <v>43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VLOOKUP($A$56,A1:P52,4)</f>
        <v>-36209.630000000005</v>
      </c>
      <c r="C56">
        <f>VLOOKUP(A56,A1:K52,9)</f>
        <v>-27292.159999999974</v>
      </c>
      <c r="D56">
        <f>VLOOKUP(A56,A1:P52,14)</f>
        <v>-9181.0800000000163</v>
      </c>
    </row>
    <row r="57" spans="1:16" x14ac:dyDescent="0.3">
      <c r="A57" t="s">
        <v>25</v>
      </c>
      <c r="B57">
        <f t="shared" ref="B57:B61" si="9">VLOOKUP(A57,A2:P53,4)</f>
        <v>0</v>
      </c>
      <c r="C57">
        <f t="shared" ref="C57:C61" si="10">VLOOKUP(A57,A2:K53,9)</f>
        <v>0</v>
      </c>
      <c r="D57">
        <f t="shared" ref="D57:D61" si="11">VLOOKUP(A57,A2:P53,14)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_xlfn.XLOOKUP(A65,A1:A52,N1:N52)</f>
        <v>-9181.0800000000163</v>
      </c>
    </row>
    <row r="66" spans="1:4" x14ac:dyDescent="0.3">
      <c r="A66" t="s">
        <v>25</v>
      </c>
      <c r="B66">
        <f t="shared" ref="B66:B70" si="12">_xlfn.XLOOKUP(A66,$A$1:$A$52,$D$1:$D$52)</f>
        <v>0</v>
      </c>
      <c r="C66">
        <f t="shared" ref="C66:C70" si="13">_xlfn.XLOOKUP(A66,$A$1:$A$52,$I$1:$I$52)</f>
        <v>0</v>
      </c>
      <c r="D66">
        <f t="shared" ref="D66:D70" si="14">_xlfn.XLOOKUP(A66,A2:A53,N2:N53)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INDEX($D$1:$D$52,MATCH(A74,$A$1:$A$52,0))</f>
        <v>-36209.630000000005</v>
      </c>
      <c r="C74">
        <f>INDEX($I$1:$I$52,MATCH(A74,$A$1:$A$52,0))</f>
        <v>-27292.159999999974</v>
      </c>
      <c r="D74">
        <f>INDEX($N$1:$N$522,MATCH(A74,$A$1:$A$52,0))</f>
        <v>-9181.0800000000163</v>
      </c>
    </row>
    <row r="75" spans="1:4" x14ac:dyDescent="0.3">
      <c r="A75" t="s">
        <v>25</v>
      </c>
      <c r="B75">
        <f t="shared" ref="B75:B79" si="15">INDEX($D$1:$D$52,MATCH(A75,$A$1:$A$52,0))</f>
        <v>0</v>
      </c>
      <c r="C75">
        <f t="shared" ref="C75:C79" si="16">INDEX($I$1:$I$52,MATCH(A75,$A$1:$A$52,0))</f>
        <v>0</v>
      </c>
      <c r="D75">
        <f t="shared" ref="D75:D79" si="17">INDEX($N$1:$N$522,MATCH(A75,$A$1:$A$52,0))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20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INDEX(B1:B52,MATCH(B82,$A$1:$A$52))</f>
        <v>409300</v>
      </c>
      <c r="C84" s="6">
        <f>INDEX($C$1:$C$52,MATCH(B82,A1:A52,0))</f>
        <v>385908.52</v>
      </c>
    </row>
    <row r="85" spans="1:7" x14ac:dyDescent="0.3">
      <c r="A85" t="s">
        <v>74</v>
      </c>
      <c r="B85" s="6">
        <f>INDEX(G2:G53,MATCH(B82,$A$1:$A$52))</f>
        <v>3390900</v>
      </c>
      <c r="C85" s="6">
        <f>INDEX($G$1:$G$52,MATCH(B82,A2:A53,0))</f>
        <v>7968300</v>
      </c>
    </row>
    <row r="86" spans="1:7" x14ac:dyDescent="0.3">
      <c r="A86" t="s">
        <v>75</v>
      </c>
      <c r="B86" s="6">
        <f>INDEX(L3:L54,MATCH(B82,$A$1:$A$52))</f>
        <v>1579300</v>
      </c>
      <c r="C86" s="6">
        <f>INDEX($L$1:$L$52,MATCH(B82,A3:A54,0))</f>
        <v>3662400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Elisia Nguyen</cp:lastModifiedBy>
  <cp:revision/>
  <dcterms:created xsi:type="dcterms:W3CDTF">2020-02-26T17:00:38Z</dcterms:created>
  <dcterms:modified xsi:type="dcterms:W3CDTF">2023-09-20T02:12:20Z</dcterms:modified>
  <cp:category/>
  <cp:contentStatus/>
</cp:coreProperties>
</file>