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NSS\Projects\lookups-budget-emmydoore\"/>
    </mc:Choice>
  </mc:AlternateContent>
  <xr:revisionPtr revIDLastSave="0" documentId="13_ncr:1_{5E709FEB-DDD8-40D9-940F-AD433D175FC0}" xr6:coauthVersionLast="47" xr6:coauthVersionMax="47" xr10:uidLastSave="{00000000-0000-0000-0000-000000000000}"/>
  <bookViews>
    <workbookView xWindow="-30828" yWindow="-2676" windowWidth="30936" windowHeight="1689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75" i="1"/>
  <c r="B76" i="1"/>
  <c r="B77" i="1"/>
  <c r="B78" i="1"/>
  <c r="B79" i="1"/>
  <c r="D74" i="1"/>
  <c r="D75" i="1"/>
  <c r="D76" i="1"/>
  <c r="D77" i="1"/>
  <c r="D78" i="1"/>
  <c r="D79" i="1"/>
  <c r="C74" i="1"/>
  <c r="C75" i="1"/>
  <c r="C76" i="1"/>
  <c r="C77" i="1"/>
  <c r="C78" i="1"/>
  <c r="C79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B93" i="1"/>
  <c r="B92" i="1"/>
  <c r="B91" i="1"/>
  <c r="N3" i="1"/>
  <c r="N4" i="1"/>
  <c r="N5" i="1"/>
  <c r="O5" i="1" s="1"/>
  <c r="N6" i="1"/>
  <c r="O6" i="1" s="1"/>
  <c r="N7" i="1"/>
  <c r="N8" i="1"/>
  <c r="N9" i="1"/>
  <c r="N10" i="1"/>
  <c r="N11" i="1"/>
  <c r="N12" i="1"/>
  <c r="O12" i="1" s="1"/>
  <c r="N13" i="1"/>
  <c r="N14" i="1"/>
  <c r="O14" i="1" s="1"/>
  <c r="N15" i="1"/>
  <c r="N16" i="1"/>
  <c r="N17" i="1"/>
  <c r="N18" i="1"/>
  <c r="N19" i="1"/>
  <c r="N20" i="1"/>
  <c r="N21" i="1"/>
  <c r="O21" i="1" s="1"/>
  <c r="N22" i="1"/>
  <c r="O22" i="1" s="1"/>
  <c r="N23" i="1"/>
  <c r="N24" i="1"/>
  <c r="N25" i="1"/>
  <c r="N26" i="1"/>
  <c r="N27" i="1"/>
  <c r="N28" i="1"/>
  <c r="N29" i="1"/>
  <c r="N30" i="1"/>
  <c r="N31" i="1"/>
  <c r="N32" i="1"/>
  <c r="O32" i="1" s="1"/>
  <c r="N33" i="1"/>
  <c r="O33" i="1" s="1"/>
  <c r="N34" i="1"/>
  <c r="O34" i="1" s="1"/>
  <c r="N35" i="1"/>
  <c r="N36" i="1"/>
  <c r="N37" i="1"/>
  <c r="N38" i="1"/>
  <c r="N39" i="1"/>
  <c r="N40" i="1"/>
  <c r="N41" i="1"/>
  <c r="N42" i="1"/>
  <c r="N43" i="1"/>
  <c r="N44" i="1"/>
  <c r="O44" i="1" s="1"/>
  <c r="N45" i="1"/>
  <c r="O45" i="1" s="1"/>
  <c r="N46" i="1"/>
  <c r="O46" i="1" s="1"/>
  <c r="N47" i="1"/>
  <c r="N48" i="1"/>
  <c r="N49" i="1"/>
  <c r="N50" i="1"/>
  <c r="O50" i="1" s="1"/>
  <c r="N51" i="1"/>
  <c r="N52" i="1"/>
  <c r="N2" i="1"/>
  <c r="I3" i="1"/>
  <c r="I4" i="1"/>
  <c r="I5" i="1"/>
  <c r="I6" i="1"/>
  <c r="J6" i="1" s="1"/>
  <c r="I7" i="1"/>
  <c r="I8" i="1"/>
  <c r="I9" i="1"/>
  <c r="J9" i="1" s="1"/>
  <c r="I10" i="1"/>
  <c r="I11" i="1"/>
  <c r="I12" i="1"/>
  <c r="I13" i="1"/>
  <c r="C85" i="1" s="1"/>
  <c r="I14" i="1"/>
  <c r="J14" i="1" s="1"/>
  <c r="I15" i="1"/>
  <c r="I16" i="1"/>
  <c r="I17" i="1"/>
  <c r="I18" i="1"/>
  <c r="I19" i="1"/>
  <c r="I20" i="1"/>
  <c r="I21" i="1"/>
  <c r="I22" i="1"/>
  <c r="J22" i="1" s="1"/>
  <c r="I23" i="1"/>
  <c r="I24" i="1"/>
  <c r="I25" i="1"/>
  <c r="I26" i="1"/>
  <c r="I27" i="1"/>
  <c r="I28" i="1"/>
  <c r="J28" i="1" s="1"/>
  <c r="I29" i="1"/>
  <c r="J29" i="1" s="1"/>
  <c r="I30" i="1"/>
  <c r="J30" i="1" s="1"/>
  <c r="I31" i="1"/>
  <c r="I32" i="1"/>
  <c r="I33" i="1"/>
  <c r="I34" i="1"/>
  <c r="I35" i="1"/>
  <c r="I36" i="1"/>
  <c r="I37" i="1"/>
  <c r="J37" i="1" s="1"/>
  <c r="I38" i="1"/>
  <c r="J38" i="1" s="1"/>
  <c r="I39" i="1"/>
  <c r="I40" i="1"/>
  <c r="I41" i="1"/>
  <c r="I42" i="1"/>
  <c r="J42" i="1" s="1"/>
  <c r="I43" i="1"/>
  <c r="I44" i="1"/>
  <c r="J44" i="1" s="1"/>
  <c r="I45" i="1"/>
  <c r="I46" i="1"/>
  <c r="J46" i="1" s="1"/>
  <c r="I47" i="1"/>
  <c r="I48" i="1"/>
  <c r="I49" i="1"/>
  <c r="J49" i="1" s="1"/>
  <c r="I50" i="1"/>
  <c r="J50" i="1" s="1"/>
  <c r="I51" i="1"/>
  <c r="I52" i="1"/>
  <c r="I2" i="1"/>
  <c r="D3" i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D19" i="1"/>
  <c r="D20" i="1"/>
  <c r="E20" i="1" s="1"/>
  <c r="D21" i="1"/>
  <c r="E21" i="1" s="1"/>
  <c r="D22" i="1"/>
  <c r="E22" i="1" s="1"/>
  <c r="D23" i="1"/>
  <c r="D24" i="1"/>
  <c r="E24" i="1" s="1"/>
  <c r="D25" i="1"/>
  <c r="E25" i="1" s="1"/>
  <c r="D26" i="1"/>
  <c r="E26" i="1" s="1"/>
  <c r="D27" i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E50" i="1" s="1"/>
  <c r="D51" i="1"/>
  <c r="D52" i="1"/>
  <c r="E52" i="1" s="1"/>
  <c r="D2" i="1"/>
  <c r="E2" i="1" s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O9" i="1"/>
  <c r="O13" i="1"/>
  <c r="O26" i="1"/>
  <c r="O37" i="1"/>
  <c r="O38" i="1"/>
  <c r="O49" i="1"/>
  <c r="J8" i="1"/>
  <c r="J21" i="1"/>
  <c r="J26" i="1"/>
  <c r="J33" i="1"/>
  <c r="J34" i="1"/>
  <c r="J45" i="1"/>
  <c r="B86" i="1"/>
  <c r="C84" i="1"/>
  <c r="B84" i="1"/>
  <c r="B85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J5" i="1"/>
  <c r="J2" i="1"/>
  <c r="O4" i="1"/>
  <c r="O8" i="1"/>
  <c r="O16" i="1"/>
  <c r="O17" i="1"/>
  <c r="O20" i="1"/>
  <c r="O28" i="1"/>
  <c r="O29" i="1"/>
  <c r="O30" i="1"/>
  <c r="O36" i="1"/>
  <c r="O40" i="1"/>
  <c r="O42" i="1"/>
  <c r="O48" i="1"/>
  <c r="O52" i="1"/>
  <c r="O2" i="1"/>
  <c r="J3" i="1"/>
  <c r="J4" i="1"/>
  <c r="J7" i="1"/>
  <c r="J12" i="1"/>
  <c r="J15" i="1"/>
  <c r="J16" i="1"/>
  <c r="J17" i="1"/>
  <c r="J19" i="1"/>
  <c r="J20" i="1"/>
  <c r="J23" i="1"/>
  <c r="J27" i="1"/>
  <c r="J31" i="1"/>
  <c r="J32" i="1"/>
  <c r="J35" i="1"/>
  <c r="J36" i="1"/>
  <c r="J39" i="1"/>
  <c r="J40" i="1"/>
  <c r="J41" i="1"/>
  <c r="J43" i="1"/>
  <c r="J47" i="1"/>
  <c r="J48" i="1"/>
  <c r="J51" i="1"/>
  <c r="J52" i="1"/>
  <c r="J13" i="1" l="1"/>
  <c r="E18" i="1"/>
  <c r="F11" i="1"/>
  <c r="J11" i="1"/>
  <c r="O18" i="1"/>
  <c r="O10" i="1"/>
  <c r="J18" i="1"/>
  <c r="J10" i="1"/>
  <c r="O41" i="1"/>
  <c r="O25" i="1"/>
  <c r="C86" i="1"/>
  <c r="O24" i="1"/>
  <c r="J25" i="1"/>
  <c r="J24" i="1"/>
  <c r="K48" i="1" s="1"/>
  <c r="P9" i="1" l="1"/>
  <c r="P4" i="1"/>
  <c r="P11" i="1"/>
  <c r="P43" i="1"/>
  <c r="P45" i="1"/>
  <c r="P20" i="1"/>
  <c r="P13" i="1"/>
  <c r="P27" i="1"/>
  <c r="P24" i="1"/>
  <c r="P23" i="1"/>
  <c r="P40" i="1"/>
  <c r="P35" i="1"/>
  <c r="K31" i="1"/>
  <c r="K5" i="1"/>
  <c r="K13" i="1"/>
  <c r="K9" i="1"/>
  <c r="K12" i="1"/>
  <c r="K24" i="1"/>
  <c r="K42" i="1"/>
  <c r="K32" i="1"/>
  <c r="F10" i="1"/>
  <c r="F15" i="1"/>
  <c r="F26" i="1"/>
  <c r="K43" i="1"/>
  <c r="F24" i="1"/>
  <c r="F44" i="1"/>
  <c r="K6" i="1"/>
  <c r="K38" i="1"/>
  <c r="F5" i="1"/>
  <c r="F37" i="1"/>
  <c r="P18" i="1"/>
  <c r="P22" i="1"/>
  <c r="P38" i="1"/>
  <c r="K3" i="1"/>
  <c r="K23" i="1"/>
  <c r="K47" i="1"/>
  <c r="F33" i="1"/>
  <c r="F2" i="1"/>
  <c r="F18" i="1"/>
  <c r="P51" i="1"/>
  <c r="F23" i="1"/>
  <c r="F47" i="1"/>
  <c r="P41" i="1"/>
  <c r="K18" i="1"/>
  <c r="P21" i="1"/>
  <c r="P2" i="1"/>
  <c r="K50" i="1"/>
  <c r="P31" i="1"/>
  <c r="K37" i="1"/>
  <c r="K16" i="1"/>
  <c r="K36" i="1"/>
  <c r="K52" i="1"/>
  <c r="F14" i="1"/>
  <c r="K39" i="1"/>
  <c r="F28" i="1"/>
  <c r="K45" i="1"/>
  <c r="P8" i="1"/>
  <c r="P28" i="1"/>
  <c r="P44" i="1"/>
  <c r="K33" i="1"/>
  <c r="F34" i="1"/>
  <c r="F4" i="1"/>
  <c r="K21" i="1"/>
  <c r="P17" i="1"/>
  <c r="K14" i="1"/>
  <c r="K46" i="1"/>
  <c r="F13" i="1"/>
  <c r="F45" i="1"/>
  <c r="P10" i="1"/>
  <c r="P26" i="1"/>
  <c r="P42" i="1"/>
  <c r="K7" i="1"/>
  <c r="K27" i="1"/>
  <c r="F12" i="1"/>
  <c r="F49" i="1"/>
  <c r="F43" i="1"/>
  <c r="F39" i="1"/>
  <c r="F46" i="1"/>
  <c r="F20" i="1"/>
  <c r="K25" i="1"/>
  <c r="F27" i="1"/>
  <c r="P3" i="1"/>
  <c r="F19" i="1"/>
  <c r="P29" i="1"/>
  <c r="K26" i="1"/>
  <c r="P7" i="1"/>
  <c r="P39" i="1"/>
  <c r="K4" i="1"/>
  <c r="K20" i="1"/>
  <c r="K40" i="1"/>
  <c r="K17" i="1"/>
  <c r="F30" i="1"/>
  <c r="K51" i="1"/>
  <c r="F40" i="1"/>
  <c r="F9" i="1"/>
  <c r="P12" i="1"/>
  <c r="P32" i="1"/>
  <c r="P48" i="1"/>
  <c r="K49" i="1"/>
  <c r="F42" i="1"/>
  <c r="F16" i="1"/>
  <c r="K2" i="1"/>
  <c r="P33" i="1"/>
  <c r="K22" i="1"/>
  <c r="F3" i="1"/>
  <c r="F21" i="1"/>
  <c r="P6" i="1"/>
  <c r="P30" i="1"/>
  <c r="P46" i="1"/>
  <c r="K11" i="1"/>
  <c r="K15" i="1"/>
  <c r="F32" i="1"/>
  <c r="F25" i="1"/>
  <c r="F6" i="1"/>
  <c r="F7" i="1"/>
  <c r="F35" i="1"/>
  <c r="P19" i="1"/>
  <c r="F31" i="1"/>
  <c r="P25" i="1"/>
  <c r="K10" i="1"/>
  <c r="P5" i="1"/>
  <c r="P37" i="1"/>
  <c r="K34" i="1"/>
  <c r="P15" i="1"/>
  <c r="P47" i="1"/>
  <c r="K8" i="1"/>
  <c r="K28" i="1"/>
  <c r="K44" i="1"/>
  <c r="K41" i="1"/>
  <c r="F38" i="1"/>
  <c r="F8" i="1"/>
  <c r="F52" i="1"/>
  <c r="F17" i="1"/>
  <c r="P16" i="1"/>
  <c r="P36" i="1"/>
  <c r="P52" i="1"/>
  <c r="F22" i="1"/>
  <c r="F50" i="1"/>
  <c r="F36" i="1"/>
  <c r="F51" i="1"/>
  <c r="P49" i="1"/>
  <c r="K30" i="1"/>
  <c r="K29" i="1"/>
  <c r="F29" i="1"/>
  <c r="P14" i="1"/>
  <c r="P34" i="1"/>
  <c r="P50" i="1"/>
  <c r="K19" i="1"/>
  <c r="K35" i="1"/>
  <c r="F48" i="1"/>
  <c r="F41" i="1"/>
  <c r="F93" i="1" l="1"/>
  <c r="B100" i="1"/>
  <c r="D100" i="1"/>
  <c r="D93" i="1"/>
  <c r="E100" i="1"/>
  <c r="C100" i="1"/>
  <c r="F100" i="1"/>
  <c r="G100" i="1"/>
  <c r="D92" i="1"/>
  <c r="F99" i="1"/>
  <c r="D99" i="1"/>
  <c r="B99" i="1"/>
  <c r="F92" i="1"/>
  <c r="F91" i="1"/>
  <c r="F98" i="1"/>
  <c r="D91" i="1"/>
  <c r="D98" i="1"/>
  <c r="B98" i="1"/>
  <c r="E99" i="1"/>
  <c r="G99" i="1"/>
  <c r="G92" i="1"/>
  <c r="E92" i="1"/>
  <c r="C99" i="1"/>
  <c r="C92" i="1"/>
  <c r="E93" i="1"/>
  <c r="C93" i="1"/>
  <c r="G93" i="1"/>
  <c r="G98" i="1"/>
  <c r="E91" i="1"/>
  <c r="C98" i="1"/>
  <c r="C91" i="1"/>
  <c r="E98" i="1"/>
  <c r="G91" i="1"/>
</calcChain>
</file>

<file path=xl/sharedStrings.xml><?xml version="1.0" encoding="utf-8"?>
<sst xmlns="http://schemas.openxmlformats.org/spreadsheetml/2006/main" count="181" uniqueCount="91">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</sst>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Criminal</a:t>
            </a:r>
            <a:r>
              <a:rPr lang="en-US" baseline="0"/>
              <a:t> Court Clerk Budget vs Actual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5847800</c:v>
                </c:pt>
                <c:pt idx="1">
                  <c:v>5909077.9399999902</c:v>
                </c:pt>
                <c:pt idx="2">
                  <c:v>6056976.6699999999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40AE-B09D-505D4708239E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5772288.3300000001</c:v>
                </c:pt>
                <c:pt idx="1">
                  <c:v>314622.06000000983</c:v>
                </c:pt>
                <c:pt idx="2">
                  <c:v>150323.33000000007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7-40AE-B09D-505D4708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0177743"/>
        <c:axId val="1739194575"/>
      </c:barChart>
      <c:catAx>
        <c:axId val="150017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94575"/>
        <c:crosses val="autoZero"/>
        <c:auto val="1"/>
        <c:lblAlgn val="ctr"/>
        <c:lblOffset val="100"/>
        <c:noMultiLvlLbl val="0"/>
      </c:catAx>
      <c:valAx>
        <c:axId val="173919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522605</xdr:colOff>
      <xdr:row>86</xdr:row>
      <xdr:rowOff>146367</xdr:rowOff>
    </xdr:from>
    <xdr:to>
      <xdr:col>12</xdr:col>
      <xdr:colOff>469265</xdr:colOff>
      <xdr:row>101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94B9-3680-0CD4-4CAD-A1A8BC1A8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4" workbookViewId="0">
      <selection activeCell="J56" sqref="J56"/>
    </sheetView>
  </sheetViews>
  <sheetFormatPr defaultRowHeight="14.5" x14ac:dyDescent="0.35"/>
  <cols>
    <col min="1" max="1" width="32.26953125" bestFit="1" customWidth="1"/>
    <col min="2" max="2" width="32.453125" bestFit="1" customWidth="1"/>
    <col min="3" max="4" width="26.26953125" bestFit="1" customWidth="1"/>
    <col min="5" max="5" width="15.81640625" customWidth="1"/>
    <col min="6" max="6" width="30.26953125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RANK(E2,$E$2:$E$52,0)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RANK(J2,$J$2:$J$52,0)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RANK(O2,$O$2:$O$52,0)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RANK(O3,$O$2:$O$52,0)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5">
      <c r="A54" s="2" t="s">
        <v>67</v>
      </c>
      <c r="F54" s="2" t="s">
        <v>90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  <c r="F55" s="1" t="s">
        <v>0</v>
      </c>
      <c r="G55" s="1" t="s">
        <v>3</v>
      </c>
      <c r="H55" s="1" t="s">
        <v>8</v>
      </c>
      <c r="I55" s="1" t="s">
        <v>13</v>
      </c>
    </row>
    <row r="56" spans="1:16" x14ac:dyDescent="0.35">
      <c r="A56" t="s">
        <v>24</v>
      </c>
      <c r="B56">
        <f>VLOOKUP(A56,$A$1:$P$52,4)</f>
        <v>36209.630000000005</v>
      </c>
      <c r="C56">
        <f>VLOOKUP($A56,$A$1:$P$52,9)</f>
        <v>27292.159999999974</v>
      </c>
      <c r="D56">
        <f>VLOOKUP($A56,$A$1:$P$52,14)</f>
        <v>9181.0800000000163</v>
      </c>
      <c r="F56" t="s">
        <v>24</v>
      </c>
      <c r="G56">
        <f t="shared" ref="G56:I61" si="9">VLOOKUP($A56,$A$1:$P$52,MATCH(G$55,$A$1:$P$1))</f>
        <v>36209.630000000005</v>
      </c>
      <c r="H56">
        <f t="shared" si="9"/>
        <v>27292.159999999974</v>
      </c>
      <c r="I56">
        <f t="shared" si="9"/>
        <v>9181.0800000000163</v>
      </c>
    </row>
    <row r="57" spans="1:16" x14ac:dyDescent="0.35">
      <c r="A57" t="s">
        <v>25</v>
      </c>
      <c r="B57">
        <f t="shared" ref="B57:B61" si="10">VLOOKUP(A57,$A$1:$P$52,4)</f>
        <v>0</v>
      </c>
      <c r="C57">
        <f t="shared" ref="C57:C61" si="11">VLOOKUP($A57,$A$1:$P$52,9)</f>
        <v>0</v>
      </c>
      <c r="D57">
        <f t="shared" ref="D57:D61" si="12">VLOOKUP($A57,$A$1:$P$52,14)</f>
        <v>311228.08999999997</v>
      </c>
      <c r="F57" t="s">
        <v>25</v>
      </c>
      <c r="G57">
        <f t="shared" si="9"/>
        <v>0</v>
      </c>
      <c r="H57">
        <f t="shared" si="9"/>
        <v>0</v>
      </c>
      <c r="I57">
        <f t="shared" si="9"/>
        <v>311228.08999999997</v>
      </c>
    </row>
    <row r="58" spans="1:16" x14ac:dyDescent="0.35">
      <c r="A58" t="s">
        <v>32</v>
      </c>
      <c r="B58">
        <f t="shared" si="10"/>
        <v>149396.10000000987</v>
      </c>
      <c r="C58">
        <f t="shared" si="11"/>
        <v>189254.06000000006</v>
      </c>
      <c r="D58">
        <f t="shared" si="12"/>
        <v>374962.91000000015</v>
      </c>
      <c r="F58" t="s">
        <v>32</v>
      </c>
      <c r="G58">
        <f>VLOOKUP($A58,$A$1:$P$52,MATCH(G$55,$A$1:$P$1))</f>
        <v>149396.10000000987</v>
      </c>
      <c r="H58">
        <f t="shared" si="9"/>
        <v>189254.06000000006</v>
      </c>
      <c r="I58">
        <f t="shared" si="9"/>
        <v>374962.91000000015</v>
      </c>
    </row>
    <row r="59" spans="1:16" x14ac:dyDescent="0.35">
      <c r="A59" t="s">
        <v>38</v>
      </c>
      <c r="B59">
        <f t="shared" si="10"/>
        <v>12230.810000000056</v>
      </c>
      <c r="C59">
        <f t="shared" si="11"/>
        <v>45485.580000000075</v>
      </c>
      <c r="D59">
        <f t="shared" si="12"/>
        <v>72.879999999888241</v>
      </c>
      <c r="F59" t="s">
        <v>38</v>
      </c>
      <c r="G59">
        <f t="shared" ref="G59:G61" si="13">VLOOKUP($A59,$A$1:$P$52,MATCH(G$55,$A$1:$P$1))</f>
        <v>12230.810000000056</v>
      </c>
      <c r="H59">
        <f t="shared" si="9"/>
        <v>45485.580000000075</v>
      </c>
      <c r="I59">
        <f t="shared" si="9"/>
        <v>72.879999999888241</v>
      </c>
    </row>
    <row r="60" spans="1:16" x14ac:dyDescent="0.35">
      <c r="A60" t="s">
        <v>39</v>
      </c>
      <c r="B60">
        <f t="shared" si="10"/>
        <v>4950.4699999999721</v>
      </c>
      <c r="C60">
        <f t="shared" si="11"/>
        <v>8005.7900000010268</v>
      </c>
      <c r="D60">
        <f t="shared" si="12"/>
        <v>1724.9000000000233</v>
      </c>
      <c r="F60" t="s">
        <v>39</v>
      </c>
      <c r="G60">
        <f t="shared" si="13"/>
        <v>4950.4699999999721</v>
      </c>
      <c r="H60">
        <f t="shared" si="9"/>
        <v>8005.7900000010268</v>
      </c>
      <c r="I60">
        <f t="shared" si="9"/>
        <v>1724.9000000000233</v>
      </c>
    </row>
    <row r="61" spans="1:16" x14ac:dyDescent="0.35">
      <c r="A61" t="s">
        <v>55</v>
      </c>
      <c r="B61">
        <f t="shared" si="10"/>
        <v>184239.79000001028</v>
      </c>
      <c r="C61">
        <f t="shared" si="11"/>
        <v>133456.33000001032</v>
      </c>
      <c r="D61">
        <f t="shared" si="12"/>
        <v>82077.349999999627</v>
      </c>
      <c r="F61" t="s">
        <v>55</v>
      </c>
      <c r="G61">
        <f t="shared" si="13"/>
        <v>184239.79000001028</v>
      </c>
      <c r="H61">
        <f t="shared" si="9"/>
        <v>133456.33000001032</v>
      </c>
      <c r="I61">
        <f t="shared" si="9"/>
        <v>82077.349999999627</v>
      </c>
    </row>
    <row r="63" spans="1:16" x14ac:dyDescent="0.35">
      <c r="A63" s="7" t="s">
        <v>68</v>
      </c>
      <c r="F63" s="7"/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  <c r="F64" s="1" t="s">
        <v>0</v>
      </c>
      <c r="G64" s="1" t="s">
        <v>3</v>
      </c>
      <c r="H64" s="1" t="s">
        <v>8</v>
      </c>
      <c r="I64" s="1" t="s">
        <v>13</v>
      </c>
    </row>
    <row r="65" spans="1:9" x14ac:dyDescent="0.35">
      <c r="A65" t="s">
        <v>24</v>
      </c>
      <c r="B65">
        <f>_xlfn.XLOOKUP(A65,$A$2:$A$52,$D$2:$D$52)</f>
        <v>36209.630000000005</v>
      </c>
      <c r="C65">
        <f>_xlfn.XLOOKUP(A65,$A$2:$A$52,$I$2:$I$52)</f>
        <v>27292.159999999974</v>
      </c>
      <c r="D65">
        <f>_xlfn.XLOOKUP(A65,$A$2:$A$52,$N$2:$N$52)</f>
        <v>9181.0800000000163</v>
      </c>
      <c r="F65" t="s">
        <v>24</v>
      </c>
      <c r="G65">
        <f>VLOOKUP($A65,$A$1:$P$52,MATCH(G$64,$A$1:$P$1))</f>
        <v>36209.630000000005</v>
      </c>
      <c r="H65">
        <f t="shared" ref="H65:I70" si="14">VLOOKUP($A65,$A$1:$P$52,MATCH(H$64,$A$1:$P$1))</f>
        <v>27292.159999999974</v>
      </c>
      <c r="I65">
        <f t="shared" si="14"/>
        <v>9181.0800000000163</v>
      </c>
    </row>
    <row r="66" spans="1:9" x14ac:dyDescent="0.35">
      <c r="A66" t="s">
        <v>25</v>
      </c>
      <c r="B66">
        <f t="shared" ref="B66:B70" si="15">_xlfn.XLOOKUP(A66,$A$2:$A$52,$D$2:$D$52)</f>
        <v>0</v>
      </c>
      <c r="C66">
        <f t="shared" ref="C66:C70" si="16">_xlfn.XLOOKUP(A66,$A$2:$A$52,$I$2:$I$52)</f>
        <v>0</v>
      </c>
      <c r="D66">
        <f t="shared" ref="D66:D70" si="17">_xlfn.XLOOKUP(A66,$A$2:$A$52,$N$2:$N$52)</f>
        <v>311228.08999999997</v>
      </c>
      <c r="F66" t="s">
        <v>25</v>
      </c>
      <c r="G66">
        <f t="shared" ref="G66:G70" si="18">VLOOKUP($A66,$A$1:$P$52,MATCH(G$64,$A$1:$P$1))</f>
        <v>0</v>
      </c>
      <c r="H66">
        <f t="shared" si="14"/>
        <v>0</v>
      </c>
      <c r="I66">
        <f t="shared" si="14"/>
        <v>311228.08999999997</v>
      </c>
    </row>
    <row r="67" spans="1:9" x14ac:dyDescent="0.35">
      <c r="A67" t="s">
        <v>32</v>
      </c>
      <c r="B67">
        <f t="shared" si="15"/>
        <v>149396.10000000987</v>
      </c>
      <c r="C67">
        <f t="shared" si="16"/>
        <v>189254.06000000006</v>
      </c>
      <c r="D67">
        <f t="shared" si="17"/>
        <v>374962.91000000015</v>
      </c>
      <c r="F67" t="s">
        <v>32</v>
      </c>
      <c r="G67">
        <f t="shared" si="18"/>
        <v>149396.10000000987</v>
      </c>
      <c r="H67">
        <f t="shared" si="14"/>
        <v>189254.06000000006</v>
      </c>
      <c r="I67">
        <f t="shared" si="14"/>
        <v>374962.91000000015</v>
      </c>
    </row>
    <row r="68" spans="1:9" x14ac:dyDescent="0.35">
      <c r="A68" t="s">
        <v>38</v>
      </c>
      <c r="B68">
        <f t="shared" si="15"/>
        <v>12230.810000000056</v>
      </c>
      <c r="C68">
        <f t="shared" si="16"/>
        <v>45485.580000000075</v>
      </c>
      <c r="D68">
        <f t="shared" si="17"/>
        <v>72.879999999888241</v>
      </c>
      <c r="F68" t="s">
        <v>38</v>
      </c>
      <c r="G68">
        <f t="shared" si="18"/>
        <v>12230.810000000056</v>
      </c>
      <c r="H68">
        <f t="shared" si="14"/>
        <v>45485.580000000075</v>
      </c>
      <c r="I68">
        <f t="shared" si="14"/>
        <v>72.879999999888241</v>
      </c>
    </row>
    <row r="69" spans="1:9" x14ac:dyDescent="0.35">
      <c r="A69" t="s">
        <v>39</v>
      </c>
      <c r="B69">
        <f t="shared" si="15"/>
        <v>4950.4699999999721</v>
      </c>
      <c r="C69">
        <f t="shared" si="16"/>
        <v>8005.7900000010268</v>
      </c>
      <c r="D69">
        <f t="shared" si="17"/>
        <v>1724.9000000000233</v>
      </c>
      <c r="F69" t="s">
        <v>39</v>
      </c>
      <c r="G69">
        <f t="shared" si="18"/>
        <v>4950.4699999999721</v>
      </c>
      <c r="H69">
        <f t="shared" si="14"/>
        <v>8005.7900000010268</v>
      </c>
      <c r="I69">
        <f t="shared" si="14"/>
        <v>1724.9000000000233</v>
      </c>
    </row>
    <row r="70" spans="1:9" x14ac:dyDescent="0.35">
      <c r="A70" t="s">
        <v>55</v>
      </c>
      <c r="B70">
        <f t="shared" si="15"/>
        <v>184239.79000001028</v>
      </c>
      <c r="C70">
        <f t="shared" si="16"/>
        <v>133456.33000001032</v>
      </c>
      <c r="D70">
        <f t="shared" si="17"/>
        <v>82077.349999999627</v>
      </c>
      <c r="F70" t="s">
        <v>55</v>
      </c>
      <c r="G70">
        <f t="shared" si="18"/>
        <v>184239.79000001028</v>
      </c>
      <c r="H70">
        <f t="shared" si="14"/>
        <v>133456.33000001032</v>
      </c>
      <c r="I70">
        <f t="shared" si="14"/>
        <v>82077.349999999627</v>
      </c>
    </row>
    <row r="72" spans="1:9" x14ac:dyDescent="0.35">
      <c r="A72" s="7" t="s">
        <v>69</v>
      </c>
      <c r="F72" s="7"/>
    </row>
    <row r="73" spans="1:9" x14ac:dyDescent="0.35">
      <c r="A73" s="1" t="s">
        <v>0</v>
      </c>
      <c r="B73" s="1" t="s">
        <v>3</v>
      </c>
      <c r="C73" s="1" t="s">
        <v>8</v>
      </c>
      <c r="D73" s="1" t="s">
        <v>13</v>
      </c>
      <c r="F73" s="1" t="s">
        <v>0</v>
      </c>
      <c r="G73" s="1" t="s">
        <v>3</v>
      </c>
      <c r="H73" s="1" t="s">
        <v>8</v>
      </c>
      <c r="I73" s="1" t="s">
        <v>13</v>
      </c>
    </row>
    <row r="74" spans="1:9" x14ac:dyDescent="0.35">
      <c r="A74" t="s">
        <v>24</v>
      </c>
      <c r="B74">
        <f t="shared" ref="B74:B78" si="19">INDEX($D$2:$D$52,MATCH($A74,$A$2:$A$52,0))</f>
        <v>36209.630000000005</v>
      </c>
      <c r="C74">
        <f t="shared" ref="C74:C78" si="20">INDEX($I$2:$I$52,MATCH($A74,$A$2:$A$52,0))</f>
        <v>27292.159999999974</v>
      </c>
      <c r="D74">
        <f t="shared" ref="D74:D78" si="21">INDEX($N$2:$N$52,MATCH($A74,$A$2:$A$52,0))</f>
        <v>9181.0800000000163</v>
      </c>
      <c r="F74" t="s">
        <v>24</v>
      </c>
      <c r="G74">
        <f>VLOOKUP($A74,$A$1:$P$52,MATCH(G$73,$A$1:$P$1))</f>
        <v>36209.630000000005</v>
      </c>
      <c r="H74">
        <f t="shared" ref="H74:I79" si="22">VLOOKUP($A74,$A$1:$P$52,MATCH(H$73,$A$1:$P$1))</f>
        <v>27292.159999999974</v>
      </c>
      <c r="I74">
        <f t="shared" si="22"/>
        <v>9181.0800000000163</v>
      </c>
    </row>
    <row r="75" spans="1:9" x14ac:dyDescent="0.35">
      <c r="A75" t="s">
        <v>25</v>
      </c>
      <c r="B75">
        <f t="shared" si="19"/>
        <v>0</v>
      </c>
      <c r="C75">
        <f t="shared" si="20"/>
        <v>0</v>
      </c>
      <c r="D75">
        <f t="shared" si="21"/>
        <v>311228.08999999997</v>
      </c>
      <c r="F75" t="s">
        <v>25</v>
      </c>
      <c r="G75">
        <f t="shared" ref="G75:G79" si="23">VLOOKUP($A75,$A$1:$P$52,MATCH(G$73,$A$1:$P$1))</f>
        <v>0</v>
      </c>
      <c r="H75">
        <f t="shared" si="22"/>
        <v>0</v>
      </c>
      <c r="I75">
        <f t="shared" si="22"/>
        <v>311228.08999999997</v>
      </c>
    </row>
    <row r="76" spans="1:9" x14ac:dyDescent="0.35">
      <c r="A76" t="s">
        <v>32</v>
      </c>
      <c r="B76">
        <f t="shared" si="19"/>
        <v>149396.10000000987</v>
      </c>
      <c r="C76">
        <f t="shared" si="20"/>
        <v>189254.06000000006</v>
      </c>
      <c r="D76">
        <f t="shared" si="21"/>
        <v>374962.91000000015</v>
      </c>
      <c r="F76" t="s">
        <v>32</v>
      </c>
      <c r="G76">
        <f t="shared" si="23"/>
        <v>149396.10000000987</v>
      </c>
      <c r="H76">
        <f t="shared" si="22"/>
        <v>189254.06000000006</v>
      </c>
      <c r="I76">
        <f t="shared" si="22"/>
        <v>374962.91000000015</v>
      </c>
    </row>
    <row r="77" spans="1:9" x14ac:dyDescent="0.35">
      <c r="A77" t="s">
        <v>38</v>
      </c>
      <c r="B77">
        <f t="shared" si="19"/>
        <v>12230.810000000056</v>
      </c>
      <c r="C77">
        <f t="shared" si="20"/>
        <v>45485.580000000075</v>
      </c>
      <c r="D77">
        <f t="shared" si="21"/>
        <v>72.879999999888241</v>
      </c>
      <c r="F77" t="s">
        <v>38</v>
      </c>
      <c r="G77">
        <f t="shared" si="23"/>
        <v>12230.810000000056</v>
      </c>
      <c r="H77">
        <f t="shared" si="22"/>
        <v>45485.580000000075</v>
      </c>
      <c r="I77">
        <f t="shared" si="22"/>
        <v>72.879999999888241</v>
      </c>
    </row>
    <row r="78" spans="1:9" x14ac:dyDescent="0.35">
      <c r="A78" t="s">
        <v>39</v>
      </c>
      <c r="B78">
        <f t="shared" si="19"/>
        <v>4950.4699999999721</v>
      </c>
      <c r="C78">
        <f t="shared" si="20"/>
        <v>8005.7900000010268</v>
      </c>
      <c r="D78">
        <f t="shared" si="21"/>
        <v>1724.9000000000233</v>
      </c>
      <c r="F78" t="s">
        <v>39</v>
      </c>
      <c r="G78">
        <f t="shared" si="23"/>
        <v>4950.4699999999721</v>
      </c>
      <c r="H78">
        <f t="shared" si="22"/>
        <v>8005.7900000010268</v>
      </c>
      <c r="I78">
        <f t="shared" si="22"/>
        <v>1724.9000000000233</v>
      </c>
    </row>
    <row r="79" spans="1:9" x14ac:dyDescent="0.35">
      <c r="A79" t="s">
        <v>55</v>
      </c>
      <c r="B79">
        <f>INDEX($D$2:$D$52,MATCH($A79,$A$2:$A$52,0))</f>
        <v>184239.79000001028</v>
      </c>
      <c r="C79">
        <f>INDEX($I$2:$I$52,MATCH($A79,$A$2:$A$52,0))</f>
        <v>133456.33000001032</v>
      </c>
      <c r="D79">
        <f>INDEX($N$2:$N$52,MATCH($A79,$A$2:$A$52,0))</f>
        <v>82077.349999999627</v>
      </c>
      <c r="F79" t="s">
        <v>55</v>
      </c>
      <c r="G79">
        <f t="shared" si="23"/>
        <v>184239.79000001028</v>
      </c>
      <c r="H79">
        <f t="shared" si="22"/>
        <v>133456.33000001032</v>
      </c>
      <c r="I79">
        <f t="shared" si="22"/>
        <v>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27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INDEX(B2:B52,MATCH($B$82,$A$2:$A$52,0))</f>
        <v>5847800</v>
      </c>
      <c r="C84" s="6">
        <f>INDEX(C2:C52,MATCH($B$82,$A$2:$A$52,0))</f>
        <v>5772288.3300000001</v>
      </c>
    </row>
    <row r="85" spans="1:7" x14ac:dyDescent="0.35">
      <c r="A85" t="s">
        <v>74</v>
      </c>
      <c r="B85" s="6">
        <f>INDEX(H2:H52,MATCH($B$82,$A$2:$A$52,0))</f>
        <v>5909077.9399999902</v>
      </c>
      <c r="C85" s="6">
        <f>INDEX(I2:I52,MATCH($B$82,$A$2:$A$52,0))</f>
        <v>314622.06000000983</v>
      </c>
    </row>
    <row r="86" spans="1:7" x14ac:dyDescent="0.35">
      <c r="A86" t="s">
        <v>75</v>
      </c>
      <c r="B86" s="6">
        <f>INDEX(M2:M52,MATCH($B$82,$A$2:$A$52,0))</f>
        <v>6056976.6699999999</v>
      </c>
      <c r="C86" s="6">
        <f>INDEX(N2:N52,MATCH($B$82,$A$2:$A$52,0))</f>
        <v>150323.33000000007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t="str">
        <f>_xlfn.XLOOKUP(B$89,$F$2:$F$52,$A$2:$A$52)</f>
        <v>Clerk and Master - Chancery</v>
      </c>
      <c r="C91" s="5">
        <f>_xlfn.XLOOKUP(B89,$F$2:$F$52,$E$2:$E$52)</f>
        <v>0.15235918433091292</v>
      </c>
      <c r="D91" t="str">
        <f>_xlfn.XLOOKUP(D$89,$F$2:$F$52,$A$2:$A$52)</f>
        <v>Circuit Court Clerk</v>
      </c>
      <c r="E91" s="5">
        <f>_xlfn.XLOOKUP(D89,$F$2:$F$52,$E$2:$E$52)</f>
        <v>0.11502817362571344</v>
      </c>
      <c r="F91" t="str">
        <f>_xlfn.XLOOKUP(F$89,$F$2:$F$52,$A$2:$A$52)</f>
        <v>Internal Audit</v>
      </c>
      <c r="G91" s="5">
        <f>_xlfn.XLOOKUP(F89,$F$2:$F$52,$E$2:$E$52)</f>
        <v>9.5782760864849215E-2</v>
      </c>
    </row>
    <row r="92" spans="1:7" x14ac:dyDescent="0.35">
      <c r="A92" t="s">
        <v>74</v>
      </c>
      <c r="B92" t="str">
        <f>_xlfn.XLOOKUP(B$89,$K$2:$K$52,$A$2:$A$52)</f>
        <v>Metropolitan Clerk</v>
      </c>
      <c r="C92" s="5">
        <f>_xlfn.XLOOKUP(B89,$K$2:$K$52,$J$2:$J$52)</f>
        <v>0.17551246244575608</v>
      </c>
      <c r="D92" t="str">
        <f>_xlfn.XLOOKUP(D$89,$K$2:$K$52,$A$2:$A$52)</f>
        <v>Internal Audit</v>
      </c>
      <c r="E92" s="5">
        <f>_xlfn.XLOOKUP(D89,$K$2:$K$52,$J$2:$J$52)</f>
        <v>0.17103239309050916</v>
      </c>
      <c r="F92" t="str">
        <f>_xlfn.XLOOKUP(F$89,$K$2:$K$52,$A$2:$A$52)</f>
        <v>Office of Family Safety</v>
      </c>
      <c r="G92" s="5">
        <f>_xlfn.XLOOKUP(F89,$K$2:$K$52,$J$2:$J$52)</f>
        <v>0.13918241656366656</v>
      </c>
    </row>
    <row r="93" spans="1:7" x14ac:dyDescent="0.35">
      <c r="A93" t="s">
        <v>75</v>
      </c>
      <c r="B93" t="str">
        <f>_xlfn.XLOOKUP(B$89,$P$2:$P$52,$A$2:$A$52)</f>
        <v>Community Oversight Board</v>
      </c>
      <c r="C93" s="5">
        <f>_xlfn.XLOOKUP(B89,$P$2:$P$52,$O$2:$O$52)</f>
        <v>0.82994157333333329</v>
      </c>
      <c r="D93" t="str">
        <f>_xlfn.XLOOKUP(D$89,$P$2:$P$52,$A$2:$A$52)</f>
        <v>Clerk and Master - Chancery</v>
      </c>
      <c r="E93" s="5">
        <f>_xlfn.XLOOKUP(D89,$P$2:$P$52,$O$2:$O$52)</f>
        <v>0.15295680364719175</v>
      </c>
      <c r="F93" t="str">
        <f>_xlfn.XLOOKUP(F$89,$P$2:$P$52,$A$2:$A$52)</f>
        <v>Election Commission</v>
      </c>
      <c r="G93" s="5">
        <f>_xlfn.XLOOKUP(F89,$P$2:$P$52,$O$2:$O$52)</f>
        <v>0.12882667147667154</v>
      </c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B98" t="str">
        <f>INDEX($A$2:$A$52,MATCH(B$96,$F$2:$F$52,0))</f>
        <v>Clerk and Master - Chancery</v>
      </c>
      <c r="C98" s="5">
        <f>INDEX($E$2:$E$52,MATCH(B96,$F$2:$F$52,0))</f>
        <v>0.15235918433091292</v>
      </c>
      <c r="D98" t="str">
        <f>INDEX($A$2:$A$52,MATCH(D$96,$F$2:$F$52,0))</f>
        <v>Circuit Court Clerk</v>
      </c>
      <c r="E98" s="5">
        <f t="shared" ref="E98:G98" si="24">INDEX($E$2:$E$52,MATCH(D96,$F$2:$F$52,0))</f>
        <v>0.11502817362571344</v>
      </c>
      <c r="F98" t="str">
        <f>INDEX($A$2:$A$52,MATCH(F$96,$F$2:$F$52,0))</f>
        <v>Internal Audit</v>
      </c>
      <c r="G98" s="5">
        <f t="shared" si="24"/>
        <v>9.5782760864849215E-2</v>
      </c>
      <c r="I98" s="4"/>
    </row>
    <row r="99" spans="1:9" x14ac:dyDescent="0.35">
      <c r="A99" t="s">
        <v>74</v>
      </c>
      <c r="B99" t="str">
        <f>INDEX($A$2:$A$52,MATCH(B$96,$K$2:$K$52,0))</f>
        <v>Metropolitan Clerk</v>
      </c>
      <c r="C99" s="5">
        <f>INDEX($J$2:$J$52,MATCH(B96,$K$2:$K$52,0))</f>
        <v>0.17551246244575608</v>
      </c>
      <c r="D99" t="str">
        <f>INDEX($A$2:$A$52,MATCH(D$96,$K$2:$K$52,0))</f>
        <v>Internal Audit</v>
      </c>
      <c r="E99" s="5">
        <f t="shared" ref="E99:G99" si="25">INDEX($J$2:$J$52,MATCH(D96,$K$2:$K$52,0))</f>
        <v>0.17103239309050916</v>
      </c>
      <c r="F99" t="str">
        <f>INDEX($A$2:$A$52,MATCH(F$96,$K$2:$K$52,0))</f>
        <v>Office of Family Safety</v>
      </c>
      <c r="G99" s="5">
        <f t="shared" si="25"/>
        <v>0.13918241656366656</v>
      </c>
      <c r="I99" s="4"/>
    </row>
    <row r="100" spans="1:9" x14ac:dyDescent="0.35">
      <c r="A100" t="s">
        <v>75</v>
      </c>
      <c r="B100" t="str">
        <f>INDEX($A$2:$A$52,MATCH(B$96,$P$2:$P$52,0))</f>
        <v>Community Oversight Board</v>
      </c>
      <c r="C100" s="5">
        <f>INDEX($O$2:$O$52,MATCH(B$96,$P$2:$P$52,0))</f>
        <v>0.82994157333333329</v>
      </c>
      <c r="D100" t="str">
        <f>INDEX($A$2:$A$52,MATCH(D$96,$P$2:$P$52,0))</f>
        <v>Clerk and Master - Chancery</v>
      </c>
      <c r="E100" s="5">
        <f t="shared" ref="E100:G100" si="26">INDEX($O$2:$O$52,MATCH(D$96,$P$2:$P$52,0))</f>
        <v>0.15295680364719175</v>
      </c>
      <c r="F100" t="str">
        <f>INDEX($A$2:$A$52,MATCH(F$96,$P$2:$P$52,0))</f>
        <v>Election Commission</v>
      </c>
      <c r="G100" s="5">
        <f t="shared" si="26"/>
        <v>0.12882667147667154</v>
      </c>
      <c r="I100" s="4"/>
    </row>
  </sheetData>
  <dataValidations disablePrompts="1"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errorTitle="Invalid Entry!" error="Please select a department from the list" promptTitle="Department" prompt="Please select a department from the list" sqref="B82" xr:uid="{03744DAF-B6B4-4A42-B7E4-0C0215B81631}">
      <formula1>$A$2:$A$52</formula1>
    </dataValidation>
  </dataValidations>
  <pageMargins left="0.7" right="0.7" top="0.75" bottom="0.75" header="0.3" footer="0.3"/>
  <ignoredErrors>
    <ignoredError sqref="C91 C92:C93 E91:E9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Emmalei Doore</cp:lastModifiedBy>
  <cp:revision/>
  <dcterms:created xsi:type="dcterms:W3CDTF">2020-02-26T17:00:38Z</dcterms:created>
  <dcterms:modified xsi:type="dcterms:W3CDTF">2023-09-23T16:13:48Z</dcterms:modified>
  <cp:category/>
  <cp:contentStatus/>
</cp:coreProperties>
</file>