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\Documents\nss_data_analytics_da10\Projects\lookups-budget-gerrodh\"/>
    </mc:Choice>
  </mc:AlternateContent>
  <xr:revisionPtr revIDLastSave="0" documentId="13_ncr:1_{C1E26081-FA9E-4425-B0E2-CD3B6969E29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4" i="1"/>
  <c r="B78" i="1"/>
  <c r="B77" i="1"/>
  <c r="B76" i="1"/>
  <c r="D69" i="1"/>
  <c r="C65" i="1"/>
  <c r="C68" i="1"/>
  <c r="C66" i="1"/>
  <c r="B65" i="1"/>
  <c r="D59" i="1"/>
  <c r="D60" i="1"/>
  <c r="D56" i="1"/>
  <c r="C57" i="1"/>
  <c r="C58" i="1"/>
  <c r="C56" i="1"/>
  <c r="B59" i="1"/>
  <c r="B60" i="1"/>
  <c r="B61" i="1"/>
  <c r="O7" i="1"/>
  <c r="O8" i="1"/>
  <c r="O9" i="1"/>
  <c r="O10" i="1"/>
  <c r="O11" i="1"/>
  <c r="O19" i="1"/>
  <c r="O20" i="1"/>
  <c r="O21" i="1"/>
  <c r="O22" i="1"/>
  <c r="O23" i="1"/>
  <c r="O31" i="1"/>
  <c r="O32" i="1"/>
  <c r="O33" i="1"/>
  <c r="O34" i="1"/>
  <c r="O35" i="1"/>
  <c r="P35" i="1" s="1"/>
  <c r="O43" i="1"/>
  <c r="O44" i="1"/>
  <c r="O45" i="1"/>
  <c r="O46" i="1"/>
  <c r="O47" i="1"/>
  <c r="N2" i="1"/>
  <c r="O2" i="1" s="1"/>
  <c r="N3" i="1"/>
  <c r="O3" i="1" s="1"/>
  <c r="N4" i="1"/>
  <c r="O4" i="1" s="1"/>
  <c r="N5" i="1"/>
  <c r="O5" i="1" s="1"/>
  <c r="N6" i="1"/>
  <c r="O6" i="1" s="1"/>
  <c r="N7" i="1"/>
  <c r="N8" i="1"/>
  <c r="N9" i="1"/>
  <c r="N10" i="1"/>
  <c r="D65" i="1" s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67" i="1" s="1"/>
  <c r="N19" i="1"/>
  <c r="N20" i="1"/>
  <c r="N21" i="1"/>
  <c r="N22" i="1"/>
  <c r="N23" i="1"/>
  <c r="N24" i="1"/>
  <c r="D68" i="1" s="1"/>
  <c r="N25" i="1"/>
  <c r="O25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N32" i="1"/>
  <c r="N33" i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D61" i="1" s="1"/>
  <c r="N42" i="1"/>
  <c r="O42" i="1" s="1"/>
  <c r="N43" i="1"/>
  <c r="N44" i="1"/>
  <c r="N45" i="1"/>
  <c r="N46" i="1"/>
  <c r="N47" i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J8" i="1"/>
  <c r="J9" i="1"/>
  <c r="J20" i="1"/>
  <c r="J21" i="1"/>
  <c r="J32" i="1"/>
  <c r="J33" i="1"/>
  <c r="J44" i="1"/>
  <c r="J45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K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76" i="1" s="1"/>
  <c r="I19" i="1"/>
  <c r="J19" i="1" s="1"/>
  <c r="I20" i="1"/>
  <c r="I21" i="1"/>
  <c r="I22" i="1"/>
  <c r="J22" i="1" s="1"/>
  <c r="I23" i="1"/>
  <c r="J23" i="1" s="1"/>
  <c r="I24" i="1"/>
  <c r="C77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I33" i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12" i="1"/>
  <c r="E13" i="1"/>
  <c r="E24" i="1"/>
  <c r="E25" i="1"/>
  <c r="E36" i="1"/>
  <c r="E37" i="1"/>
  <c r="E48" i="1"/>
  <c r="E4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56" i="1" s="1"/>
  <c r="D11" i="1"/>
  <c r="B75" i="1" s="1"/>
  <c r="D12" i="1"/>
  <c r="D13" i="1"/>
  <c r="D14" i="1"/>
  <c r="E14" i="1" s="1"/>
  <c r="D15" i="1"/>
  <c r="E15" i="1" s="1"/>
  <c r="D16" i="1"/>
  <c r="E16" i="1" s="1"/>
  <c r="D17" i="1"/>
  <c r="E17" i="1" s="1"/>
  <c r="D18" i="1"/>
  <c r="B67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68" i="1" s="1"/>
  <c r="D25" i="1"/>
  <c r="B69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D37" i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E50" i="1" s="1"/>
  <c r="D51" i="1"/>
  <c r="E51" i="1" s="1"/>
  <c r="D52" i="1"/>
  <c r="E52" i="1" s="1"/>
  <c r="D2" i="1"/>
  <c r="B66" i="1" l="1"/>
  <c r="E11" i="1"/>
  <c r="F11" i="1" s="1"/>
  <c r="J18" i="1"/>
  <c r="K38" i="1" s="1"/>
  <c r="J41" i="1"/>
  <c r="B57" i="1"/>
  <c r="E18" i="1"/>
  <c r="E41" i="1"/>
  <c r="J25" i="1"/>
  <c r="J24" i="1"/>
  <c r="C61" i="1"/>
  <c r="D66" i="1"/>
  <c r="C79" i="1"/>
  <c r="B74" i="1"/>
  <c r="E10" i="1"/>
  <c r="F10" i="1" s="1"/>
  <c r="O18" i="1"/>
  <c r="P19" i="1" s="1"/>
  <c r="B58" i="1"/>
  <c r="O41" i="1"/>
  <c r="D58" i="1"/>
  <c r="D57" i="1"/>
  <c r="B79" i="1"/>
  <c r="C60" i="1"/>
  <c r="C78" i="1"/>
  <c r="D70" i="1"/>
  <c r="C67" i="1"/>
  <c r="O24" i="1"/>
  <c r="P24" i="1" s="1"/>
  <c r="C59" i="1"/>
  <c r="K30" i="1"/>
  <c r="E2" i="1"/>
  <c r="F8" i="1" s="1"/>
  <c r="K8" i="1"/>
  <c r="K43" i="1"/>
  <c r="F26" i="1"/>
  <c r="F39" i="1"/>
  <c r="F33" i="1"/>
  <c r="F30" i="1" l="1"/>
  <c r="K32" i="1"/>
  <c r="K26" i="1"/>
  <c r="K51" i="1"/>
  <c r="K48" i="1"/>
  <c r="K15" i="1"/>
  <c r="K44" i="1"/>
  <c r="P14" i="1"/>
  <c r="P3" i="1"/>
  <c r="P4" i="1"/>
  <c r="K49" i="1"/>
  <c r="P34" i="1"/>
  <c r="F29" i="1"/>
  <c r="F44" i="1"/>
  <c r="F13" i="1"/>
  <c r="K4" i="1"/>
  <c r="K29" i="1"/>
  <c r="K9" i="1"/>
  <c r="P26" i="1"/>
  <c r="P15" i="1"/>
  <c r="P16" i="1"/>
  <c r="P12" i="1"/>
  <c r="P11" i="1"/>
  <c r="K2" i="1"/>
  <c r="P36" i="1"/>
  <c r="K37" i="1"/>
  <c r="F18" i="1"/>
  <c r="F46" i="1"/>
  <c r="P9" i="1"/>
  <c r="F24" i="1"/>
  <c r="P42" i="1"/>
  <c r="F36" i="1"/>
  <c r="F23" i="1"/>
  <c r="K24" i="1"/>
  <c r="P8" i="1"/>
  <c r="F21" i="1"/>
  <c r="K41" i="1"/>
  <c r="P38" i="1"/>
  <c r="P28" i="1"/>
  <c r="K12" i="1"/>
  <c r="F3" i="1"/>
  <c r="K28" i="1"/>
  <c r="K33" i="1"/>
  <c r="K10" i="1"/>
  <c r="P41" i="1"/>
  <c r="P50" i="1"/>
  <c r="P40" i="1"/>
  <c r="K50" i="1"/>
  <c r="K22" i="1"/>
  <c r="P39" i="1"/>
  <c r="K47" i="1"/>
  <c r="P52" i="1"/>
  <c r="P13" i="1"/>
  <c r="P17" i="1"/>
  <c r="P33" i="1"/>
  <c r="F37" i="1"/>
  <c r="K42" i="1"/>
  <c r="K3" i="1"/>
  <c r="F15" i="1"/>
  <c r="K7" i="1"/>
  <c r="P30" i="1"/>
  <c r="F2" i="1"/>
  <c r="P22" i="1"/>
  <c r="P21" i="1"/>
  <c r="F43" i="1"/>
  <c r="K21" i="1"/>
  <c r="P2" i="1"/>
  <c r="P25" i="1"/>
  <c r="F14" i="1"/>
  <c r="K17" i="1"/>
  <c r="K25" i="1"/>
  <c r="F41" i="1"/>
  <c r="F50" i="1"/>
  <c r="K16" i="1"/>
  <c r="K45" i="1"/>
  <c r="P43" i="1"/>
  <c r="K14" i="1"/>
  <c r="F34" i="1"/>
  <c r="K23" i="1"/>
  <c r="K36" i="1"/>
  <c r="F31" i="1"/>
  <c r="F28" i="1"/>
  <c r="K40" i="1"/>
  <c r="K34" i="1"/>
  <c r="F20" i="1"/>
  <c r="F40" i="1"/>
  <c r="F48" i="1"/>
  <c r="K52" i="1"/>
  <c r="K6" i="1"/>
  <c r="K46" i="1"/>
  <c r="P18" i="1"/>
  <c r="P51" i="1"/>
  <c r="P44" i="1"/>
  <c r="P32" i="1"/>
  <c r="K39" i="1"/>
  <c r="P45" i="1"/>
  <c r="P29" i="1"/>
  <c r="F45" i="1"/>
  <c r="P37" i="1"/>
  <c r="F52" i="1"/>
  <c r="K31" i="1"/>
  <c r="P10" i="1"/>
  <c r="K20" i="1"/>
  <c r="P31" i="1"/>
  <c r="F32" i="1"/>
  <c r="F6" i="1"/>
  <c r="F9" i="1"/>
  <c r="F47" i="1"/>
  <c r="K19" i="1"/>
  <c r="K18" i="1"/>
  <c r="K5" i="1"/>
  <c r="P46" i="1"/>
  <c r="P5" i="1"/>
  <c r="P7" i="1"/>
  <c r="K13" i="1"/>
  <c r="P6" i="1"/>
  <c r="P20" i="1"/>
  <c r="P48" i="1"/>
  <c r="P47" i="1"/>
  <c r="F42" i="1"/>
  <c r="P23" i="1"/>
  <c r="F4" i="1"/>
  <c r="F17" i="1"/>
  <c r="F22" i="1"/>
  <c r="F12" i="1"/>
  <c r="F19" i="1"/>
  <c r="F16" i="1"/>
  <c r="F25" i="1"/>
  <c r="F38" i="1"/>
  <c r="F51" i="1"/>
  <c r="F5" i="1"/>
  <c r="F7" i="1"/>
  <c r="F4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<sst xmlns="http://schemas.openxmlformats.org/spreadsheetml/2006/main" count="150" uniqueCount="90">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</sst>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7" workbookViewId="0">
      <selection activeCell="B74" sqref="B7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J2</f>
        <v>9.4972027086493035E-2</v>
      </c>
      <c r="F2">
        <f>IFERROR(RANK(E2,E:E),"")</f>
        <v>4</v>
      </c>
      <c r="G2">
        <v>382685200</v>
      </c>
      <c r="H2">
        <v>346340810.81999999</v>
      </c>
      <c r="I2">
        <f>G2-H2</f>
        <v>36344389.180000007</v>
      </c>
      <c r="J2" s="5">
        <f t="shared" ref="J2:J52" si="0">IFERROR(I2/G2, "")</f>
        <v>9.4972027086493035E-2</v>
      </c>
      <c r="K2">
        <f t="shared" ref="K2:K52" si="1">IFERROR(RANK(J2,J:J),"")</f>
        <v>10</v>
      </c>
      <c r="L2">
        <v>376548600</v>
      </c>
      <c r="M2">
        <v>355279492.22999901</v>
      </c>
      <c r="N2">
        <f t="shared" ref="N2:N52" si="2">L2-M2</f>
        <v>21269107.770000994</v>
      </c>
      <c r="O2" s="5">
        <f>IFERROR(N2/L2, "")</f>
        <v>5.6484362894991494E-2</v>
      </c>
      <c r="P2">
        <f t="shared" ref="P2:P52" si="3">IFERROR(RANK(O2,O:O),"")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4">B3-C3</f>
        <v>7585.4099999999744</v>
      </c>
      <c r="E3" s="5">
        <f t="shared" ref="E3:E52" si="5">IFERROR(D3/B3, "")</f>
        <v>2.3069981751824741E-2</v>
      </c>
      <c r="F3">
        <f t="shared" ref="F3:F52" si="6">IFERROR(RANK(E3,E:E),"")</f>
        <v>22</v>
      </c>
      <c r="G3">
        <v>334800</v>
      </c>
      <c r="H3">
        <v>312433.70999999897</v>
      </c>
      <c r="I3">
        <f t="shared" ref="I3:I52" si="7">G3-H3</f>
        <v>22366.290000001027</v>
      </c>
      <c r="J3" s="5">
        <f t="shared" si="0"/>
        <v>6.6804928315415249E-2</v>
      </c>
      <c r="K3">
        <f t="shared" si="1"/>
        <v>14</v>
      </c>
      <c r="L3">
        <v>322700</v>
      </c>
      <c r="M3">
        <v>322263.03999999998</v>
      </c>
      <c r="N3">
        <f t="shared" si="2"/>
        <v>436.96000000002095</v>
      </c>
      <c r="O3" s="5">
        <f t="shared" ref="O3:O52" si="8">IFERROR(N3/L3, "")</f>
        <v>1.3540749922529313E-3</v>
      </c>
      <c r="P3">
        <f t="shared" si="3"/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4"/>
        <v>15442.440000010189</v>
      </c>
      <c r="E4" s="5">
        <f t="shared" si="5"/>
        <v>4.9327413275443007E-3</v>
      </c>
      <c r="F4">
        <f t="shared" si="6"/>
        <v>42</v>
      </c>
      <c r="G4">
        <v>3652300</v>
      </c>
      <c r="H4">
        <v>3589693.2099999902</v>
      </c>
      <c r="I4">
        <f t="shared" si="7"/>
        <v>62606.790000009816</v>
      </c>
      <c r="J4" s="5">
        <f t="shared" si="0"/>
        <v>1.7141743558856015E-2</v>
      </c>
      <c r="K4">
        <f t="shared" si="1"/>
        <v>36</v>
      </c>
      <c r="L4">
        <v>3662400</v>
      </c>
      <c r="M4">
        <v>3564983.04999999</v>
      </c>
      <c r="N4">
        <f t="shared" si="2"/>
        <v>97416.950000009965</v>
      </c>
      <c r="O4" s="5">
        <f t="shared" si="8"/>
        <v>2.6599210899959033E-2</v>
      </c>
      <c r="P4">
        <f t="shared" si="3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4"/>
        <v>723147.33000000007</v>
      </c>
      <c r="E5" s="5">
        <f t="shared" si="5"/>
        <v>9.4273968477453174E-2</v>
      </c>
      <c r="F5">
        <f t="shared" si="6"/>
        <v>5</v>
      </c>
      <c r="G5">
        <v>7968300</v>
      </c>
      <c r="H5">
        <v>7020609.3200000003</v>
      </c>
      <c r="I5">
        <f t="shared" si="7"/>
        <v>947690.6799999997</v>
      </c>
      <c r="J5" s="5">
        <f t="shared" si="0"/>
        <v>0.118932605449092</v>
      </c>
      <c r="K5">
        <f>IFERROR(RANK(J5,J:J),"")</f>
        <v>5</v>
      </c>
      <c r="L5">
        <v>7759600</v>
      </c>
      <c r="M5">
        <v>7497322.9100000001</v>
      </c>
      <c r="N5">
        <f t="shared" si="2"/>
        <v>262277.08999999985</v>
      </c>
      <c r="O5" s="5">
        <f t="shared" si="8"/>
        <v>3.3800336357544182E-2</v>
      </c>
      <c r="P5">
        <f t="shared" si="3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4"/>
        <v>23391.479999999981</v>
      </c>
      <c r="E6" s="5">
        <f t="shared" si="5"/>
        <v>5.7149963352064452E-2</v>
      </c>
      <c r="F6">
        <f t="shared" si="6"/>
        <v>12</v>
      </c>
      <c r="G6">
        <v>428500</v>
      </c>
      <c r="H6">
        <v>427758.64</v>
      </c>
      <c r="I6">
        <f t="shared" si="7"/>
        <v>741.35999999998603</v>
      </c>
      <c r="J6" s="5">
        <f t="shared" si="0"/>
        <v>1.7301283547257551E-3</v>
      </c>
      <c r="K6">
        <f t="shared" si="1"/>
        <v>44</v>
      </c>
      <c r="L6">
        <v>445200</v>
      </c>
      <c r="M6">
        <v>445114.28999999899</v>
      </c>
      <c r="N6">
        <f t="shared" si="2"/>
        <v>85.710000001010485</v>
      </c>
      <c r="O6" s="5">
        <f t="shared" si="8"/>
        <v>1.925202156356929E-4</v>
      </c>
      <c r="P6">
        <f t="shared" si="3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4"/>
        <v>382928.79000000004</v>
      </c>
      <c r="E7" s="5">
        <f t="shared" si="5"/>
        <v>0.11502817362571344</v>
      </c>
      <c r="F7">
        <f t="shared" si="6"/>
        <v>2</v>
      </c>
      <c r="G7">
        <v>3390900</v>
      </c>
      <c r="H7">
        <v>3051483.41</v>
      </c>
      <c r="I7">
        <f t="shared" si="7"/>
        <v>339416.58999999985</v>
      </c>
      <c r="J7" s="5">
        <f t="shared" si="0"/>
        <v>0.10009631366303927</v>
      </c>
      <c r="K7">
        <f t="shared" si="1"/>
        <v>8</v>
      </c>
      <c r="L7">
        <v>3345200</v>
      </c>
      <c r="M7">
        <v>2946440.08</v>
      </c>
      <c r="N7">
        <f t="shared" si="2"/>
        <v>398759.91999999993</v>
      </c>
      <c r="O7" s="5">
        <f t="shared" si="8"/>
        <v>0.11920361114432618</v>
      </c>
      <c r="P7">
        <f t="shared" si="3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4"/>
        <v>236476.69000000996</v>
      </c>
      <c r="E8" s="5">
        <f t="shared" si="5"/>
        <v>0.15235918433091292</v>
      </c>
      <c r="F8">
        <f t="shared" si="6"/>
        <v>1</v>
      </c>
      <c r="G8">
        <v>1590700</v>
      </c>
      <c r="H8">
        <v>1383905.98999999</v>
      </c>
      <c r="I8">
        <f t="shared" si="7"/>
        <v>206794.01000001002</v>
      </c>
      <c r="J8" s="5">
        <f t="shared" si="0"/>
        <v>0.13000189224870184</v>
      </c>
      <c r="K8">
        <f t="shared" si="1"/>
        <v>4</v>
      </c>
      <c r="L8">
        <v>1579300</v>
      </c>
      <c r="M8">
        <v>1337735.3199999901</v>
      </c>
      <c r="N8">
        <f t="shared" si="2"/>
        <v>241564.68000000995</v>
      </c>
      <c r="O8" s="5">
        <f t="shared" si="8"/>
        <v>0.15295680364719175</v>
      </c>
      <c r="P8">
        <f t="shared" si="3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4"/>
        <v>396574.72000000067</v>
      </c>
      <c r="E9" s="5">
        <f t="shared" si="5"/>
        <v>4.2417130511048909E-2</v>
      </c>
      <c r="F9">
        <f t="shared" si="6"/>
        <v>16</v>
      </c>
      <c r="G9">
        <v>11073700</v>
      </c>
      <c r="H9">
        <v>9929059.5199999996</v>
      </c>
      <c r="I9">
        <f t="shared" si="7"/>
        <v>1144640.4800000004</v>
      </c>
      <c r="J9" s="5">
        <f t="shared" si="0"/>
        <v>0.10336567542917005</v>
      </c>
      <c r="K9">
        <f t="shared" si="1"/>
        <v>7</v>
      </c>
      <c r="L9">
        <v>10790500</v>
      </c>
      <c r="M9">
        <v>9993599.52999999</v>
      </c>
      <c r="N9">
        <f t="shared" si="2"/>
        <v>796900.47000000998</v>
      </c>
      <c r="O9" s="5">
        <f t="shared" si="8"/>
        <v>7.3852043000788653E-2</v>
      </c>
      <c r="P9">
        <f t="shared" si="3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4"/>
        <v>36209.630000000005</v>
      </c>
      <c r="E10" s="5">
        <f t="shared" si="5"/>
        <v>8.1681998646514792E-2</v>
      </c>
      <c r="F10">
        <f t="shared" si="6"/>
        <v>7</v>
      </c>
      <c r="G10">
        <v>495200</v>
      </c>
      <c r="H10">
        <v>467907.84000000003</v>
      </c>
      <c r="I10">
        <f t="shared" si="7"/>
        <v>27292.159999999974</v>
      </c>
      <c r="J10" s="5">
        <f t="shared" si="0"/>
        <v>5.5113408723747932E-2</v>
      </c>
      <c r="K10">
        <f t="shared" si="1"/>
        <v>17</v>
      </c>
      <c r="L10">
        <v>487500</v>
      </c>
      <c r="M10">
        <v>478318.92</v>
      </c>
      <c r="N10">
        <f t="shared" si="2"/>
        <v>9181.0800000000163</v>
      </c>
      <c r="O10" s="5">
        <f t="shared" si="8"/>
        <v>1.883298461538465E-2</v>
      </c>
      <c r="P10">
        <f t="shared" si="3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4"/>
        <v>0</v>
      </c>
      <c r="E11" s="5" t="str">
        <f t="shared" si="5"/>
        <v/>
      </c>
      <c r="F11" t="str">
        <f t="shared" si="6"/>
        <v/>
      </c>
      <c r="G11">
        <v>0</v>
      </c>
      <c r="H11">
        <v>0</v>
      </c>
      <c r="I11">
        <f t="shared" si="7"/>
        <v>0</v>
      </c>
      <c r="J11" s="5" t="str">
        <f t="shared" si="0"/>
        <v/>
      </c>
      <c r="K11" t="str">
        <f t="shared" si="1"/>
        <v/>
      </c>
      <c r="L11">
        <v>375000</v>
      </c>
      <c r="M11">
        <v>63771.91</v>
      </c>
      <c r="N11">
        <f t="shared" si="2"/>
        <v>311228.08999999997</v>
      </c>
      <c r="O11" s="5">
        <f t="shared" si="8"/>
        <v>0.82994157333333329</v>
      </c>
      <c r="P11">
        <f t="shared" si="3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4"/>
        <v>214304.66999999993</v>
      </c>
      <c r="E12" s="5">
        <f t="shared" si="5"/>
        <v>5.0060657805601608E-2</v>
      </c>
      <c r="F12">
        <f t="shared" si="6"/>
        <v>14</v>
      </c>
      <c r="G12">
        <v>4700400</v>
      </c>
      <c r="H12">
        <v>4205555.5999999996</v>
      </c>
      <c r="I12">
        <f t="shared" si="7"/>
        <v>494844.40000000037</v>
      </c>
      <c r="J12" s="5">
        <f t="shared" si="0"/>
        <v>0.10527708280146378</v>
      </c>
      <c r="K12">
        <f t="shared" si="1"/>
        <v>6</v>
      </c>
      <c r="L12">
        <v>4677800</v>
      </c>
      <c r="M12">
        <v>4371713.1399999997</v>
      </c>
      <c r="N12">
        <f t="shared" si="2"/>
        <v>306086.86000000034</v>
      </c>
      <c r="O12" s="5">
        <f t="shared" si="8"/>
        <v>6.5433934755654441E-2</v>
      </c>
      <c r="P12">
        <f t="shared" si="3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4"/>
        <v>75511.669999999925</v>
      </c>
      <c r="E13" s="5">
        <f t="shared" si="5"/>
        <v>1.2912833886247806E-2</v>
      </c>
      <c r="F13">
        <f t="shared" si="6"/>
        <v>33</v>
      </c>
      <c r="G13">
        <v>6223700</v>
      </c>
      <c r="H13">
        <v>5909077.9399999902</v>
      </c>
      <c r="I13">
        <f t="shared" si="7"/>
        <v>314622.06000000983</v>
      </c>
      <c r="J13" s="5">
        <f t="shared" si="0"/>
        <v>5.0552253482656594E-2</v>
      </c>
      <c r="K13">
        <f t="shared" si="1"/>
        <v>18</v>
      </c>
      <c r="L13">
        <v>6207300</v>
      </c>
      <c r="M13">
        <v>6056976.6699999999</v>
      </c>
      <c r="N13">
        <f t="shared" si="2"/>
        <v>150323.33000000007</v>
      </c>
      <c r="O13" s="5">
        <f t="shared" si="8"/>
        <v>2.4217184605222895E-2</v>
      </c>
      <c r="P13">
        <f t="shared" si="3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4"/>
        <v>6982.6300000000047</v>
      </c>
      <c r="E14" s="5">
        <f t="shared" si="5"/>
        <v>1.3637949218750009E-2</v>
      </c>
      <c r="F14">
        <f t="shared" si="6"/>
        <v>30</v>
      </c>
      <c r="G14">
        <v>530500</v>
      </c>
      <c r="H14">
        <v>524402.98</v>
      </c>
      <c r="I14">
        <f t="shared" si="7"/>
        <v>6097.0200000000186</v>
      </c>
      <c r="J14" s="5">
        <f t="shared" si="0"/>
        <v>1.1492968897266765E-2</v>
      </c>
      <c r="K14">
        <f t="shared" si="1"/>
        <v>40</v>
      </c>
      <c r="L14">
        <v>526200</v>
      </c>
      <c r="M14">
        <v>504989.88</v>
      </c>
      <c r="N14">
        <f t="shared" si="2"/>
        <v>21210.119999999995</v>
      </c>
      <c r="O14" s="5">
        <f t="shared" si="8"/>
        <v>4.0308095781071827E-2</v>
      </c>
      <c r="P14">
        <f t="shared" si="3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4"/>
        <v>-496819.90000000596</v>
      </c>
      <c r="E15" s="5">
        <f t="shared" si="5"/>
        <v>-3.1837408866824991E-3</v>
      </c>
      <c r="F15">
        <f t="shared" si="6"/>
        <v>48</v>
      </c>
      <c r="G15">
        <v>184167800</v>
      </c>
      <c r="H15">
        <v>175966389.24999899</v>
      </c>
      <c r="I15">
        <f t="shared" si="7"/>
        <v>8201410.7500010133</v>
      </c>
      <c r="J15" s="5">
        <f t="shared" si="0"/>
        <v>4.4532273014072019E-2</v>
      </c>
      <c r="K15">
        <f t="shared" si="1"/>
        <v>24</v>
      </c>
      <c r="L15">
        <v>188953500</v>
      </c>
      <c r="M15">
        <v>184450910.84999901</v>
      </c>
      <c r="N15">
        <f t="shared" si="2"/>
        <v>4502589.1500009894</v>
      </c>
      <c r="O15" s="5">
        <f t="shared" si="8"/>
        <v>2.3829085727446114E-2</v>
      </c>
      <c r="P15">
        <f t="shared" si="3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4"/>
        <v>78219.540000010282</v>
      </c>
      <c r="E16" s="5">
        <f t="shared" si="5"/>
        <v>1.1850188616360429E-2</v>
      </c>
      <c r="F16">
        <f t="shared" si="6"/>
        <v>37</v>
      </c>
      <c r="G16">
        <v>7352500</v>
      </c>
      <c r="H16">
        <v>7350464.0800000001</v>
      </c>
      <c r="I16">
        <f t="shared" si="7"/>
        <v>2035.9199999999255</v>
      </c>
      <c r="J16" s="5">
        <f t="shared" si="0"/>
        <v>2.769017341040361E-4</v>
      </c>
      <c r="K16">
        <f t="shared" si="1"/>
        <v>46</v>
      </c>
      <c r="L16">
        <v>7397200</v>
      </c>
      <c r="M16">
        <v>7397093</v>
      </c>
      <c r="N16">
        <f t="shared" si="2"/>
        <v>107</v>
      </c>
      <c r="O16" s="5">
        <f t="shared" si="8"/>
        <v>1.4464932677229222E-5</v>
      </c>
      <c r="P16">
        <f t="shared" si="3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4"/>
        <v>421319.94999999925</v>
      </c>
      <c r="E17" s="5">
        <f t="shared" si="5"/>
        <v>2.8351094826658003E-2</v>
      </c>
      <c r="F17">
        <f t="shared" si="6"/>
        <v>21</v>
      </c>
      <c r="G17">
        <v>15309700</v>
      </c>
      <c r="H17">
        <v>14645233.51</v>
      </c>
      <c r="I17">
        <f t="shared" si="7"/>
        <v>664466.49000000022</v>
      </c>
      <c r="J17" s="5">
        <f t="shared" si="0"/>
        <v>4.3401666263871937E-2</v>
      </c>
      <c r="K17">
        <f t="shared" si="1"/>
        <v>25</v>
      </c>
      <c r="L17">
        <v>15311800</v>
      </c>
      <c r="M17">
        <v>14346057.039999999</v>
      </c>
      <c r="N17">
        <f t="shared" si="2"/>
        <v>965742.96000000089</v>
      </c>
      <c r="O17" s="5">
        <f t="shared" si="8"/>
        <v>6.3071811282801551E-2</v>
      </c>
      <c r="P17">
        <f t="shared" si="3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4"/>
        <v>149396.10000000987</v>
      </c>
      <c r="E18" s="5">
        <f t="shared" si="5"/>
        <v>5.4037002206391245E-2</v>
      </c>
      <c r="F18">
        <f t="shared" si="6"/>
        <v>13</v>
      </c>
      <c r="G18">
        <v>2861000</v>
      </c>
      <c r="H18">
        <v>2671745.94</v>
      </c>
      <c r="I18">
        <f t="shared" si="7"/>
        <v>189254.06000000006</v>
      </c>
      <c r="J18" s="5">
        <f t="shared" si="0"/>
        <v>6.6149619014330668E-2</v>
      </c>
      <c r="K18">
        <f t="shared" si="1"/>
        <v>15</v>
      </c>
      <c r="L18">
        <v>2910600</v>
      </c>
      <c r="M18">
        <v>2535637.09</v>
      </c>
      <c r="N18">
        <f t="shared" si="2"/>
        <v>374962.91000000015</v>
      </c>
      <c r="O18" s="5">
        <f t="shared" si="8"/>
        <v>0.12882667147667154</v>
      </c>
      <c r="P18">
        <f t="shared" si="3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4"/>
        <v>376336.80000001006</v>
      </c>
      <c r="E19" s="5">
        <f t="shared" si="5"/>
        <v>4.258504294298146E-2</v>
      </c>
      <c r="F19">
        <f t="shared" si="6"/>
        <v>15</v>
      </c>
      <c r="G19">
        <v>9713300</v>
      </c>
      <c r="H19">
        <v>8991707.2399999909</v>
      </c>
      <c r="I19">
        <f t="shared" si="7"/>
        <v>721592.76000000909</v>
      </c>
      <c r="J19" s="5">
        <f t="shared" si="0"/>
        <v>7.4289145810384635E-2</v>
      </c>
      <c r="K19">
        <f t="shared" si="1"/>
        <v>12</v>
      </c>
      <c r="L19">
        <v>9343000</v>
      </c>
      <c r="M19">
        <v>8766655.9100000001</v>
      </c>
      <c r="N19">
        <f t="shared" si="2"/>
        <v>576344.08999999985</v>
      </c>
      <c r="O19" s="5">
        <f t="shared" si="8"/>
        <v>6.1687262121374278E-2</v>
      </c>
      <c r="P19">
        <f t="shared" si="3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4"/>
        <v>1539.8400010019541</v>
      </c>
      <c r="E20" s="5">
        <f t="shared" si="5"/>
        <v>1.2379538203300809E-5</v>
      </c>
      <c r="F20">
        <f t="shared" si="6"/>
        <v>46</v>
      </c>
      <c r="G20">
        <v>131849400</v>
      </c>
      <c r="H20">
        <v>131839624.37</v>
      </c>
      <c r="I20">
        <f t="shared" si="7"/>
        <v>9775.6299999952316</v>
      </c>
      <c r="J20" s="5">
        <f t="shared" si="0"/>
        <v>7.4142392760188761E-5</v>
      </c>
      <c r="K20">
        <f t="shared" si="1"/>
        <v>47</v>
      </c>
      <c r="L20">
        <v>130621400</v>
      </c>
      <c r="M20">
        <v>130621283.53999899</v>
      </c>
      <c r="N20">
        <f t="shared" si="2"/>
        <v>116.46000100672245</v>
      </c>
      <c r="O20" s="5">
        <f t="shared" si="8"/>
        <v>8.9158438821450736E-7</v>
      </c>
      <c r="P20">
        <f t="shared" si="3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4"/>
        <v>1923512.4500000998</v>
      </c>
      <c r="E21" s="5">
        <f t="shared" si="5"/>
        <v>7.9052463618023094E-2</v>
      </c>
      <c r="F21">
        <f t="shared" si="6"/>
        <v>10</v>
      </c>
      <c r="G21">
        <v>24497400</v>
      </c>
      <c r="H21">
        <v>22655993.629999999</v>
      </c>
      <c r="I21">
        <f t="shared" si="7"/>
        <v>1841406.370000001</v>
      </c>
      <c r="J21" s="5">
        <f t="shared" si="0"/>
        <v>7.5167420624229556E-2</v>
      </c>
      <c r="K21">
        <f t="shared" si="1"/>
        <v>11</v>
      </c>
      <c r="L21">
        <v>24323000</v>
      </c>
      <c r="M21">
        <v>23434073.089999899</v>
      </c>
      <c r="N21">
        <f t="shared" si="2"/>
        <v>888926.91000010073</v>
      </c>
      <c r="O21" s="5">
        <f t="shared" si="8"/>
        <v>3.6546762734864152E-2</v>
      </c>
      <c r="P21">
        <f t="shared" si="3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4"/>
        <v>153660.12000009976</v>
      </c>
      <c r="E22" s="5">
        <f t="shared" si="5"/>
        <v>1.3285502334437123E-2</v>
      </c>
      <c r="F22">
        <f t="shared" si="6"/>
        <v>32</v>
      </c>
      <c r="G22">
        <v>11980700</v>
      </c>
      <c r="H22">
        <v>11791977.9699999</v>
      </c>
      <c r="I22">
        <f t="shared" si="7"/>
        <v>188722.03000009991</v>
      </c>
      <c r="J22" s="5">
        <f t="shared" si="0"/>
        <v>1.5752170574348738E-2</v>
      </c>
      <c r="K22">
        <f t="shared" si="1"/>
        <v>38</v>
      </c>
      <c r="L22">
        <v>11935200</v>
      </c>
      <c r="M22">
        <v>11934454.77</v>
      </c>
      <c r="N22">
        <f t="shared" si="2"/>
        <v>745.23000000044703</v>
      </c>
      <c r="O22" s="5">
        <f t="shared" si="8"/>
        <v>6.2439674240938325E-5</v>
      </c>
      <c r="P22">
        <f t="shared" si="3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4"/>
        <v>825956.59000010043</v>
      </c>
      <c r="E23" s="5">
        <f t="shared" si="5"/>
        <v>3.9590110100806722E-2</v>
      </c>
      <c r="F23">
        <f t="shared" si="6"/>
        <v>18</v>
      </c>
      <c r="G23">
        <v>22683800</v>
      </c>
      <c r="H23">
        <v>21722126.219999898</v>
      </c>
      <c r="I23">
        <f t="shared" si="7"/>
        <v>961673.78000010177</v>
      </c>
      <c r="J23" s="5">
        <f t="shared" si="0"/>
        <v>4.2394738976719144E-2</v>
      </c>
      <c r="K23">
        <f t="shared" si="1"/>
        <v>26</v>
      </c>
      <c r="L23">
        <v>23220300</v>
      </c>
      <c r="M23">
        <v>22619057.440000001</v>
      </c>
      <c r="N23">
        <f t="shared" si="2"/>
        <v>601242.55999999866</v>
      </c>
      <c r="O23" s="5">
        <f t="shared" si="8"/>
        <v>2.5892971236375011E-2</v>
      </c>
      <c r="P23">
        <f t="shared" si="3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4"/>
        <v>12230.810000000056</v>
      </c>
      <c r="E24" s="5">
        <f t="shared" si="5"/>
        <v>1.3334943305713101E-2</v>
      </c>
      <c r="F24">
        <f t="shared" si="6"/>
        <v>31</v>
      </c>
      <c r="G24">
        <v>1112700</v>
      </c>
      <c r="H24">
        <v>1067214.42</v>
      </c>
      <c r="I24">
        <f t="shared" si="7"/>
        <v>45485.580000000075</v>
      </c>
      <c r="J24" s="5">
        <f t="shared" si="0"/>
        <v>4.087856565111897E-2</v>
      </c>
      <c r="K24">
        <f t="shared" si="1"/>
        <v>28</v>
      </c>
      <c r="L24">
        <v>1112600</v>
      </c>
      <c r="M24">
        <v>1112527.1200000001</v>
      </c>
      <c r="N24">
        <f t="shared" si="2"/>
        <v>72.879999999888241</v>
      </c>
      <c r="O24" s="5">
        <f t="shared" si="8"/>
        <v>6.5504224339284781E-5</v>
      </c>
      <c r="P24">
        <f t="shared" si="3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4"/>
        <v>4950.4699999999721</v>
      </c>
      <c r="E25" s="5">
        <f t="shared" si="5"/>
        <v>1.0226130964676661E-2</v>
      </c>
      <c r="F25">
        <f t="shared" si="6"/>
        <v>38</v>
      </c>
      <c r="G25">
        <v>505200</v>
      </c>
      <c r="H25">
        <v>497194.20999999897</v>
      </c>
      <c r="I25">
        <f t="shared" si="7"/>
        <v>8005.7900000010268</v>
      </c>
      <c r="J25" s="5">
        <f t="shared" si="0"/>
        <v>1.5846773555029746E-2</v>
      </c>
      <c r="K25">
        <f t="shared" si="1"/>
        <v>37</v>
      </c>
      <c r="L25">
        <v>496500</v>
      </c>
      <c r="M25">
        <v>494775.1</v>
      </c>
      <c r="N25">
        <f t="shared" si="2"/>
        <v>1724.9000000000233</v>
      </c>
      <c r="O25" s="5">
        <f t="shared" si="8"/>
        <v>3.4741188318228064E-3</v>
      </c>
      <c r="P25">
        <f t="shared" si="3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4"/>
        <v>447839.91999999993</v>
      </c>
      <c r="E26" s="5">
        <f t="shared" si="5"/>
        <v>8.5306091660634673E-2</v>
      </c>
      <c r="F26">
        <f t="shared" si="6"/>
        <v>6</v>
      </c>
      <c r="G26">
        <v>5442200</v>
      </c>
      <c r="H26">
        <v>5122329.02999999</v>
      </c>
      <c r="I26">
        <f t="shared" si="7"/>
        <v>319870.97000000998</v>
      </c>
      <c r="J26" s="5">
        <f t="shared" si="0"/>
        <v>5.8776040939327839E-2</v>
      </c>
      <c r="K26">
        <f t="shared" si="1"/>
        <v>16</v>
      </c>
      <c r="L26">
        <v>5430700</v>
      </c>
      <c r="M26">
        <v>5117235.21</v>
      </c>
      <c r="N26">
        <f t="shared" si="2"/>
        <v>313464.79000000004</v>
      </c>
      <c r="O26" s="5">
        <f t="shared" si="8"/>
        <v>5.7720881286022069E-2</v>
      </c>
      <c r="P26">
        <f t="shared" si="3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4"/>
        <v>0</v>
      </c>
      <c r="E27" s="5" t="str">
        <f t="shared" si="5"/>
        <v/>
      </c>
      <c r="F27" t="str">
        <f t="shared" si="6"/>
        <v/>
      </c>
      <c r="G27">
        <v>0</v>
      </c>
      <c r="H27">
        <v>0</v>
      </c>
      <c r="I27">
        <f t="shared" si="7"/>
        <v>0</v>
      </c>
      <c r="J27" s="5" t="str">
        <f t="shared" si="0"/>
        <v/>
      </c>
      <c r="K27" t="str">
        <f t="shared" si="1"/>
        <v/>
      </c>
      <c r="L27">
        <v>0</v>
      </c>
      <c r="M27">
        <v>0</v>
      </c>
      <c r="N27">
        <f t="shared" si="2"/>
        <v>0</v>
      </c>
      <c r="O27" s="5" t="str">
        <f t="shared" si="8"/>
        <v/>
      </c>
      <c r="P27" t="str">
        <f t="shared" si="3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4"/>
        <v>132457.97999999998</v>
      </c>
      <c r="E28" s="5">
        <f t="shared" si="5"/>
        <v>9.5782760864849215E-2</v>
      </c>
      <c r="F28">
        <f t="shared" si="6"/>
        <v>3</v>
      </c>
      <c r="G28">
        <v>1545700</v>
      </c>
      <c r="H28">
        <v>1281335.23</v>
      </c>
      <c r="I28">
        <f t="shared" si="7"/>
        <v>264364.77</v>
      </c>
      <c r="J28" s="5">
        <f t="shared" si="0"/>
        <v>0.17103239309050916</v>
      </c>
      <c r="K28">
        <f t="shared" si="1"/>
        <v>2</v>
      </c>
      <c r="L28">
        <v>1525900</v>
      </c>
      <c r="M28">
        <v>1393285.06</v>
      </c>
      <c r="N28">
        <f t="shared" si="2"/>
        <v>132614.93999999994</v>
      </c>
      <c r="O28" s="5">
        <f t="shared" si="8"/>
        <v>8.6909325643882263E-2</v>
      </c>
      <c r="P28">
        <f t="shared" si="3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4"/>
        <v>37915.290000000037</v>
      </c>
      <c r="E29" s="5">
        <f t="shared" si="5"/>
        <v>1.4800253727847622E-2</v>
      </c>
      <c r="F29">
        <f t="shared" si="6"/>
        <v>28</v>
      </c>
      <c r="G29">
        <v>2779500</v>
      </c>
      <c r="H29">
        <v>2665264.4399999902</v>
      </c>
      <c r="I29">
        <f t="shared" si="7"/>
        <v>114235.56000000983</v>
      </c>
      <c r="J29" s="5">
        <f t="shared" si="0"/>
        <v>4.1099320021590155E-2</v>
      </c>
      <c r="K29">
        <f t="shared" si="1"/>
        <v>27</v>
      </c>
      <c r="L29">
        <v>2889900</v>
      </c>
      <c r="M29">
        <v>2889864.67</v>
      </c>
      <c r="N29">
        <f t="shared" si="2"/>
        <v>35.330000000074506</v>
      </c>
      <c r="O29" s="5">
        <f t="shared" si="8"/>
        <v>1.2225336516860273E-5</v>
      </c>
      <c r="P29">
        <f t="shared" si="3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4"/>
        <v>101705.90000000037</v>
      </c>
      <c r="E30" s="5">
        <f t="shared" si="5"/>
        <v>8.3831374359143746E-3</v>
      </c>
      <c r="F30">
        <f t="shared" si="6"/>
        <v>40</v>
      </c>
      <c r="G30">
        <v>12735900</v>
      </c>
      <c r="H30">
        <v>12685514.279999901</v>
      </c>
      <c r="I30">
        <f t="shared" si="7"/>
        <v>50385.720000099391</v>
      </c>
      <c r="J30" s="5">
        <f t="shared" si="0"/>
        <v>3.9561962641116366E-3</v>
      </c>
      <c r="K30">
        <f t="shared" si="1"/>
        <v>42</v>
      </c>
      <c r="L30">
        <v>12861300</v>
      </c>
      <c r="M30">
        <v>12826009.609999999</v>
      </c>
      <c r="N30">
        <f t="shared" si="2"/>
        <v>35290.390000000596</v>
      </c>
      <c r="O30" s="5">
        <f t="shared" si="8"/>
        <v>2.7439209100169185E-3</v>
      </c>
      <c r="P30">
        <f t="shared" si="3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4"/>
        <v>24772.310000000056</v>
      </c>
      <c r="E31" s="5">
        <f t="shared" si="5"/>
        <v>1.4030533529678329E-2</v>
      </c>
      <c r="F31">
        <f t="shared" si="6"/>
        <v>29</v>
      </c>
      <c r="G31">
        <v>1823300</v>
      </c>
      <c r="H31">
        <v>1762676.85</v>
      </c>
      <c r="I31">
        <f t="shared" si="7"/>
        <v>60623.149999999907</v>
      </c>
      <c r="J31" s="5">
        <f t="shared" si="0"/>
        <v>3.3249136181648611E-2</v>
      </c>
      <c r="K31">
        <f t="shared" si="1"/>
        <v>32</v>
      </c>
      <c r="L31">
        <v>1870700</v>
      </c>
      <c r="M31">
        <v>1801391.34</v>
      </c>
      <c r="N31">
        <f t="shared" si="2"/>
        <v>69308.659999999916</v>
      </c>
      <c r="O31" s="5">
        <f t="shared" si="8"/>
        <v>3.7049585716576634E-2</v>
      </c>
      <c r="P31">
        <f t="shared" si="3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4"/>
        <v>73762.280000009574</v>
      </c>
      <c r="E32" s="5">
        <f t="shared" si="5"/>
        <v>1.2294942827617691E-2</v>
      </c>
      <c r="F32">
        <f t="shared" si="6"/>
        <v>36</v>
      </c>
      <c r="G32">
        <v>6195500</v>
      </c>
      <c r="H32">
        <v>6084985.4699999997</v>
      </c>
      <c r="I32">
        <f t="shared" si="7"/>
        <v>110514.53000000026</v>
      </c>
      <c r="J32" s="5">
        <f t="shared" si="0"/>
        <v>1.7837871035428981E-2</v>
      </c>
      <c r="K32">
        <f t="shared" si="1"/>
        <v>35</v>
      </c>
      <c r="L32">
        <v>6157400</v>
      </c>
      <c r="M32">
        <v>5987572.0199999996</v>
      </c>
      <c r="N32">
        <f t="shared" si="2"/>
        <v>169827.98000000045</v>
      </c>
      <c r="O32" s="5">
        <f t="shared" si="8"/>
        <v>2.7581118653977402E-2</v>
      </c>
      <c r="P32">
        <f t="shared" si="3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4"/>
        <v>7418835.2699990273</v>
      </c>
      <c r="E33" s="5">
        <f t="shared" si="5"/>
        <v>7.9969930789269058E-3</v>
      </c>
      <c r="F33">
        <f t="shared" si="6"/>
        <v>41</v>
      </c>
      <c r="G33">
        <v>979671000</v>
      </c>
      <c r="H33">
        <v>977068513.48000002</v>
      </c>
      <c r="I33">
        <f t="shared" si="7"/>
        <v>2602486.5199999809</v>
      </c>
      <c r="J33" s="5">
        <f t="shared" si="0"/>
        <v>2.6564903115433454E-3</v>
      </c>
      <c r="K33">
        <f t="shared" si="1"/>
        <v>43</v>
      </c>
      <c r="L33">
        <v>989572899.99999905</v>
      </c>
      <c r="M33">
        <v>984116289.40999901</v>
      </c>
      <c r="N33">
        <f t="shared" si="2"/>
        <v>5456610.5900000334</v>
      </c>
      <c r="O33" s="5">
        <f t="shared" si="8"/>
        <v>5.5141067323084929E-3</v>
      </c>
      <c r="P33">
        <f t="shared" si="3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4"/>
        <v>79341.779999999795</v>
      </c>
      <c r="E34" s="5">
        <f t="shared" si="5"/>
        <v>1.8939149738619768E-2</v>
      </c>
      <c r="F34">
        <f t="shared" si="6"/>
        <v>26</v>
      </c>
      <c r="G34">
        <v>4350600</v>
      </c>
      <c r="H34">
        <v>4137588.7699999898</v>
      </c>
      <c r="I34">
        <f t="shared" si="7"/>
        <v>213011.23000001023</v>
      </c>
      <c r="J34" s="5">
        <f t="shared" si="0"/>
        <v>4.8961345561534093E-2</v>
      </c>
      <c r="K34">
        <f t="shared" si="1"/>
        <v>21</v>
      </c>
      <c r="L34">
        <v>4345600</v>
      </c>
      <c r="M34">
        <v>4229801.51</v>
      </c>
      <c r="N34">
        <f t="shared" si="2"/>
        <v>115798.49000000022</v>
      </c>
      <c r="O34" s="5">
        <f t="shared" si="8"/>
        <v>2.6647296115611244E-2</v>
      </c>
      <c r="P34">
        <f t="shared" si="3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4"/>
        <v>0</v>
      </c>
      <c r="E35" s="5" t="str">
        <f t="shared" si="5"/>
        <v/>
      </c>
      <c r="F35" t="str">
        <f t="shared" si="6"/>
        <v/>
      </c>
      <c r="G35">
        <v>0</v>
      </c>
      <c r="H35">
        <v>0</v>
      </c>
      <c r="I35">
        <f t="shared" si="7"/>
        <v>0</v>
      </c>
      <c r="J35" s="5" t="str">
        <f t="shared" si="0"/>
        <v/>
      </c>
      <c r="K35" t="str">
        <f t="shared" si="1"/>
        <v/>
      </c>
      <c r="L35">
        <v>0</v>
      </c>
      <c r="M35">
        <v>0</v>
      </c>
      <c r="N35">
        <f t="shared" si="2"/>
        <v>0</v>
      </c>
      <c r="O35" s="5" t="str">
        <f t="shared" si="8"/>
        <v/>
      </c>
      <c r="P35" t="str">
        <f t="shared" si="3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4"/>
        <v>62776.72000000102</v>
      </c>
      <c r="E36" s="5">
        <f t="shared" si="5"/>
        <v>7.8647857679780775E-2</v>
      </c>
      <c r="F36">
        <f t="shared" si="6"/>
        <v>11</v>
      </c>
      <c r="G36">
        <v>898700</v>
      </c>
      <c r="H36">
        <v>740966.94999999902</v>
      </c>
      <c r="I36">
        <f t="shared" si="7"/>
        <v>157733.05000000098</v>
      </c>
      <c r="J36" s="5">
        <f t="shared" si="0"/>
        <v>0.17551246244575608</v>
      </c>
      <c r="K36">
        <f t="shared" si="1"/>
        <v>1</v>
      </c>
      <c r="L36">
        <v>878300</v>
      </c>
      <c r="M36">
        <v>777215.28999999899</v>
      </c>
      <c r="N36">
        <f t="shared" si="2"/>
        <v>101084.71000000101</v>
      </c>
      <c r="O36" s="5">
        <f t="shared" si="8"/>
        <v>0.11509132414892521</v>
      </c>
      <c r="P36">
        <f t="shared" si="3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4"/>
        <v>82352.260000010021</v>
      </c>
      <c r="E37" s="5">
        <f t="shared" si="5"/>
        <v>3.9444515758219188E-2</v>
      </c>
      <c r="F37">
        <f t="shared" si="6"/>
        <v>19</v>
      </c>
      <c r="G37">
        <v>2229200</v>
      </c>
      <c r="H37">
        <v>2118943.21</v>
      </c>
      <c r="I37">
        <f t="shared" si="7"/>
        <v>110256.79000000004</v>
      </c>
      <c r="J37" s="5">
        <f t="shared" si="0"/>
        <v>4.9460250314014013E-2</v>
      </c>
      <c r="K37">
        <f t="shared" si="1"/>
        <v>20</v>
      </c>
      <c r="L37">
        <v>2296900</v>
      </c>
      <c r="M37">
        <v>2108718.34</v>
      </c>
      <c r="N37">
        <f t="shared" si="2"/>
        <v>188181.66000000015</v>
      </c>
      <c r="O37" s="5">
        <f t="shared" si="8"/>
        <v>8.1928538464887526E-2</v>
      </c>
      <c r="P37">
        <f t="shared" si="3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4"/>
        <v>16630.180000000051</v>
      </c>
      <c r="E38" s="5">
        <f t="shared" si="5"/>
        <v>1.9443680579913542E-2</v>
      </c>
      <c r="F38">
        <f t="shared" si="6"/>
        <v>25</v>
      </c>
      <c r="G38">
        <v>792800</v>
      </c>
      <c r="H38">
        <v>753451.96</v>
      </c>
      <c r="I38">
        <f t="shared" si="7"/>
        <v>39348.040000000037</v>
      </c>
      <c r="J38" s="5">
        <f t="shared" si="0"/>
        <v>4.9631735620585316E-2</v>
      </c>
      <c r="K38">
        <f t="shared" si="1"/>
        <v>19</v>
      </c>
      <c r="L38">
        <v>777800</v>
      </c>
      <c r="M38">
        <v>777663.26</v>
      </c>
      <c r="N38">
        <f t="shared" si="2"/>
        <v>136.73999999999069</v>
      </c>
      <c r="O38" s="5">
        <f t="shared" si="8"/>
        <v>1.7580354847003174E-4</v>
      </c>
      <c r="P38">
        <f t="shared" si="3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4"/>
        <v>70791.13</v>
      </c>
      <c r="E39" s="5">
        <f t="shared" si="5"/>
        <v>8.008952370177623E-2</v>
      </c>
      <c r="F39">
        <f t="shared" si="6"/>
        <v>9</v>
      </c>
      <c r="G39">
        <v>1294400</v>
      </c>
      <c r="H39">
        <v>1114242.27999999</v>
      </c>
      <c r="I39">
        <f t="shared" si="7"/>
        <v>180157.72000000998</v>
      </c>
      <c r="J39" s="5">
        <f t="shared" si="0"/>
        <v>0.13918241656366656</v>
      </c>
      <c r="K39">
        <f t="shared" si="1"/>
        <v>3</v>
      </c>
      <c r="L39">
        <v>1759500</v>
      </c>
      <c r="M39">
        <v>1680463.8699999901</v>
      </c>
      <c r="N39">
        <f t="shared" si="2"/>
        <v>79036.1300000099</v>
      </c>
      <c r="O39" s="5">
        <f t="shared" si="8"/>
        <v>4.4919653310605226E-2</v>
      </c>
      <c r="P39">
        <f t="shared" si="3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4"/>
        <v>816758.14000009745</v>
      </c>
      <c r="E40" s="5">
        <f t="shared" si="5"/>
        <v>2.1279773539092578E-2</v>
      </c>
      <c r="F40">
        <f t="shared" si="6"/>
        <v>23</v>
      </c>
      <c r="G40">
        <v>39964900</v>
      </c>
      <c r="H40">
        <v>38095240.189999901</v>
      </c>
      <c r="I40">
        <f t="shared" si="7"/>
        <v>1869659.8100000992</v>
      </c>
      <c r="J40" s="5">
        <f t="shared" si="0"/>
        <v>4.6782546934937892E-2</v>
      </c>
      <c r="K40">
        <f t="shared" si="1"/>
        <v>22</v>
      </c>
      <c r="L40">
        <v>40216700</v>
      </c>
      <c r="M40">
        <v>39606263.709999897</v>
      </c>
      <c r="N40">
        <f t="shared" si="2"/>
        <v>610436.29000010341</v>
      </c>
      <c r="O40" s="5">
        <f t="shared" si="8"/>
        <v>1.5178676768608648E-2</v>
      </c>
      <c r="P40">
        <f t="shared" si="3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4"/>
        <v>184239.79000001028</v>
      </c>
      <c r="E41" s="5">
        <f t="shared" si="5"/>
        <v>4.0110550149132493E-2</v>
      </c>
      <c r="F41">
        <f t="shared" si="6"/>
        <v>17</v>
      </c>
      <c r="G41">
        <v>5089500</v>
      </c>
      <c r="H41">
        <v>4956043.6699999897</v>
      </c>
      <c r="I41">
        <f t="shared" si="7"/>
        <v>133456.33000001032</v>
      </c>
      <c r="J41" s="5">
        <f t="shared" si="0"/>
        <v>2.6221894095689226E-2</v>
      </c>
      <c r="K41">
        <f t="shared" si="1"/>
        <v>34</v>
      </c>
      <c r="L41">
        <v>4799900</v>
      </c>
      <c r="M41">
        <v>4717822.6500000004</v>
      </c>
      <c r="N41">
        <f t="shared" si="2"/>
        <v>82077.349999999627</v>
      </c>
      <c r="O41" s="5">
        <f t="shared" si="8"/>
        <v>1.7099804162586642E-2</v>
      </c>
      <c r="P41">
        <f t="shared" si="3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4"/>
        <v>41624.320001006126</v>
      </c>
      <c r="E42" s="5">
        <f t="shared" si="5"/>
        <v>2.2070943135841053E-4</v>
      </c>
      <c r="F42">
        <f t="shared" si="6"/>
        <v>44</v>
      </c>
      <c r="G42">
        <v>199130300</v>
      </c>
      <c r="H42">
        <v>196755033.31</v>
      </c>
      <c r="I42">
        <f t="shared" si="7"/>
        <v>2375266.6899999976</v>
      </c>
      <c r="J42" s="5">
        <f t="shared" si="0"/>
        <v>1.1928203241796942E-2</v>
      </c>
      <c r="K42">
        <f t="shared" si="1"/>
        <v>39</v>
      </c>
      <c r="L42">
        <v>199954600</v>
      </c>
      <c r="M42">
        <v>199954563.74999899</v>
      </c>
      <c r="N42">
        <f t="shared" si="2"/>
        <v>36.250001013278961</v>
      </c>
      <c r="O42" s="5">
        <f t="shared" si="8"/>
        <v>1.8129115815929696E-7</v>
      </c>
      <c r="P42">
        <f t="shared" si="3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4"/>
        <v>166754.16999999993</v>
      </c>
      <c r="E43" s="5">
        <f t="shared" si="5"/>
        <v>2.0497353541313264E-2</v>
      </c>
      <c r="F43">
        <f t="shared" si="6"/>
        <v>24</v>
      </c>
      <c r="G43">
        <v>8560800</v>
      </c>
      <c r="H43">
        <v>8171472.0199999996</v>
      </c>
      <c r="I43">
        <f t="shared" si="7"/>
        <v>389327.98000000045</v>
      </c>
      <c r="J43" s="5">
        <f t="shared" si="0"/>
        <v>4.5477990374731388E-2</v>
      </c>
      <c r="K43">
        <f t="shared" si="1"/>
        <v>23</v>
      </c>
      <c r="L43">
        <v>8497500</v>
      </c>
      <c r="M43">
        <v>8150982.5699999901</v>
      </c>
      <c r="N43">
        <f t="shared" si="2"/>
        <v>346517.43000000995</v>
      </c>
      <c r="O43" s="5">
        <f t="shared" si="8"/>
        <v>4.0778750220654303E-2</v>
      </c>
      <c r="P43">
        <f t="shared" si="3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4"/>
        <v>294095.62000000104</v>
      </c>
      <c r="E44" s="5">
        <f t="shared" si="5"/>
        <v>9.7760750186150751E-3</v>
      </c>
      <c r="F44">
        <f t="shared" si="6"/>
        <v>39</v>
      </c>
      <c r="G44">
        <v>31040700</v>
      </c>
      <c r="H44">
        <v>30793711.48</v>
      </c>
      <c r="I44">
        <f t="shared" si="7"/>
        <v>246988.51999999955</v>
      </c>
      <c r="J44" s="5">
        <f t="shared" si="0"/>
        <v>7.9569249404813532E-3</v>
      </c>
      <c r="K44">
        <f t="shared" si="1"/>
        <v>41</v>
      </c>
      <c r="L44">
        <v>31282200</v>
      </c>
      <c r="M44">
        <v>31282141.25</v>
      </c>
      <c r="N44">
        <f t="shared" si="2"/>
        <v>58.75</v>
      </c>
      <c r="O44" s="5">
        <f t="shared" si="8"/>
        <v>1.8780648419868168E-6</v>
      </c>
      <c r="P44">
        <f t="shared" si="3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4"/>
        <v>712015.95000009984</v>
      </c>
      <c r="E45" s="5">
        <f t="shared" si="5"/>
        <v>1.287514194887851E-2</v>
      </c>
      <c r="F45">
        <f t="shared" si="6"/>
        <v>34</v>
      </c>
      <c r="G45">
        <v>56792200</v>
      </c>
      <c r="H45">
        <v>54594953.959999897</v>
      </c>
      <c r="I45">
        <f t="shared" si="7"/>
        <v>2197246.0400001034</v>
      </c>
      <c r="J45" s="5">
        <f t="shared" si="0"/>
        <v>3.8689222111488959E-2</v>
      </c>
      <c r="K45">
        <f t="shared" si="1"/>
        <v>30</v>
      </c>
      <c r="L45">
        <v>56027100</v>
      </c>
      <c r="M45">
        <v>55386549.6599999</v>
      </c>
      <c r="N45">
        <f t="shared" si="2"/>
        <v>640550.34000010043</v>
      </c>
      <c r="O45" s="5">
        <f t="shared" si="8"/>
        <v>1.1432866237947358E-2</v>
      </c>
      <c r="P45">
        <f t="shared" si="3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4"/>
        <v>777.57000000000698</v>
      </c>
      <c r="E46" s="5">
        <f t="shared" si="5"/>
        <v>3.0010420686993711E-3</v>
      </c>
      <c r="F46">
        <f t="shared" si="6"/>
        <v>43</v>
      </c>
      <c r="G46">
        <v>266000</v>
      </c>
      <c r="H46">
        <v>257402.90999999901</v>
      </c>
      <c r="I46">
        <f t="shared" si="7"/>
        <v>8597.090000000986</v>
      </c>
      <c r="J46" s="5">
        <f t="shared" si="0"/>
        <v>3.2319887218048821E-2</v>
      </c>
      <c r="K46">
        <f t="shared" si="1"/>
        <v>33</v>
      </c>
      <c r="L46">
        <v>267100</v>
      </c>
      <c r="M46">
        <v>254753.15999999901</v>
      </c>
      <c r="N46">
        <f t="shared" si="2"/>
        <v>12346.840000000986</v>
      </c>
      <c r="O46" s="5">
        <f t="shared" si="8"/>
        <v>4.6225533508053113E-2</v>
      </c>
      <c r="P46">
        <f t="shared" si="3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4"/>
        <v>12273.280000001192</v>
      </c>
      <c r="E47" s="5">
        <f t="shared" si="5"/>
        <v>1.7435939690898361E-4</v>
      </c>
      <c r="F47">
        <f t="shared" si="6"/>
        <v>45</v>
      </c>
      <c r="G47">
        <v>73467000</v>
      </c>
      <c r="H47">
        <v>73442541.659999996</v>
      </c>
      <c r="I47">
        <f t="shared" si="7"/>
        <v>24458.340000003576</v>
      </c>
      <c r="J47" s="5">
        <f t="shared" si="0"/>
        <v>3.3291600310348285E-4</v>
      </c>
      <c r="K47">
        <f t="shared" si="1"/>
        <v>45</v>
      </c>
      <c r="L47">
        <v>75072800</v>
      </c>
      <c r="M47">
        <v>75050829.179999903</v>
      </c>
      <c r="N47">
        <f t="shared" si="2"/>
        <v>21970.820000097156</v>
      </c>
      <c r="O47" s="5">
        <f t="shared" si="8"/>
        <v>2.9266019117572752E-4</v>
      </c>
      <c r="P47">
        <f t="shared" si="3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4"/>
        <v>209747.43000000995</v>
      </c>
      <c r="E48" s="5">
        <f t="shared" si="5"/>
        <v>3.1133192323107857E-2</v>
      </c>
      <c r="F48">
        <f t="shared" si="6"/>
        <v>20</v>
      </c>
      <c r="G48">
        <v>7214700</v>
      </c>
      <c r="H48">
        <v>6922072.5599999996</v>
      </c>
      <c r="I48">
        <f t="shared" si="7"/>
        <v>292627.44000000041</v>
      </c>
      <c r="J48" s="5">
        <f t="shared" si="0"/>
        <v>4.0559890224125802E-2</v>
      </c>
      <c r="K48">
        <f t="shared" si="1"/>
        <v>29</v>
      </c>
      <c r="L48">
        <v>7289800</v>
      </c>
      <c r="M48">
        <v>6882350.23999999</v>
      </c>
      <c r="N48">
        <f t="shared" si="2"/>
        <v>407449.76000001002</v>
      </c>
      <c r="O48" s="5">
        <f t="shared" si="8"/>
        <v>5.5893132870587676E-2</v>
      </c>
      <c r="P48">
        <f t="shared" si="3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4"/>
        <v>1700.570000000007</v>
      </c>
      <c r="E49" s="5">
        <f t="shared" si="5"/>
        <v>1.8444360086767971E-2</v>
      </c>
      <c r="F49">
        <f t="shared" si="6"/>
        <v>27</v>
      </c>
      <c r="G49">
        <v>102600</v>
      </c>
      <c r="H49">
        <v>95466.880000000005</v>
      </c>
      <c r="I49">
        <f t="shared" si="7"/>
        <v>7133.1199999999953</v>
      </c>
      <c r="J49" s="5">
        <f t="shared" si="0"/>
        <v>6.9523586744639335E-2</v>
      </c>
      <c r="K49">
        <f t="shared" si="1"/>
        <v>13</v>
      </c>
      <c r="L49">
        <v>0</v>
      </c>
      <c r="M49">
        <v>0</v>
      </c>
      <c r="N49">
        <f t="shared" si="2"/>
        <v>0</v>
      </c>
      <c r="O49" s="5" t="str">
        <f t="shared" si="8"/>
        <v/>
      </c>
      <c r="P49" t="str">
        <f t="shared" si="3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4"/>
        <v>0</v>
      </c>
      <c r="E50" s="5">
        <f t="shared" si="5"/>
        <v>0</v>
      </c>
      <c r="F50">
        <f t="shared" si="6"/>
        <v>47</v>
      </c>
      <c r="G50">
        <v>859100</v>
      </c>
      <c r="H50">
        <v>859100</v>
      </c>
      <c r="I50">
        <f t="shared" si="7"/>
        <v>0</v>
      </c>
      <c r="J50" s="5">
        <f t="shared" si="0"/>
        <v>0</v>
      </c>
      <c r="K50">
        <f t="shared" si="1"/>
        <v>48</v>
      </c>
      <c r="L50">
        <v>843200</v>
      </c>
      <c r="M50">
        <v>843200</v>
      </c>
      <c r="N50">
        <f t="shared" si="2"/>
        <v>0</v>
      </c>
      <c r="O50" s="5">
        <f t="shared" si="8"/>
        <v>0</v>
      </c>
      <c r="P50">
        <f t="shared" si="3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4"/>
        <v>110074.66000000946</v>
      </c>
      <c r="E51" s="5">
        <f t="shared" si="5"/>
        <v>1.2785255822058129E-2</v>
      </c>
      <c r="F51">
        <f t="shared" si="6"/>
        <v>35</v>
      </c>
      <c r="G51">
        <v>8925500</v>
      </c>
      <c r="H51">
        <v>8599059.6199999992</v>
      </c>
      <c r="I51">
        <f t="shared" si="7"/>
        <v>326440.38000000082</v>
      </c>
      <c r="J51" s="5">
        <f t="shared" si="0"/>
        <v>3.6573903982970231E-2</v>
      </c>
      <c r="K51">
        <f t="shared" si="1"/>
        <v>31</v>
      </c>
      <c r="L51">
        <v>8833900</v>
      </c>
      <c r="M51">
        <v>8735843.3100000005</v>
      </c>
      <c r="N51">
        <f t="shared" si="2"/>
        <v>98056.689999999478</v>
      </c>
      <c r="O51" s="5">
        <f t="shared" si="8"/>
        <v>1.1100045280114048E-2</v>
      </c>
      <c r="P51">
        <f t="shared" si="3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4"/>
        <v>196315.20000000019</v>
      </c>
      <c r="E52" s="5">
        <f t="shared" si="5"/>
        <v>8.009596083231342E-2</v>
      </c>
      <c r="F52">
        <f t="shared" si="6"/>
        <v>8</v>
      </c>
      <c r="G52">
        <v>2440700</v>
      </c>
      <c r="H52">
        <v>2204672.88</v>
      </c>
      <c r="I52">
        <f t="shared" si="7"/>
        <v>236027.12000000011</v>
      </c>
      <c r="J52" s="5">
        <f t="shared" si="0"/>
        <v>9.6704683082722218E-2</v>
      </c>
      <c r="K52">
        <f t="shared" si="1"/>
        <v>9</v>
      </c>
      <c r="L52">
        <v>2321600</v>
      </c>
      <c r="M52">
        <v>2056835.26</v>
      </c>
      <c r="N52">
        <f t="shared" si="2"/>
        <v>264764.74</v>
      </c>
      <c r="O52" s="5">
        <f t="shared" si="8"/>
        <v>0.11404408166781529</v>
      </c>
      <c r="P52">
        <f t="shared" si="3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VLOOKUP(A56,A2:D52,4,FALSE)</f>
        <v>36209.630000000005</v>
      </c>
      <c r="C56">
        <f>VLOOKUP(A56,A2:I52,9,FALSE)</f>
        <v>27292.159999999974</v>
      </c>
      <c r="D56">
        <f>VLOOKUP(A56,A2:N52,14,FALSE)</f>
        <v>9181.0800000000163</v>
      </c>
    </row>
    <row r="57" spans="1:16" x14ac:dyDescent="0.3">
      <c r="A57" t="s">
        <v>25</v>
      </c>
      <c r="B57">
        <f t="shared" ref="B57:B61" si="9">VLOOKUP(A57,A3:D53,4,FALSE)</f>
        <v>0</v>
      </c>
      <c r="C57">
        <f t="shared" ref="C57:C61" si="10">VLOOKUP(A57,A3:I53,9,FALSE)</f>
        <v>0</v>
      </c>
      <c r="D57">
        <f t="shared" ref="D57:D61" si="11">VLOOKUP(A57,A3:N53,14,FALSE)</f>
        <v>311228.08999999997</v>
      </c>
    </row>
    <row r="58" spans="1:16" x14ac:dyDescent="0.3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_xlfn.XLOOKUP("Community Education Commission",A:A,D:D)</f>
        <v>36209.630000000005</v>
      </c>
      <c r="C65">
        <f>_xlfn.XLOOKUP("Community Education Commission",A:A,I:I)</f>
        <v>27292.159999999974</v>
      </c>
      <c r="D65">
        <f>_xlfn.XLOOKUP("Community Education Commission",A:A,N:N)</f>
        <v>9181.0800000000163</v>
      </c>
    </row>
    <row r="66" spans="1:4" x14ac:dyDescent="0.3">
      <c r="A66" t="s">
        <v>25</v>
      </c>
      <c r="B66">
        <f>_xlfn.XLOOKUP("Community Oversight Board",A:A,D:D)</f>
        <v>0</v>
      </c>
      <c r="C66">
        <f>_xlfn.XLOOKUP("Community Oversight Board",A:A,I:I)</f>
        <v>0</v>
      </c>
      <c r="D66">
        <f>_xlfn.XLOOKUP("Community Oversight Board",A:A,N:N)</f>
        <v>311228.08999999997</v>
      </c>
    </row>
    <row r="67" spans="1:4" x14ac:dyDescent="0.3">
      <c r="A67" t="s">
        <v>32</v>
      </c>
      <c r="B67">
        <f>_xlfn.XLOOKUP("Election Commission",A:A,D:D)</f>
        <v>149396.10000000987</v>
      </c>
      <c r="C67">
        <f>_xlfn.XLOOKUP("Election Commission",A:A,I:I)</f>
        <v>189254.06000000006</v>
      </c>
      <c r="D67">
        <f>_xlfn.XLOOKUP("Election Commission",A:A,N:N)</f>
        <v>374962.91000000015</v>
      </c>
    </row>
    <row r="68" spans="1:4" x14ac:dyDescent="0.3">
      <c r="A68" t="s">
        <v>38</v>
      </c>
      <c r="B68">
        <f>_xlfn.XLOOKUP("Historical Commission",A:A,D:D)</f>
        <v>12230.810000000056</v>
      </c>
      <c r="C68">
        <f>_xlfn.XLOOKUP("Historical Commission",A:A,I:I)</f>
        <v>45485.580000000075</v>
      </c>
      <c r="D68">
        <f>_xlfn.XLOOKUP("Historical Commission",A:A,N:N)</f>
        <v>72.879999999888241</v>
      </c>
    </row>
    <row r="69" spans="1:4" x14ac:dyDescent="0.3">
      <c r="A69" t="s">
        <v>39</v>
      </c>
      <c r="B69">
        <f>_xlfn.XLOOKUP("Human Relations Commission",A:A,D:D)</f>
        <v>4950.4699999999721</v>
      </c>
      <c r="C69">
        <f>_xlfn.XLOOKUP("Human Relations Commission",A:A,I:I)</f>
        <v>8005.7900000010268</v>
      </c>
      <c r="D69">
        <f>_xlfn.XLOOKUP("Human Relations Commission",A:A,N:N)</f>
        <v>1724.9000000000233</v>
      </c>
    </row>
    <row r="70" spans="1:4" x14ac:dyDescent="0.3">
      <c r="A70" t="s">
        <v>55</v>
      </c>
      <c r="B70">
        <f>_xlfn.XLOOKUP("Planning Commission",A:A,D:D)</f>
        <v>184239.79000001028</v>
      </c>
      <c r="C70">
        <f>_xlfn.XLOOKUP("Planning Commission",A:A,I:I)</f>
        <v>133456.33000001032</v>
      </c>
      <c r="D70">
        <f>_xlfn.XLOOKUP("Planning Commission",A:A,N:N)</f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3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3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3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3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3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promptTitle="BUDGET" prompt="Please enter tge budget and actual budget" sqref="B82" xr:uid="{12660DF2-8BD1-4BF5-A8B8-7B65B03E4BF6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Gerrod Henderson</cp:lastModifiedBy>
  <cp:revision/>
  <dcterms:created xsi:type="dcterms:W3CDTF">2020-02-26T17:00:38Z</dcterms:created>
  <dcterms:modified xsi:type="dcterms:W3CDTF">2023-09-20T23:03:10Z</dcterms:modified>
  <cp:category/>
  <cp:contentStatus/>
</cp:coreProperties>
</file>