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e\Documents\NSS DATA ANALYTICS10\Projects\lookups-budget-jayebarber\"/>
    </mc:Choice>
  </mc:AlternateContent>
  <xr:revisionPtr revIDLastSave="0" documentId="13_ncr:1_{97C270E3-A710-46AF-B113-971878A791F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tro_budget" sheetId="1" r:id="rId1"/>
    <sheet name="duplicate metro budget" sheetId="3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1" l="1"/>
  <c r="G92" i="1"/>
  <c r="E92" i="1"/>
  <c r="F93" i="1"/>
  <c r="F92" i="1"/>
  <c r="E93" i="1"/>
  <c r="D93" i="1"/>
  <c r="D92" i="1"/>
  <c r="B93" i="1"/>
  <c r="B92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C56" i="1"/>
  <c r="D56" i="1"/>
  <c r="B56" i="1"/>
  <c r="N52" i="3"/>
  <c r="O52" i="3" s="1"/>
  <c r="P52" i="3" s="1"/>
  <c r="I52" i="3"/>
  <c r="J52" i="3" s="1"/>
  <c r="E52" i="3"/>
  <c r="D52" i="3"/>
  <c r="O51" i="3"/>
  <c r="N51" i="3"/>
  <c r="J51" i="3"/>
  <c r="I51" i="3"/>
  <c r="E51" i="3"/>
  <c r="D51" i="3"/>
  <c r="O50" i="3"/>
  <c r="N50" i="3"/>
  <c r="I50" i="3"/>
  <c r="J50" i="3" s="1"/>
  <c r="D50" i="3"/>
  <c r="E50" i="3" s="1"/>
  <c r="N49" i="3"/>
  <c r="O49" i="3" s="1"/>
  <c r="J49" i="3"/>
  <c r="I49" i="3"/>
  <c r="E49" i="3"/>
  <c r="D49" i="3"/>
  <c r="O48" i="3"/>
  <c r="N48" i="3"/>
  <c r="J48" i="3"/>
  <c r="I48" i="3"/>
  <c r="E48" i="3"/>
  <c r="D48" i="3"/>
  <c r="N47" i="3"/>
  <c r="O47" i="3" s="1"/>
  <c r="I47" i="3"/>
  <c r="J47" i="3" s="1"/>
  <c r="D47" i="3"/>
  <c r="E47" i="3" s="1"/>
  <c r="O46" i="3"/>
  <c r="N46" i="3"/>
  <c r="J46" i="3"/>
  <c r="I46" i="3"/>
  <c r="E46" i="3"/>
  <c r="D46" i="3"/>
  <c r="O45" i="3"/>
  <c r="N45" i="3"/>
  <c r="J45" i="3"/>
  <c r="I45" i="3"/>
  <c r="D45" i="3"/>
  <c r="E45" i="3" s="1"/>
  <c r="N44" i="3"/>
  <c r="O44" i="3" s="1"/>
  <c r="I44" i="3"/>
  <c r="J44" i="3" s="1"/>
  <c r="K44" i="3" s="1"/>
  <c r="E44" i="3"/>
  <c r="D44" i="3"/>
  <c r="O43" i="3"/>
  <c r="N43" i="3"/>
  <c r="J43" i="3"/>
  <c r="I43" i="3"/>
  <c r="E43" i="3"/>
  <c r="D43" i="3"/>
  <c r="O42" i="3"/>
  <c r="N42" i="3"/>
  <c r="I42" i="3"/>
  <c r="J42" i="3" s="1"/>
  <c r="D42" i="3"/>
  <c r="E42" i="3" s="1"/>
  <c r="N41" i="3"/>
  <c r="O41" i="3" s="1"/>
  <c r="J41" i="3"/>
  <c r="I41" i="3"/>
  <c r="E41" i="3"/>
  <c r="D41" i="3"/>
  <c r="O40" i="3"/>
  <c r="N40" i="3"/>
  <c r="J40" i="3"/>
  <c r="I40" i="3"/>
  <c r="E40" i="3"/>
  <c r="D40" i="3"/>
  <c r="N39" i="3"/>
  <c r="O39" i="3" s="1"/>
  <c r="P39" i="3" s="1"/>
  <c r="I39" i="3"/>
  <c r="J39" i="3" s="1"/>
  <c r="D39" i="3"/>
  <c r="E39" i="3" s="1"/>
  <c r="O38" i="3"/>
  <c r="N38" i="3"/>
  <c r="J38" i="3"/>
  <c r="I38" i="3"/>
  <c r="E38" i="3"/>
  <c r="D38" i="3"/>
  <c r="O37" i="3"/>
  <c r="N37" i="3"/>
  <c r="J37" i="3"/>
  <c r="I37" i="3"/>
  <c r="D37" i="3"/>
  <c r="E37" i="3" s="1"/>
  <c r="N36" i="3"/>
  <c r="O36" i="3" s="1"/>
  <c r="I36" i="3"/>
  <c r="J36" i="3" s="1"/>
  <c r="E36" i="3"/>
  <c r="D36" i="3"/>
  <c r="O35" i="3"/>
  <c r="N35" i="3"/>
  <c r="J35" i="3"/>
  <c r="I35" i="3"/>
  <c r="E35" i="3"/>
  <c r="D35" i="3"/>
  <c r="O34" i="3"/>
  <c r="N34" i="3"/>
  <c r="I34" i="3"/>
  <c r="J34" i="3" s="1"/>
  <c r="D34" i="3"/>
  <c r="E34" i="3" s="1"/>
  <c r="N33" i="3"/>
  <c r="O33" i="3" s="1"/>
  <c r="J33" i="3"/>
  <c r="I33" i="3"/>
  <c r="E33" i="3"/>
  <c r="D33" i="3"/>
  <c r="O32" i="3"/>
  <c r="N32" i="3"/>
  <c r="J32" i="3"/>
  <c r="I32" i="3"/>
  <c r="E32" i="3"/>
  <c r="D32" i="3"/>
  <c r="N31" i="3"/>
  <c r="O31" i="3" s="1"/>
  <c r="I31" i="3"/>
  <c r="J31" i="3" s="1"/>
  <c r="D31" i="3"/>
  <c r="E31" i="3" s="1"/>
  <c r="O30" i="3"/>
  <c r="N30" i="3"/>
  <c r="J30" i="3"/>
  <c r="I30" i="3"/>
  <c r="E30" i="3"/>
  <c r="D30" i="3"/>
  <c r="O29" i="3"/>
  <c r="N29" i="3"/>
  <c r="J29" i="3"/>
  <c r="I29" i="3"/>
  <c r="D29" i="3"/>
  <c r="E29" i="3" s="1"/>
  <c r="N28" i="3"/>
  <c r="O28" i="3" s="1"/>
  <c r="I28" i="3"/>
  <c r="J28" i="3" s="1"/>
  <c r="E28" i="3"/>
  <c r="D28" i="3"/>
  <c r="O27" i="3"/>
  <c r="N27" i="3"/>
  <c r="J27" i="3"/>
  <c r="I27" i="3"/>
  <c r="E27" i="3"/>
  <c r="D27" i="3"/>
  <c r="O26" i="3"/>
  <c r="N26" i="3"/>
  <c r="I26" i="3"/>
  <c r="J26" i="3" s="1"/>
  <c r="D26" i="3"/>
  <c r="E26" i="3" s="1"/>
  <c r="N25" i="3"/>
  <c r="O25" i="3" s="1"/>
  <c r="J25" i="3"/>
  <c r="I25" i="3"/>
  <c r="E25" i="3"/>
  <c r="D25" i="3"/>
  <c r="O24" i="3"/>
  <c r="P24" i="3" s="1"/>
  <c r="N24" i="3"/>
  <c r="J24" i="3"/>
  <c r="I24" i="3"/>
  <c r="E24" i="3"/>
  <c r="D24" i="3"/>
  <c r="N23" i="3"/>
  <c r="O23" i="3" s="1"/>
  <c r="I23" i="3"/>
  <c r="J23" i="3" s="1"/>
  <c r="D23" i="3"/>
  <c r="E23" i="3" s="1"/>
  <c r="O22" i="3"/>
  <c r="N22" i="3"/>
  <c r="J22" i="3"/>
  <c r="I22" i="3"/>
  <c r="E22" i="3"/>
  <c r="D22" i="3"/>
  <c r="O21" i="3"/>
  <c r="N21" i="3"/>
  <c r="J21" i="3"/>
  <c r="I21" i="3"/>
  <c r="D21" i="3"/>
  <c r="E21" i="3" s="1"/>
  <c r="N20" i="3"/>
  <c r="O20" i="3" s="1"/>
  <c r="I20" i="3"/>
  <c r="J20" i="3" s="1"/>
  <c r="E20" i="3"/>
  <c r="D20" i="3"/>
  <c r="O19" i="3"/>
  <c r="P19" i="3" s="1"/>
  <c r="N19" i="3"/>
  <c r="J19" i="3"/>
  <c r="I19" i="3"/>
  <c r="E19" i="3"/>
  <c r="D19" i="3"/>
  <c r="O18" i="3"/>
  <c r="N18" i="3"/>
  <c r="I18" i="3"/>
  <c r="J18" i="3" s="1"/>
  <c r="K18" i="3" s="1"/>
  <c r="D18" i="3"/>
  <c r="E18" i="3" s="1"/>
  <c r="N17" i="3"/>
  <c r="O17" i="3" s="1"/>
  <c r="J17" i="3"/>
  <c r="I17" i="3"/>
  <c r="E17" i="3"/>
  <c r="D17" i="3"/>
  <c r="O16" i="3"/>
  <c r="N16" i="3"/>
  <c r="J16" i="3"/>
  <c r="I16" i="3"/>
  <c r="E16" i="3"/>
  <c r="D16" i="3"/>
  <c r="N15" i="3"/>
  <c r="O15" i="3" s="1"/>
  <c r="I15" i="3"/>
  <c r="J15" i="3" s="1"/>
  <c r="D15" i="3"/>
  <c r="E15" i="3" s="1"/>
  <c r="O14" i="3"/>
  <c r="P14" i="3" s="1"/>
  <c r="N14" i="3"/>
  <c r="J14" i="3"/>
  <c r="I14" i="3"/>
  <c r="E14" i="3"/>
  <c r="D14" i="3"/>
  <c r="O13" i="3"/>
  <c r="N13" i="3"/>
  <c r="J13" i="3"/>
  <c r="I13" i="3"/>
  <c r="D13" i="3"/>
  <c r="E13" i="3" s="1"/>
  <c r="N12" i="3"/>
  <c r="O12" i="3" s="1"/>
  <c r="I12" i="3"/>
  <c r="J12" i="3" s="1"/>
  <c r="E12" i="3"/>
  <c r="D12" i="3"/>
  <c r="O11" i="3"/>
  <c r="N11" i="3"/>
  <c r="J11" i="3"/>
  <c r="I11" i="3"/>
  <c r="E11" i="3"/>
  <c r="D11" i="3"/>
  <c r="O10" i="3"/>
  <c r="N10" i="3"/>
  <c r="I10" i="3"/>
  <c r="J10" i="3" s="1"/>
  <c r="D10" i="3"/>
  <c r="E10" i="3" s="1"/>
  <c r="F10" i="3" s="1"/>
  <c r="N9" i="3"/>
  <c r="O9" i="3" s="1"/>
  <c r="J9" i="3"/>
  <c r="I9" i="3"/>
  <c r="E9" i="3"/>
  <c r="D9" i="3"/>
  <c r="O8" i="3"/>
  <c r="N8" i="3"/>
  <c r="J8" i="3"/>
  <c r="I8" i="3"/>
  <c r="E8" i="3"/>
  <c r="D8" i="3"/>
  <c r="N7" i="3"/>
  <c r="O7" i="3" s="1"/>
  <c r="I7" i="3"/>
  <c r="J7" i="3" s="1"/>
  <c r="D7" i="3"/>
  <c r="E7" i="3" s="1"/>
  <c r="O6" i="3"/>
  <c r="N6" i="3"/>
  <c r="J6" i="3"/>
  <c r="I6" i="3"/>
  <c r="E6" i="3"/>
  <c r="D6" i="3"/>
  <c r="O5" i="3"/>
  <c r="N5" i="3"/>
  <c r="J5" i="3"/>
  <c r="I5" i="3"/>
  <c r="D5" i="3"/>
  <c r="E5" i="3" s="1"/>
  <c r="N4" i="3"/>
  <c r="O4" i="3" s="1"/>
  <c r="I4" i="3"/>
  <c r="J4" i="3" s="1"/>
  <c r="E4" i="3"/>
  <c r="D4" i="3"/>
  <c r="O3" i="3"/>
  <c r="N3" i="3"/>
  <c r="J3" i="3"/>
  <c r="K3" i="3" s="1"/>
  <c r="I3" i="3"/>
  <c r="E3" i="3"/>
  <c r="D3" i="3"/>
  <c r="O2" i="3"/>
  <c r="N2" i="3"/>
  <c r="I2" i="3"/>
  <c r="J2" i="3" s="1"/>
  <c r="D2" i="3"/>
  <c r="E2" i="3" s="1"/>
  <c r="C86" i="1"/>
  <c r="C85" i="1"/>
  <c r="C84" i="1"/>
  <c r="B84" i="1"/>
  <c r="B86" i="1"/>
  <c r="B85" i="1"/>
  <c r="D75" i="1"/>
  <c r="D76" i="1"/>
  <c r="D77" i="1"/>
  <c r="D78" i="1"/>
  <c r="D79" i="1"/>
  <c r="D74" i="1"/>
  <c r="C75" i="1"/>
  <c r="C76" i="1"/>
  <c r="C77" i="1"/>
  <c r="C78" i="1"/>
  <c r="C79" i="1"/>
  <c r="C74" i="1"/>
  <c r="B74" i="1"/>
  <c r="B75" i="1"/>
  <c r="B76" i="1"/>
  <c r="B77" i="1"/>
  <c r="B78" i="1"/>
  <c r="B79" i="1"/>
  <c r="D66" i="1"/>
  <c r="D67" i="1"/>
  <c r="D68" i="1"/>
  <c r="D69" i="1"/>
  <c r="D70" i="1"/>
  <c r="D65" i="1"/>
  <c r="C65" i="1"/>
  <c r="E12" i="1"/>
  <c r="E11" i="1"/>
  <c r="C66" i="1"/>
  <c r="C67" i="1"/>
  <c r="C68" i="1"/>
  <c r="C69" i="1"/>
  <c r="C70" i="1"/>
  <c r="B65" i="1"/>
  <c r="B66" i="1"/>
  <c r="B67" i="1"/>
  <c r="B68" i="1"/>
  <c r="B69" i="1"/>
  <c r="B7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E3" i="1"/>
  <c r="E4" i="1"/>
  <c r="E5" i="1"/>
  <c r="E6" i="1"/>
  <c r="E7" i="1"/>
  <c r="E8" i="1"/>
  <c r="E9" i="1"/>
  <c r="E1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36" i="3" l="1"/>
  <c r="P6" i="3"/>
  <c r="F15" i="3"/>
  <c r="F28" i="3"/>
  <c r="F33" i="3"/>
  <c r="K29" i="3"/>
  <c r="K21" i="3"/>
  <c r="K5" i="3"/>
  <c r="K13" i="3"/>
  <c r="K32" i="3"/>
  <c r="K8" i="3"/>
  <c r="K45" i="3"/>
  <c r="K37" i="3"/>
  <c r="K2" i="3"/>
  <c r="K24" i="3"/>
  <c r="K48" i="3"/>
  <c r="K40" i="3"/>
  <c r="K16" i="3"/>
  <c r="P8" i="3"/>
  <c r="P23" i="3"/>
  <c r="P36" i="3"/>
  <c r="F45" i="3"/>
  <c r="K46" i="3"/>
  <c r="K31" i="3"/>
  <c r="F41" i="3"/>
  <c r="P16" i="3"/>
  <c r="K36" i="3"/>
  <c r="P18" i="3"/>
  <c r="F7" i="3"/>
  <c r="K15" i="3"/>
  <c r="F20" i="3"/>
  <c r="F25" i="3"/>
  <c r="K28" i="3"/>
  <c r="F30" i="3"/>
  <c r="K41" i="3"/>
  <c r="P49" i="3"/>
  <c r="K51" i="3"/>
  <c r="K7" i="3"/>
  <c r="F12" i="3"/>
  <c r="P15" i="3"/>
  <c r="F17" i="3"/>
  <c r="K20" i="3"/>
  <c r="F22" i="3"/>
  <c r="P28" i="3"/>
  <c r="K33" i="3"/>
  <c r="F37" i="3"/>
  <c r="K38" i="3"/>
  <c r="P41" i="3"/>
  <c r="K43" i="3"/>
  <c r="F50" i="3"/>
  <c r="P11" i="3"/>
  <c r="K23" i="3"/>
  <c r="K49" i="3"/>
  <c r="P7" i="3"/>
  <c r="P20" i="3"/>
  <c r="F29" i="3"/>
  <c r="K30" i="3"/>
  <c r="K35" i="3"/>
  <c r="F42" i="3"/>
  <c r="P46" i="3"/>
  <c r="K50" i="3"/>
  <c r="P51" i="3"/>
  <c r="K4" i="3"/>
  <c r="F6" i="3"/>
  <c r="P12" i="3"/>
  <c r="K17" i="3"/>
  <c r="F21" i="3"/>
  <c r="K22" i="3"/>
  <c r="P25" i="3"/>
  <c r="K27" i="3"/>
  <c r="F34" i="3"/>
  <c r="P38" i="3"/>
  <c r="K42" i="3"/>
  <c r="P43" i="3"/>
  <c r="F47" i="3"/>
  <c r="P48" i="3"/>
  <c r="K10" i="3"/>
  <c r="P31" i="3"/>
  <c r="F38" i="3"/>
  <c r="F4" i="3"/>
  <c r="F9" i="3"/>
  <c r="F14" i="3"/>
  <c r="K25" i="3"/>
  <c r="P4" i="3"/>
  <c r="P2" i="3"/>
  <c r="P5" i="3"/>
  <c r="P13" i="3"/>
  <c r="P29" i="3"/>
  <c r="P21" i="3"/>
  <c r="K9" i="3"/>
  <c r="F13" i="3"/>
  <c r="K14" i="3"/>
  <c r="P17" i="3"/>
  <c r="K19" i="3"/>
  <c r="F26" i="3"/>
  <c r="P30" i="3"/>
  <c r="K34" i="3"/>
  <c r="P35" i="3"/>
  <c r="F39" i="3"/>
  <c r="P40" i="3"/>
  <c r="K47" i="3"/>
  <c r="F52" i="3"/>
  <c r="F23" i="3"/>
  <c r="F46" i="3"/>
  <c r="F2" i="3"/>
  <c r="F19" i="3"/>
  <c r="F3" i="3"/>
  <c r="F48" i="3"/>
  <c r="F40" i="3"/>
  <c r="F32" i="3"/>
  <c r="F24" i="3"/>
  <c r="F16" i="3"/>
  <c r="F8" i="3"/>
  <c r="F11" i="3"/>
  <c r="F51" i="3"/>
  <c r="F43" i="3"/>
  <c r="F35" i="3"/>
  <c r="F27" i="3"/>
  <c r="P44" i="3"/>
  <c r="K12" i="3"/>
  <c r="P33" i="3"/>
  <c r="F5" i="3"/>
  <c r="K6" i="3"/>
  <c r="P9" i="3"/>
  <c r="K11" i="3"/>
  <c r="F18" i="3"/>
  <c r="P22" i="3"/>
  <c r="K26" i="3"/>
  <c r="P27" i="3"/>
  <c r="F31" i="3"/>
  <c r="P32" i="3"/>
  <c r="K39" i="3"/>
  <c r="F44" i="3"/>
  <c r="P47" i="3"/>
  <c r="F49" i="3"/>
  <c r="K52" i="3"/>
  <c r="P37" i="3"/>
  <c r="P45" i="3"/>
  <c r="P10" i="3"/>
  <c r="P34" i="3"/>
  <c r="P42" i="3"/>
  <c r="P50" i="3"/>
  <c r="P26" i="3"/>
  <c r="P3" i="3"/>
  <c r="F29" i="1"/>
  <c r="F38" i="1"/>
  <c r="F15" i="1"/>
  <c r="F9" i="1"/>
  <c r="F8" i="1"/>
  <c r="F52" i="1"/>
  <c r="F31" i="1"/>
  <c r="F5" i="1"/>
  <c r="F39" i="1"/>
  <c r="F45" i="1"/>
  <c r="F35" i="1"/>
  <c r="F33" i="1"/>
  <c r="F6" i="1"/>
  <c r="F28" i="1"/>
  <c r="F22" i="1"/>
  <c r="F11" i="1"/>
  <c r="F4" i="1"/>
  <c r="F21" i="1"/>
  <c r="F27" i="1"/>
  <c r="F25" i="1"/>
  <c r="F43" i="1"/>
  <c r="F26" i="1"/>
  <c r="F34" i="1"/>
  <c r="F20" i="1"/>
  <c r="F50" i="1"/>
  <c r="F37" i="1"/>
  <c r="F13" i="1"/>
  <c r="F36" i="1"/>
  <c r="F10" i="1"/>
  <c r="F32" i="1"/>
  <c r="F19" i="1"/>
  <c r="F7" i="1"/>
  <c r="F17" i="1"/>
  <c r="F51" i="1"/>
  <c r="F41" i="1"/>
  <c r="F30" i="1"/>
  <c r="F24" i="1"/>
  <c r="F49" i="1"/>
  <c r="F14" i="1"/>
  <c r="F23" i="1"/>
  <c r="F12" i="1"/>
  <c r="F42" i="1"/>
  <c r="F40" i="1"/>
  <c r="F47" i="1"/>
  <c r="F46" i="1"/>
  <c r="F44" i="1"/>
  <c r="F3" i="1"/>
  <c r="F48" i="1"/>
  <c r="F18" i="1"/>
  <c r="F16" i="1"/>
  <c r="B91" i="1"/>
  <c r="C91" i="1"/>
  <c r="F91" i="1"/>
  <c r="D91" i="1"/>
  <c r="C93" i="1"/>
  <c r="E91" i="1"/>
  <c r="F2" i="1"/>
  <c r="C92" i="1"/>
</calcChain>
</file>

<file path=xl/sharedStrings.xml><?xml version="1.0" encoding="utf-8"?>
<sst xmlns="http://schemas.openxmlformats.org/spreadsheetml/2006/main" count="218" uniqueCount="91">
  <si>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</si>
  <si>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</si>
  <si>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</si>
  <si>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</si>
  <si>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</si>
  <si>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</si>
  <si>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</si>
  <si>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</si>
  <si>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</si>
  <si>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</si>
  <si>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</si>
  <si>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</si>
  <si>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</si>
  <si>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</si>
  <si>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</si>
  <si>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</si>
  <si>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</si>
  <si>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</si>
  <si>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</si>
  <si>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</si>
  <si>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</si>
  <si>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</si>
  <si>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</si>
  <si>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</si>
  <si>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</si>
  <si>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</si>
  <si>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</si>
  <si>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</si>
  <si>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</si>
  <si>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</si>
  <si>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</si>
  <si>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</si>
  <si>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</si>
  <si>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</si>
  <si>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</si>
  <si>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</si>
  <si>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</si>
  <si>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</si>
  <si>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</si>
  <si>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</si>
  <si>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</si>
  <si>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</si>
  <si>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</si>
  <si>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</si>
  <si>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</si>
  <si>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</si>
  <si>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</si>
  <si>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</si>
  <si>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</si>
  <si>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</si>
  <si>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</si>
  <si>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</si>
  <si>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</si>
  <si>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</si>
  <si>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</si>
  <si>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</si>
  <si>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</si>
  <si>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</si>
  <si>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</si>
  <si>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</si>
  <si>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</si>
  <si>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</si>
  <si>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</si>
  <si>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</si>
  <si>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</si>
  <si>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</si>
  <si>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</si>
  <si>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</si>
  <si>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</si>
  <si>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</si>
  <si>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</si>
  <si>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</si>
  <si>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</si>
  <si>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</si>
  <si>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</si>
  <si>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</si>
  <si>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</si>
  <si>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</si>
  <si>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</si>
  <si>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</si>
  <si>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</si>
  <si>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</si>
  <si>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</si>
  <si>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</si>
  <si>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</si>
  <si>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</si>
  <si>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</si>
  <si>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</si>
  <si>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</si>
  <si>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</si>
  <si>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**CHANGED THE FORMULA FOR #7**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</si>
</sst>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84" workbookViewId="0">
      <selection activeCell="B101" sqref="B101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32.453125" bestFit="1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IFERROR(D2/B2,"0")</f>
        <v>-4.3170750765267295E-2</v>
      </c>
      <c r="F2">
        <f ca="1">RANK(E2,$E:$E,0)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IFERROR(I2/G2,"0")</f>
        <v>-9.4972027086493035E-2</v>
      </c>
      <c r="K2">
        <f>_xlfn.RANK.AVG(J2,$J:$J,0)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IFERROR(N2/L2,"0")</f>
        <v>-5.6484362894991494E-2</v>
      </c>
      <c r="P2">
        <f>RANK(O2,$O:$O,0)</f>
        <v>35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IFERROR(D3/B3,"0")</f>
        <v>-2.3069981751824741E-2</v>
      </c>
      <c r="F3">
        <f t="shared" ref="F3:F52" ca="1" si="2">RANK(E3,$E:$E,0)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IFERROR(I3/G3,"0")</f>
        <v>-6.6804928315415249E-2</v>
      </c>
      <c r="K3">
        <f t="shared" ref="K3:K52" si="5">_xlfn.RANK.AVG(J3,$J:$J,0)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IFERROR(N3/L3,"0")</f>
        <v>-1.3540749922529313E-3</v>
      </c>
      <c r="P3">
        <f t="shared" ref="P3:P52" si="8">RANK(O3,$O:$O,0)</f>
        <v>12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ca="1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ca="1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ca="1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ca="1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ca="1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ca="1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ca="1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 t="str">
        <f>IFERROR(D11/B11,"0")</f>
        <v>0</v>
      </c>
      <c r="F11">
        <f t="shared" ca="1" si="2"/>
        <v>2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>IFERROR(D12/B12,0)</f>
        <v>-5.0060657805601608E-2</v>
      </c>
      <c r="F12">
        <f t="shared" ca="1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ca="1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ca="1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ca="1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ca="1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ca="1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ca="1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ca="1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ca="1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ca="1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ca="1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ca="1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ca="1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ca="1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ca="1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0</v>
      </c>
      <c r="F27">
        <f t="shared" ca="1" si="2"/>
        <v>2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1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ca="1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ca="1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ca="1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ca="1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ca="1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ca="1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ca="1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0</v>
      </c>
      <c r="F35">
        <f t="shared" ca="1" si="2"/>
        <v>2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1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ca="1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ca="1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ca="1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ca="1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ca="1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ca="1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ca="1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ca="1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ca="1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ca="1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ca="1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ca="1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ca="1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ca="1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1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ca="1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ca="1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ca="1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  <c r="E55" s="9" t="s">
        <v>90</v>
      </c>
    </row>
    <row r="56" spans="1:16" x14ac:dyDescent="0.35">
      <c r="A56" t="s">
        <v>24</v>
      </c>
      <c r="B56">
        <f>INDEX($A$2:$P$52,MATCH($A56,$A$2:$A$52,0),MATCH(B$55,$1:$1,0))</f>
        <v>-36209.630000000005</v>
      </c>
      <c r="C56">
        <f t="shared" ref="C56:D61" si="9">INDEX($A$2:$P$52,MATCH($A56,$A$2:$A$52,0),MATCH(C$55,$1:$1,0))</f>
        <v>-27292.159999999974</v>
      </c>
      <c r="D56">
        <f t="shared" si="9"/>
        <v>-9181.0800000000163</v>
      </c>
    </row>
    <row r="57" spans="1:16" x14ac:dyDescent="0.35">
      <c r="A57" t="s">
        <v>25</v>
      </c>
      <c r="B57">
        <f t="shared" ref="B57:B61" si="10">INDEX($A$2:$P$52,MATCH($A57,$A$2:$A$52,0),MATCH(B$55,$1:$1,0))</f>
        <v>0</v>
      </c>
      <c r="C57">
        <f t="shared" si="9"/>
        <v>0</v>
      </c>
      <c r="D57">
        <f t="shared" si="9"/>
        <v>-311228.08999999997</v>
      </c>
    </row>
    <row r="58" spans="1:16" x14ac:dyDescent="0.35">
      <c r="A58" t="s">
        <v>32</v>
      </c>
      <c r="B58">
        <f t="shared" si="10"/>
        <v>-149396.10000000987</v>
      </c>
      <c r="C58">
        <f t="shared" si="9"/>
        <v>-189254.06000000006</v>
      </c>
      <c r="D58">
        <f t="shared" si="9"/>
        <v>-374962.91000000015</v>
      </c>
    </row>
    <row r="59" spans="1:16" x14ac:dyDescent="0.35">
      <c r="A59" t="s">
        <v>38</v>
      </c>
      <c r="B59">
        <f t="shared" si="10"/>
        <v>-12230.810000000056</v>
      </c>
      <c r="C59">
        <f t="shared" si="9"/>
        <v>-45485.580000000075</v>
      </c>
      <c r="D59">
        <f t="shared" si="9"/>
        <v>-72.879999999888241</v>
      </c>
    </row>
    <row r="60" spans="1:16" x14ac:dyDescent="0.35">
      <c r="A60" t="s">
        <v>39</v>
      </c>
      <c r="B60">
        <f t="shared" si="10"/>
        <v>-4950.4699999999721</v>
      </c>
      <c r="C60">
        <f t="shared" si="9"/>
        <v>-8005.7900000010268</v>
      </c>
      <c r="D60">
        <f t="shared" si="9"/>
        <v>-1724.9000000000233</v>
      </c>
    </row>
    <row r="61" spans="1:16" x14ac:dyDescent="0.35">
      <c r="A61" t="s">
        <v>55</v>
      </c>
      <c r="B61">
        <f t="shared" si="10"/>
        <v>-184239.79000001028</v>
      </c>
      <c r="C61">
        <f t="shared" si="9"/>
        <v>-133456.33000001032</v>
      </c>
      <c r="D61">
        <f t="shared" si="9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_xlfn.XLOOKUP(A65,$A$1:$A$52,$D$1:$D$52)</f>
        <v>-36209.630000000005</v>
      </c>
      <c r="C65">
        <f>_xlfn.XLOOKUP(A65,$A$1:$A$52,$I$1:$I$52)</f>
        <v>-27292.159999999974</v>
      </c>
      <c r="D65">
        <f>_xlfn.XLOOKUP(A65,$A$1:$A$52,$N$1:$N$52)</f>
        <v>-9181.0800000000163</v>
      </c>
    </row>
    <row r="66" spans="1:4" x14ac:dyDescent="0.35">
      <c r="A66" t="s">
        <v>25</v>
      </c>
      <c r="B66">
        <f t="shared" ref="B66:B70" si="11">_xlfn.XLOOKUP(A66,$A$1:$A$52,$D$1:$D$52)</f>
        <v>0</v>
      </c>
      <c r="C66">
        <f t="shared" ref="C66:C70" si="12">_xlfn.XLOOKUP(A66,$A$1:$A$52,$I$1:$I$52)</f>
        <v>0</v>
      </c>
      <c r="D66">
        <f t="shared" ref="D66:D70" si="13">_xlfn.XLOOKUP(A66,$A$1:$A$52,$N$1:$N$52)</f>
        <v>-311228.08999999997</v>
      </c>
    </row>
    <row r="67" spans="1:4" x14ac:dyDescent="0.35">
      <c r="A67" t="s">
        <v>32</v>
      </c>
      <c r="B67">
        <f t="shared" si="11"/>
        <v>-149396.10000000987</v>
      </c>
      <c r="C67">
        <f t="shared" si="12"/>
        <v>-189254.06000000006</v>
      </c>
      <c r="D67">
        <f t="shared" si="13"/>
        <v>-374962.91000000015</v>
      </c>
    </row>
    <row r="68" spans="1:4" x14ac:dyDescent="0.35">
      <c r="A68" t="s">
        <v>38</v>
      </c>
      <c r="B68">
        <f t="shared" si="11"/>
        <v>-12230.810000000056</v>
      </c>
      <c r="C68">
        <f t="shared" si="12"/>
        <v>-45485.580000000075</v>
      </c>
      <c r="D68">
        <f t="shared" si="13"/>
        <v>-72.879999999888241</v>
      </c>
    </row>
    <row r="69" spans="1:4" x14ac:dyDescent="0.35">
      <c r="A69" t="s">
        <v>39</v>
      </c>
      <c r="B69">
        <f t="shared" si="11"/>
        <v>-4950.4699999999721</v>
      </c>
      <c r="C69">
        <f t="shared" si="12"/>
        <v>-8005.7900000010268</v>
      </c>
      <c r="D69">
        <f t="shared" si="13"/>
        <v>-1724.9000000000233</v>
      </c>
    </row>
    <row r="70" spans="1:4" x14ac:dyDescent="0.35">
      <c r="A70" t="s">
        <v>55</v>
      </c>
      <c r="B70">
        <f t="shared" si="11"/>
        <v>-184239.79000001028</v>
      </c>
      <c r="C70">
        <f t="shared" si="12"/>
        <v>-133456.33000001032</v>
      </c>
      <c r="D70">
        <f t="shared" si="13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INDEX($A$2:$P$52,MATCH(A74,$A$2:$A$52,0),4)</f>
        <v>-36209.630000000005</v>
      </c>
      <c r="C74">
        <f>INDEX($A$2:$P$52,MATCH(A74,$A$2:$A$52,0),9)</f>
        <v>-27292.159999999974</v>
      </c>
      <c r="D74">
        <f>INDEX($A$2:$P$52,MATCH(A74,$A$2:$A$52,0),14)</f>
        <v>-9181.0800000000163</v>
      </c>
    </row>
    <row r="75" spans="1:4" x14ac:dyDescent="0.35">
      <c r="A75" t="s">
        <v>25</v>
      </c>
      <c r="B75">
        <f t="shared" ref="B75:B79" si="14">INDEX($A$2:$P$52,MATCH(A75,$A$2:$A$52,0),4)</f>
        <v>0</v>
      </c>
      <c r="C75">
        <f t="shared" ref="C75:C79" si="15">INDEX($A$2:$P$52,MATCH(A75,$A$2:$A$52,0),9)</f>
        <v>0</v>
      </c>
      <c r="D75">
        <f t="shared" ref="D75:D79" si="16">INDEX($A$2:$P$52,MATCH(A75,$A$2:$A$52,0),14)</f>
        <v>-311228.08999999997</v>
      </c>
    </row>
    <row r="76" spans="1:4" x14ac:dyDescent="0.35">
      <c r="A76" t="s">
        <v>32</v>
      </c>
      <c r="B76">
        <f t="shared" si="14"/>
        <v>-149396.10000000987</v>
      </c>
      <c r="C76">
        <f t="shared" si="15"/>
        <v>-189254.06000000006</v>
      </c>
      <c r="D76">
        <f t="shared" si="16"/>
        <v>-374962.91000000015</v>
      </c>
    </row>
    <row r="77" spans="1:4" x14ac:dyDescent="0.35">
      <c r="A77" t="s">
        <v>38</v>
      </c>
      <c r="B77">
        <f t="shared" si="14"/>
        <v>-12230.810000000056</v>
      </c>
      <c r="C77">
        <f t="shared" si="15"/>
        <v>-45485.580000000075</v>
      </c>
      <c r="D77">
        <f t="shared" si="16"/>
        <v>-72.879999999888241</v>
      </c>
    </row>
    <row r="78" spans="1:4" x14ac:dyDescent="0.35">
      <c r="A78" t="s">
        <v>39</v>
      </c>
      <c r="B78">
        <f t="shared" si="14"/>
        <v>-4950.4699999999721</v>
      </c>
      <c r="C78">
        <f t="shared" si="15"/>
        <v>-8005.7900000010268</v>
      </c>
      <c r="D78">
        <f t="shared" si="16"/>
        <v>-1724.9000000000233</v>
      </c>
    </row>
    <row r="79" spans="1:4" x14ac:dyDescent="0.35">
      <c r="A79" t="s">
        <v>55</v>
      </c>
      <c r="B79">
        <f t="shared" si="14"/>
        <v>-184239.79000001028</v>
      </c>
      <c r="C79">
        <f t="shared" si="15"/>
        <v>-133456.33000001032</v>
      </c>
      <c r="D79">
        <f t="shared" si="16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23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INDEX($B$2:$B$52,MATCH($B$82,$A$2:$A$52,0),1)</f>
        <v>9349400</v>
      </c>
      <c r="C84" s="6">
        <f>INDEX($C$2:$C$52,MATCH($B$82,$A$2:$A$52,0),1)</f>
        <v>8952825.2799999993</v>
      </c>
    </row>
    <row r="85" spans="1:7" x14ac:dyDescent="0.35">
      <c r="A85" t="s">
        <v>74</v>
      </c>
      <c r="B85" s="6">
        <f>INDEX($G$2:$G$52,MATCH($B$82,$A$2:$A$52,0),1)</f>
        <v>11073700</v>
      </c>
      <c r="C85" s="6">
        <f>INDEX($H$2:$H$52,MATCH($B$82,$A$2:$A$52,0),1)</f>
        <v>9929059.5199999996</v>
      </c>
    </row>
    <row r="86" spans="1:7" x14ac:dyDescent="0.35">
      <c r="A86" t="s">
        <v>75</v>
      </c>
      <c r="B86" s="6">
        <f>INDEX($L$2:$L$52,MATCH($B$82,$A$2:$A$52,0),1)</f>
        <v>10790500</v>
      </c>
      <c r="C86" s="6">
        <f>INDEX($M$2:$M$52,MATCH($B$82,$A$2:$A$52,0),1)</f>
        <v>9993599.52999999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B91" t="str">
        <f ca="1">_xlfn.XLOOKUP(B89,$F$2:$F$52,$A$2:$A$52,"N/A",0,1)</f>
        <v>Debt Service</v>
      </c>
      <c r="C91" s="5">
        <f ca="1">_xlfn.XLOOKUP(B89,$F$2:$F$52,$E$2:$E$52,"N/A",0,1)</f>
        <v>3.1837408866824991E-3</v>
      </c>
      <c r="D91" t="str">
        <f ca="1">_xlfn.XLOOKUP(D89,$F$2:$F$52,$A$2:$A$52,"N/A",0,1)</f>
        <v>Community Oversight Board</v>
      </c>
      <c r="E91" s="5">
        <f ca="1">_xlfn.XLOOKUP(D89,$F$2:$F$52,$E$2:$E$52,"N/A",0,1)</f>
        <v>0</v>
      </c>
      <c r="F91">
        <f ca="1">_xlfn.XLOOKUP(F89,$F$2:$F$52,$A$2:$A$52,"N/A",0,1)</f>
        <v>0</v>
      </c>
      <c r="G91" s="5"/>
    </row>
    <row r="92" spans="1:7" x14ac:dyDescent="0.35">
      <c r="A92" t="s">
        <v>74</v>
      </c>
      <c r="B92" t="str">
        <f>_xlfn.XLOOKUP(B89,$K$2:$K$52,$A$2:$A$52,"N/A",0,1)</f>
        <v>Community Oversight Board</v>
      </c>
      <c r="C92" s="5">
        <f ca="1">_xlfn.XLOOKUP(B89,$F$2:$F$52,$J$2:$J$52,"N/A",0,1)</f>
        <v>-4.4532273014072019E-2</v>
      </c>
      <c r="D92" t="str">
        <f>_xlfn.XLOOKUP(D89,$K$2:$K$52,$A$2:$A$52,"N/A",0,1)</f>
        <v>Fire</v>
      </c>
      <c r="E92" s="5">
        <f>_xlfn.XLOOKUP(D89,$K$2:$K$52,$J$2:$J$52,"N/A",0,1)</f>
        <v>-7.4142392760188761E-5</v>
      </c>
      <c r="F92" t="str">
        <f>_xlfn.XLOOKUP(F89,$K$2:$K$52,$A$2:$A$52,"N/A",0,1)</f>
        <v>District Attorney</v>
      </c>
      <c r="G92" s="5">
        <f>_xlfn.XLOOKUP(F89,$K$2:$K$52,$J$2:$J$52,"N/A",0,1)</f>
        <v>-2.769017341040361E-4</v>
      </c>
    </row>
    <row r="93" spans="1:7" x14ac:dyDescent="0.35">
      <c r="A93" t="s">
        <v>75</v>
      </c>
      <c r="B93" t="str">
        <f>_xlfn.XLOOKUP(B89,$P$2:$P$52,$A$2:$A$52,"N/A",0,1)</f>
        <v>Information Technology Service</v>
      </c>
      <c r="C93" s="5">
        <f ca="1">_xlfn.XLOOKUP(B89,$F$2:$F$52,$O$2:$O$52,"N/A",0,1)</f>
        <v>-2.3829085727446114E-2</v>
      </c>
      <c r="D93" t="str">
        <f>_xlfn.XLOOKUP(D89,$P$2:$P$52,$A$2:$A$52,"N/A",0,1)</f>
        <v>Police</v>
      </c>
      <c r="E93" s="5">
        <f>_xlfn.XLOOKUP(D89,$P$2:$P$52,$O$2:$O$52,"N/A",0,1)</f>
        <v>-1.8129115815929696E-7</v>
      </c>
      <c r="F93" t="str">
        <f>_xlfn.XLOOKUP(F89,$P$2:$P$52,$A$2:$A$52,"N/A",0,1)</f>
        <v>Fire</v>
      </c>
      <c r="G93" s="5">
        <f>_xlfn.XLOOKUP(F89,$P$2:$P$52,$O$2:$O$52,"N/A",0,1)</f>
        <v>-8.9158438821450736E-7</v>
      </c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A1A5-82A6-4A00-A619-E0E082B2C533}">
  <dimension ref="A1:P52"/>
  <sheetViews>
    <sheetView topLeftCell="A49" workbookViewId="0">
      <selection activeCell="B63" sqref="B63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6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IFERROR(D2/B2,"0")</f>
        <v>-4.3170750765267295E-2</v>
      </c>
      <c r="F2">
        <f>RANK(E2,$E:$E,0)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IFERROR(I2/G2,"0")</f>
        <v>-9.4972027086493035E-2</v>
      </c>
      <c r="K2">
        <f>_xlfn.RANK.AVG(J2,$J:$J,0)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IFERROR(N2/L2,"0")</f>
        <v>-5.6484362894991494E-2</v>
      </c>
      <c r="P2">
        <f>RANK(O2,$O:$O,0)</f>
        <v>35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IFERROR(D3/B3,"0")</f>
        <v>-2.3069981751824741E-2</v>
      </c>
      <c r="F3">
        <f t="shared" ref="F3:F52" si="2">RANK(E3,$E:$E,0)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IFERROR(I3/G3,"0")</f>
        <v>-6.6804928315415249E-2</v>
      </c>
      <c r="K3">
        <f t="shared" ref="K3:K52" si="5">_xlfn.RANK.AVG(J3,$J:$J,0)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IFERROR(N3/L3,"0")</f>
        <v>-1.3540749922529313E-3</v>
      </c>
      <c r="P3">
        <f t="shared" ref="P3:P52" si="8">RANK(O3,$O:$O,0)</f>
        <v>12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 t="str">
        <f>IFERROR(D11/B11,"0")</f>
        <v>0</v>
      </c>
      <c r="F11">
        <f t="shared" si="2"/>
        <v>2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1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>IFERROR(D12/B12,0)</f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0</v>
      </c>
      <c r="F27">
        <f t="shared" si="2"/>
        <v>2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1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0</v>
      </c>
      <c r="F35">
        <f t="shared" si="2"/>
        <v>2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1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1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duplicate metro 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Jordann Barber</cp:lastModifiedBy>
  <cp:revision/>
  <dcterms:created xsi:type="dcterms:W3CDTF">2020-02-26T17:00:38Z</dcterms:created>
  <dcterms:modified xsi:type="dcterms:W3CDTF">2023-09-23T13:59:07Z</dcterms:modified>
  <cp:category/>
  <cp:contentStatus/>
</cp:coreProperties>
</file>