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e\Documents\NSS DATA ANALYTICS10\Projects\lookups-budget-jayebarber\"/>
    </mc:Choice>
  </mc:AlternateContent>
  <xr:revisionPtr revIDLastSave="0" documentId="13_ncr:1_{B1127617-4599-4734-9CC0-2F72CDD5C5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4" i="1"/>
  <c r="B86" i="1"/>
  <c r="B85" i="1"/>
  <c r="D75" i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66" i="1"/>
  <c r="D67" i="1"/>
  <c r="D68" i="1"/>
  <c r="D69" i="1"/>
  <c r="D70" i="1"/>
  <c r="D65" i="1"/>
  <c r="F14" i="1"/>
  <c r="C65" i="1"/>
  <c r="E12" i="1"/>
  <c r="E11" i="1"/>
  <c r="C66" i="1"/>
  <c r="C67" i="1"/>
  <c r="C68" i="1"/>
  <c r="C69" i="1"/>
  <c r="C70" i="1"/>
  <c r="B65" i="1"/>
  <c r="B66" i="1"/>
  <c r="B67" i="1"/>
  <c r="B68" i="1"/>
  <c r="B69" i="1"/>
  <c r="B70" i="1"/>
  <c r="D57" i="1"/>
  <c r="D58" i="1"/>
  <c r="D59" i="1"/>
  <c r="D60" i="1"/>
  <c r="D61" i="1"/>
  <c r="D56" i="1"/>
  <c r="C56" i="1"/>
  <c r="C57" i="1"/>
  <c r="C58" i="1"/>
  <c r="C59" i="1"/>
  <c r="C60" i="1"/>
  <c r="C61" i="1"/>
  <c r="B56" i="1"/>
  <c r="B57" i="1"/>
  <c r="B58" i="1"/>
  <c r="B59" i="1"/>
  <c r="B60" i="1"/>
  <c r="B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3" i="1" l="1"/>
  <c r="F7" i="1"/>
  <c r="F50" i="1"/>
  <c r="F26" i="1"/>
  <c r="F49" i="1"/>
  <c r="F41" i="1"/>
  <c r="F33" i="1"/>
  <c r="F25" i="1"/>
  <c r="F17" i="1"/>
  <c r="F9" i="1"/>
  <c r="F48" i="1"/>
  <c r="F40" i="1"/>
  <c r="F32" i="1"/>
  <c r="F24" i="1"/>
  <c r="F16" i="1"/>
  <c r="F8" i="1"/>
  <c r="F30" i="1"/>
  <c r="F22" i="1"/>
  <c r="F6" i="1"/>
  <c r="F42" i="1"/>
  <c r="F18" i="1"/>
  <c r="F39" i="1"/>
  <c r="F15" i="1"/>
  <c r="F38" i="1"/>
  <c r="F2" i="1"/>
  <c r="F45" i="1"/>
  <c r="F37" i="1"/>
  <c r="F29" i="1"/>
  <c r="F21" i="1"/>
  <c r="F13" i="1"/>
  <c r="F5" i="1"/>
  <c r="F34" i="1"/>
  <c r="F31" i="1"/>
  <c r="F52" i="1"/>
  <c r="F44" i="1"/>
  <c r="F36" i="1"/>
  <c r="F28" i="1"/>
  <c r="F20" i="1"/>
  <c r="F12" i="1"/>
  <c r="F4" i="1"/>
  <c r="F10" i="1"/>
  <c r="F47" i="1"/>
  <c r="F23" i="1"/>
  <c r="F46" i="1"/>
  <c r="F51" i="1"/>
  <c r="F43" i="1"/>
  <c r="F35" i="1"/>
  <c r="F27" i="1"/>
  <c r="F19" i="1"/>
  <c r="F1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<sst xmlns="http://schemas.openxmlformats.org/spreadsheetml/2006/main" count="150" uniqueCount="90">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</sst>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28" workbookViewId="0">
      <selection activeCell="B82" sqref="B82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IFERROR(D2/B2,"0")</f>
        <v>-4.3170750765267295E-2</v>
      </c>
      <c r="F2">
        <f>RANK(E2,$E:$E,0)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IFERROR(I2/G2,"0")</f>
        <v>-9.4972027086493035E-2</v>
      </c>
      <c r="K2">
        <f>_xlfn.RANK.AVG(J2,$J:$J,0)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IFERROR(N2/L2,"0")</f>
        <v>-5.6484362894991494E-2</v>
      </c>
      <c r="P2">
        <f>RANK(O2,$O:$O,0)</f>
        <v>35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IFERROR(D3/B3,"0")</f>
        <v>-2.3069981751824741E-2</v>
      </c>
      <c r="F3">
        <f t="shared" ref="F3:F52" si="2">RANK(E3,$E:$E,0)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IFERROR(I3/G3,"0")</f>
        <v>-6.6804928315415249E-2</v>
      </c>
      <c r="K3">
        <f t="shared" ref="K3:K52" si="5">_xlfn.RANK.AVG(J3,$J:$J,0)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IFERROR(N3/L3,"0")</f>
        <v>-1.3540749922529313E-3</v>
      </c>
      <c r="P3">
        <f t="shared" ref="P3:P52" si="8">RANK(O3,$O:$O,0)</f>
        <v>12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IFERROR(D11/B11,"0")</f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>IFERROR(D12/B12,0)</f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1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1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1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VLOOKUP(A56,A1:D52,4,FALSE)</f>
        <v>-36209.630000000005</v>
      </c>
      <c r="C56">
        <f>VLOOKUP(A56,$A$1:$J$52,9,FALSE)</f>
        <v>-27292.159999999974</v>
      </c>
      <c r="D56">
        <f>VLOOKUP(A56,$A$1:$P$52,14,FALSE)</f>
        <v>-9181.0800000000163</v>
      </c>
    </row>
    <row r="57" spans="1:16" x14ac:dyDescent="0.35">
      <c r="A57" t="s">
        <v>25</v>
      </c>
      <c r="B57">
        <f t="shared" ref="B57:B62" si="9">VLOOKUP(A57,A2:D53,4,FALSE)</f>
        <v>0</v>
      </c>
      <c r="C57">
        <f t="shared" ref="C57:C61" si="10">VLOOKUP(A57,$A$1:$J$52,9,FALSE)</f>
        <v>0</v>
      </c>
      <c r="D57">
        <f t="shared" ref="D57:D61" si="11">VLOOKUP(A57,$A$1:$P$52,14,FALSE)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</row>
    <row r="66" spans="1:4" x14ac:dyDescent="0.35">
      <c r="A66" t="s">
        <v>25</v>
      </c>
      <c r="B66">
        <f t="shared" ref="B66:B70" si="12">_xlfn.XLOOKUP(A66,$A$1:$A$52,$D$1:$D$52)</f>
        <v>0</v>
      </c>
      <c r="C66">
        <f t="shared" ref="C66:C70" si="13">_xlfn.XLOOKUP(A66,$A$1:$A$52,$I$1:$I$52)</f>
        <v>0</v>
      </c>
      <c r="D66">
        <f t="shared" ref="D66:D70" si="14">_xlfn.XLOOKUP(A66,$A$1:$A$52,$N$1:$N$52)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INDEX($A$2:$P$52,MATCH(A74,$A$2:$A$52,0),4)</f>
        <v>-36209.630000000005</v>
      </c>
      <c r="C74">
        <f>INDEX($A$2:$P$52,MATCH(A74,$A$2:$A$52,0),9)</f>
        <v>-27292.159999999974</v>
      </c>
      <c r="D74">
        <f>INDEX($A$2:$P$52,MATCH(A74,$A$2:$A$52,0),14)</f>
        <v>-9181.0800000000163</v>
      </c>
    </row>
    <row r="75" spans="1:4" x14ac:dyDescent="0.35">
      <c r="A75" t="s">
        <v>25</v>
      </c>
      <c r="B75">
        <f t="shared" ref="B75:B79" si="15">INDEX($A$2:$P$52,MATCH(A75,$A$2:$A$52,0),4)</f>
        <v>0</v>
      </c>
      <c r="C75">
        <f t="shared" ref="C75:C79" si="16">INDEX($A$2:$P$52,MATCH(A75,$A$2:$A$52,0),9)</f>
        <v>0</v>
      </c>
      <c r="D75">
        <f t="shared" ref="D75:D79" si="17">INDEX($A$2:$P$52,MATCH(A75,$A$2:$A$52,0),14)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16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INDEX($B$2:$B$52,MATCH($B$82,$A$2:$A$52,0),1)</f>
        <v>356640100</v>
      </c>
      <c r="C84" s="6">
        <f>INDEX($C$2:$C$52,MATCH($B$82,$A$2:$A$52,0),1)</f>
        <v>341243679.13</v>
      </c>
    </row>
    <row r="85" spans="1:7" x14ac:dyDescent="0.35">
      <c r="A85" t="s">
        <v>74</v>
      </c>
      <c r="B85" s="6">
        <f>INDEX($G$2:$G$52,MATCH($B$82,$A$2:$A$52,0),1)</f>
        <v>382685200</v>
      </c>
      <c r="C85" s="6">
        <f>INDEX($H$2:$H$52,MATCH($B$82,$A$2:$A$52,0),1)</f>
        <v>346340810.81999999</v>
      </c>
    </row>
    <row r="86" spans="1:7" x14ac:dyDescent="0.35">
      <c r="A86" t="s">
        <v>75</v>
      </c>
      <c r="B86" s="6">
        <f>INDEX($L$2:$L$52,MATCH($B$82,$A$2:$A$52,0),1)</f>
        <v>376548600</v>
      </c>
      <c r="C86" s="6">
        <f>INDEX($M$2:$M$52,MATCH($B$82,$A$2:$A$52,0),1)</f>
        <v>355279492.22999901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Jordann Barber</cp:lastModifiedBy>
  <cp:revision/>
  <dcterms:created xsi:type="dcterms:W3CDTF">2020-02-26T17:00:38Z</dcterms:created>
  <dcterms:modified xsi:type="dcterms:W3CDTF">2023-09-20T02:37:05Z</dcterms:modified>
  <cp:category/>
  <cp:contentStatus/>
</cp:coreProperties>
</file>