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e\Desktop\NSS\Projects\lookups-budget-kostenkoandri\"/>
    </mc:Choice>
  </mc:AlternateContent>
  <xr:revisionPtr revIDLastSave="0" documentId="13_ncr:1_{52608AC5-7CDB-4260-8661-6F6F9FA9C694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D58" i="1"/>
  <c r="D59" i="1"/>
  <c r="D60" i="1"/>
  <c r="D61" i="1"/>
  <c r="D56" i="1"/>
  <c r="B57" i="1"/>
  <c r="B58" i="1"/>
  <c r="B59" i="1"/>
  <c r="B60" i="1"/>
  <c r="B61" i="1"/>
  <c r="B5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C86" i="1"/>
  <c r="B86" i="1"/>
  <c r="C85" i="1"/>
  <c r="B85" i="1"/>
  <c r="C84" i="1"/>
  <c r="B84" i="1"/>
  <c r="C74" i="1"/>
  <c r="D67" i="1"/>
  <c r="C69" i="1"/>
  <c r="B65" i="1"/>
  <c r="C58" i="1"/>
  <c r="C61" i="1"/>
  <c r="E7" i="1"/>
  <c r="E10" i="1"/>
  <c r="E15" i="1"/>
  <c r="E18" i="1"/>
  <c r="E23" i="1"/>
  <c r="E26" i="1"/>
  <c r="E31" i="1"/>
  <c r="E34" i="1"/>
  <c r="E39" i="1"/>
  <c r="E42" i="1"/>
  <c r="E47" i="1"/>
  <c r="E50" i="1"/>
  <c r="J4" i="1"/>
  <c r="J7" i="1"/>
  <c r="J12" i="1"/>
  <c r="J15" i="1"/>
  <c r="J20" i="1"/>
  <c r="J23" i="1"/>
  <c r="J28" i="1"/>
  <c r="J31" i="1"/>
  <c r="J36" i="1"/>
  <c r="J39" i="1"/>
  <c r="J44" i="1"/>
  <c r="J47" i="1"/>
  <c r="J52" i="1"/>
  <c r="N3" i="1"/>
  <c r="N4" i="1"/>
  <c r="N5" i="1"/>
  <c r="N6" i="1"/>
  <c r="N7" i="1"/>
  <c r="N8" i="1"/>
  <c r="N9" i="1"/>
  <c r="N10" i="1"/>
  <c r="D65" i="1" s="1"/>
  <c r="N11" i="1"/>
  <c r="D75" i="1" s="1"/>
  <c r="N12" i="1"/>
  <c r="N13" i="1"/>
  <c r="N14" i="1"/>
  <c r="N15" i="1"/>
  <c r="N16" i="1"/>
  <c r="N17" i="1"/>
  <c r="N18" i="1"/>
  <c r="D76" i="1" s="1"/>
  <c r="N19" i="1"/>
  <c r="N20" i="1"/>
  <c r="N21" i="1"/>
  <c r="N22" i="1"/>
  <c r="N23" i="1"/>
  <c r="N24" i="1"/>
  <c r="D77" i="1" s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J3" i="1" s="1"/>
  <c r="I4" i="1"/>
  <c r="I5" i="1"/>
  <c r="J5" i="1" s="1"/>
  <c r="I6" i="1"/>
  <c r="J6" i="1" s="1"/>
  <c r="I7" i="1"/>
  <c r="I8" i="1"/>
  <c r="J8" i="1" s="1"/>
  <c r="I9" i="1"/>
  <c r="J9" i="1" s="1"/>
  <c r="I10" i="1"/>
  <c r="C56" i="1" s="1"/>
  <c r="I11" i="1"/>
  <c r="C66" i="1" s="1"/>
  <c r="I12" i="1"/>
  <c r="I13" i="1"/>
  <c r="J13" i="1" s="1"/>
  <c r="I14" i="1"/>
  <c r="J14" i="1" s="1"/>
  <c r="I15" i="1"/>
  <c r="I16" i="1"/>
  <c r="J16" i="1" s="1"/>
  <c r="I17" i="1"/>
  <c r="J17" i="1" s="1"/>
  <c r="I18" i="1"/>
  <c r="C76" i="1" s="1"/>
  <c r="I19" i="1"/>
  <c r="J19" i="1" s="1"/>
  <c r="I20" i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J27" i="1" s="1"/>
  <c r="K27" i="1" s="1"/>
  <c r="I28" i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J35" i="1" s="1"/>
  <c r="K35" i="1" s="1"/>
  <c r="I36" i="1"/>
  <c r="I37" i="1"/>
  <c r="J37" i="1" s="1"/>
  <c r="I38" i="1"/>
  <c r="J38" i="1" s="1"/>
  <c r="I39" i="1"/>
  <c r="I40" i="1"/>
  <c r="J40" i="1" s="1"/>
  <c r="I41" i="1"/>
  <c r="J41" i="1" s="1"/>
  <c r="I42" i="1"/>
  <c r="J42" i="1" s="1"/>
  <c r="I43" i="1"/>
  <c r="J43" i="1" s="1"/>
  <c r="I44" i="1"/>
  <c r="I45" i="1"/>
  <c r="J45" i="1" s="1"/>
  <c r="I46" i="1"/>
  <c r="J46" i="1" s="1"/>
  <c r="I47" i="1"/>
  <c r="I48" i="1"/>
  <c r="J48" i="1" s="1"/>
  <c r="I49" i="1"/>
  <c r="J49" i="1" s="1"/>
  <c r="I50" i="1"/>
  <c r="J50" i="1" s="1"/>
  <c r="I51" i="1"/>
  <c r="J51" i="1" s="1"/>
  <c r="I52" i="1"/>
  <c r="I2" i="1"/>
  <c r="J2" i="1" s="1"/>
  <c r="D3" i="1"/>
  <c r="E3" i="1" s="1"/>
  <c r="D4" i="1"/>
  <c r="E4" i="1" s="1"/>
  <c r="D5" i="1"/>
  <c r="E5" i="1" s="1"/>
  <c r="D6" i="1"/>
  <c r="E6" i="1" s="1"/>
  <c r="D7" i="1"/>
  <c r="D8" i="1"/>
  <c r="E8" i="1" s="1"/>
  <c r="D9" i="1"/>
  <c r="E9" i="1" s="1"/>
  <c r="D10" i="1"/>
  <c r="B74" i="1" s="1"/>
  <c r="D11" i="1"/>
  <c r="E11" i="1" s="1"/>
  <c r="F11" i="1" s="1"/>
  <c r="D12" i="1"/>
  <c r="E12" i="1" s="1"/>
  <c r="D13" i="1"/>
  <c r="E13" i="1" s="1"/>
  <c r="D14" i="1"/>
  <c r="E14" i="1" s="1"/>
  <c r="D15" i="1"/>
  <c r="D16" i="1"/>
  <c r="E16" i="1" s="1"/>
  <c r="D17" i="1"/>
  <c r="E17" i="1" s="1"/>
  <c r="D18" i="1"/>
  <c r="B67" i="1" s="1"/>
  <c r="D19" i="1"/>
  <c r="E19" i="1" s="1"/>
  <c r="D20" i="1"/>
  <c r="E20" i="1" s="1"/>
  <c r="D21" i="1"/>
  <c r="E21" i="1" s="1"/>
  <c r="D22" i="1"/>
  <c r="E22" i="1" s="1"/>
  <c r="D23" i="1"/>
  <c r="D24" i="1"/>
  <c r="B68" i="1" s="1"/>
  <c r="D25" i="1"/>
  <c r="B78" i="1" s="1"/>
  <c r="D26" i="1"/>
  <c r="D27" i="1"/>
  <c r="E27" i="1" s="1"/>
  <c r="F27" i="1" s="1"/>
  <c r="D28" i="1"/>
  <c r="E28" i="1" s="1"/>
  <c r="D29" i="1"/>
  <c r="E29" i="1" s="1"/>
  <c r="D30" i="1"/>
  <c r="E30" i="1" s="1"/>
  <c r="D31" i="1"/>
  <c r="D32" i="1"/>
  <c r="E32" i="1" s="1"/>
  <c r="D33" i="1"/>
  <c r="E33" i="1" s="1"/>
  <c r="D34" i="1"/>
  <c r="D35" i="1"/>
  <c r="E35" i="1" s="1"/>
  <c r="F35" i="1" s="1"/>
  <c r="D36" i="1"/>
  <c r="E36" i="1" s="1"/>
  <c r="D37" i="1"/>
  <c r="E37" i="1" s="1"/>
  <c r="D38" i="1"/>
  <c r="E38" i="1" s="1"/>
  <c r="D39" i="1"/>
  <c r="D40" i="1"/>
  <c r="E40" i="1" s="1"/>
  <c r="D41" i="1"/>
  <c r="B79" i="1" s="1"/>
  <c r="D42" i="1"/>
  <c r="D43" i="1"/>
  <c r="E43" i="1" s="1"/>
  <c r="D44" i="1"/>
  <c r="E44" i="1" s="1"/>
  <c r="D45" i="1"/>
  <c r="E45" i="1" s="1"/>
  <c r="D46" i="1"/>
  <c r="E46" i="1" s="1"/>
  <c r="D47" i="1"/>
  <c r="D48" i="1"/>
  <c r="E48" i="1" s="1"/>
  <c r="D49" i="1"/>
  <c r="E49" i="1" s="1"/>
  <c r="D50" i="1"/>
  <c r="D51" i="1"/>
  <c r="E51" i="1" s="1"/>
  <c r="D52" i="1"/>
  <c r="E52" i="1" s="1"/>
  <c r="D2" i="1"/>
  <c r="E2" i="1" s="1"/>
  <c r="F46" i="1" l="1"/>
  <c r="K33" i="1"/>
  <c r="F39" i="1"/>
  <c r="K24" i="1"/>
  <c r="K31" i="1"/>
  <c r="F29" i="1"/>
  <c r="F20" i="1"/>
  <c r="F3" i="1"/>
  <c r="K45" i="1"/>
  <c r="K51" i="1"/>
  <c r="K15" i="1"/>
  <c r="F34" i="1"/>
  <c r="D70" i="1"/>
  <c r="C75" i="1"/>
  <c r="E41" i="1"/>
  <c r="E25" i="1"/>
  <c r="C60" i="1"/>
  <c r="C65" i="1"/>
  <c r="D69" i="1"/>
  <c r="B76" i="1"/>
  <c r="D74" i="1"/>
  <c r="B66" i="1"/>
  <c r="B77" i="1"/>
  <c r="P18" i="1"/>
  <c r="E24" i="1"/>
  <c r="F24" i="1" s="1"/>
  <c r="C59" i="1"/>
  <c r="C70" i="1"/>
  <c r="D68" i="1"/>
  <c r="B75" i="1"/>
  <c r="D79" i="1"/>
  <c r="J11" i="1"/>
  <c r="K11" i="1" s="1"/>
  <c r="C57" i="1"/>
  <c r="B70" i="1"/>
  <c r="C68" i="1"/>
  <c r="D66" i="1"/>
  <c r="C79" i="1"/>
  <c r="J18" i="1"/>
  <c r="J10" i="1"/>
  <c r="K10" i="1" s="1"/>
  <c r="B69" i="1"/>
  <c r="C67" i="1"/>
  <c r="C78" i="1"/>
  <c r="D78" i="1"/>
  <c r="C77" i="1"/>
  <c r="P10" i="1" l="1"/>
  <c r="P39" i="1"/>
  <c r="K19" i="1"/>
  <c r="P16" i="1"/>
  <c r="K37" i="1"/>
  <c r="P9" i="1"/>
  <c r="K46" i="1"/>
  <c r="K28" i="1"/>
  <c r="F12" i="1"/>
  <c r="F13" i="1"/>
  <c r="F50" i="1"/>
  <c r="K16" i="1"/>
  <c r="F23" i="1"/>
  <c r="K44" i="1"/>
  <c r="K25" i="1"/>
  <c r="F38" i="1"/>
  <c r="P21" i="1"/>
  <c r="P47" i="1"/>
  <c r="K47" i="1"/>
  <c r="F9" i="1"/>
  <c r="F16" i="1"/>
  <c r="P40" i="1"/>
  <c r="F51" i="1"/>
  <c r="P33" i="1"/>
  <c r="F19" i="1"/>
  <c r="P52" i="1"/>
  <c r="F28" i="1"/>
  <c r="F45" i="1"/>
  <c r="P20" i="1"/>
  <c r="K40" i="1"/>
  <c r="F47" i="1"/>
  <c r="P38" i="1"/>
  <c r="K41" i="1"/>
  <c r="F26" i="1"/>
  <c r="P37" i="1"/>
  <c r="P17" i="1"/>
  <c r="P14" i="1"/>
  <c r="P29" i="1"/>
  <c r="F25" i="1"/>
  <c r="P36" i="1"/>
  <c r="F17" i="1"/>
  <c r="F48" i="1"/>
  <c r="P48" i="1"/>
  <c r="F10" i="1"/>
  <c r="K6" i="1"/>
  <c r="F43" i="1"/>
  <c r="P26" i="1"/>
  <c r="F36" i="1"/>
  <c r="K12" i="1"/>
  <c r="P3" i="1"/>
  <c r="F5" i="1"/>
  <c r="F15" i="1"/>
  <c r="F32" i="1"/>
  <c r="K49" i="1"/>
  <c r="K7" i="1"/>
  <c r="P45" i="1"/>
  <c r="P32" i="1"/>
  <c r="P25" i="1"/>
  <c r="F41" i="1"/>
  <c r="P7" i="1"/>
  <c r="F33" i="1"/>
  <c r="K20" i="1"/>
  <c r="K5" i="1"/>
  <c r="F42" i="1"/>
  <c r="K14" i="1"/>
  <c r="K3" i="1"/>
  <c r="P34" i="1"/>
  <c r="F44" i="1"/>
  <c r="P6" i="1"/>
  <c r="P19" i="1"/>
  <c r="F21" i="1"/>
  <c r="F31" i="1"/>
  <c r="K4" i="1"/>
  <c r="F6" i="1"/>
  <c r="K39" i="1"/>
  <c r="P27" i="1"/>
  <c r="P11" i="1"/>
  <c r="P15" i="1"/>
  <c r="F49" i="1"/>
  <c r="K52" i="1"/>
  <c r="K13" i="1"/>
  <c r="K23" i="1"/>
  <c r="K22" i="1"/>
  <c r="K43" i="1"/>
  <c r="P42" i="1"/>
  <c r="F52" i="1"/>
  <c r="P22" i="1"/>
  <c r="P43" i="1"/>
  <c r="F37" i="1"/>
  <c r="K26" i="1"/>
  <c r="K36" i="1"/>
  <c r="F14" i="1"/>
  <c r="P28" i="1"/>
  <c r="P35" i="1"/>
  <c r="P12" i="1"/>
  <c r="K18" i="1"/>
  <c r="P24" i="1"/>
  <c r="P23" i="1"/>
  <c r="K2" i="1"/>
  <c r="P44" i="1"/>
  <c r="K21" i="1"/>
  <c r="P4" i="1"/>
  <c r="K30" i="1"/>
  <c r="F8" i="1"/>
  <c r="P50" i="1"/>
  <c r="K32" i="1"/>
  <c r="P46" i="1"/>
  <c r="P51" i="1"/>
  <c r="F2" i="1"/>
  <c r="K42" i="1"/>
  <c r="K9" i="1"/>
  <c r="F22" i="1"/>
  <c r="P5" i="1"/>
  <c r="P2" i="1"/>
  <c r="P41" i="1"/>
  <c r="P31" i="1"/>
  <c r="P30" i="1"/>
  <c r="P8" i="1"/>
  <c r="K29" i="1"/>
  <c r="P49" i="1"/>
  <c r="K38" i="1"/>
  <c r="F40" i="1"/>
  <c r="F4" i="1"/>
  <c r="K48" i="1"/>
  <c r="F18" i="1"/>
  <c r="K8" i="1"/>
  <c r="F7" i="1"/>
  <c r="K50" i="1"/>
  <c r="K17" i="1"/>
  <c r="F30" i="1"/>
  <c r="P13" i="1"/>
  <c r="K34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<sst xmlns="http://schemas.openxmlformats.org/spreadsheetml/2006/main" count="150" uniqueCount="90">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</sst>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vs Actual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1552100</c:v>
                </c:pt>
                <c:pt idx="1">
                  <c:v>1590700</c:v>
                </c:pt>
                <c:pt idx="2">
                  <c:v>1579300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B-4B56-810F-B7531ADD6355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1315623.30999999</c:v>
                </c:pt>
                <c:pt idx="1">
                  <c:v>1383905.98999999</c:v>
                </c:pt>
                <c:pt idx="2">
                  <c:v>1337735.3199999901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B-4B56-810F-B7531ADD6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727839"/>
        <c:axId val="2049435743"/>
      </c:barChart>
      <c:catAx>
        <c:axId val="20457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35743"/>
        <c:crosses val="autoZero"/>
        <c:auto val="1"/>
        <c:lblAlgn val="ctr"/>
        <c:lblOffset val="100"/>
        <c:noMultiLvlLbl val="0"/>
      </c:catAx>
      <c:valAx>
        <c:axId val="20494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1733550</xdr:colOff>
      <xdr:row>100</xdr:row>
      <xdr:rowOff>100012</xdr:rowOff>
    </xdr:from>
    <xdr:to>
      <xdr:col>3</xdr:col>
      <xdr:colOff>647700</xdr:colOff>
      <xdr:row>114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C0AA2-160F-50E4-276F-584964333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80" workbookViewId="0">
      <selection activeCell="B82" sqref="B82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"")</f>
        <v>-4.3170750765267295E-2</v>
      </c>
      <c r="F2">
        <f>RANK(E2,E:E)</f>
        <v>35</v>
      </c>
      <c r="G2">
        <v>382685200</v>
      </c>
      <c r="H2">
        <v>346340810.81999999</v>
      </c>
      <c r="I2">
        <f>H2-G2</f>
        <v>-36344389.180000007</v>
      </c>
      <c r="J2" s="5">
        <f>IFERROR(I2/G2, "")</f>
        <v>-9.4972027086493035E-2</v>
      </c>
      <c r="K2">
        <f>RANK(J2,J:J)</f>
        <v>39</v>
      </c>
      <c r="L2">
        <v>376548600</v>
      </c>
      <c r="M2">
        <v>355279492.22999901</v>
      </c>
      <c r="N2">
        <f>M2-L2</f>
        <v>-21269107.770000994</v>
      </c>
      <c r="O2" s="5">
        <f>IFERROR(N2/L2, "")</f>
        <v>-5.6484362894991494E-2</v>
      </c>
      <c r="P2">
        <f>RANK(O2, O:O)</f>
        <v>35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"")</f>
        <v>-2.3069981751824741E-2</v>
      </c>
      <c r="F3">
        <f t="shared" ref="F3:F52" si="2">RANK(E3,E:E)</f>
        <v>27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"")</f>
        <v>-6.6804928315415249E-2</v>
      </c>
      <c r="K3">
        <f t="shared" ref="K3:K52" si="5">RANK(J3,J:J)</f>
        <v>35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"")</f>
        <v>-1.3540749922529313E-3</v>
      </c>
      <c r="P3">
        <f t="shared" ref="P3:P52" si="8">RANK(O3, O:O)</f>
        <v>12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/>
      </c>
      <c r="F11" t="e">
        <f t="shared" si="2"/>
        <v>#VALUE!</v>
      </c>
      <c r="G11">
        <v>0</v>
      </c>
      <c r="H11">
        <v>0</v>
      </c>
      <c r="I11">
        <f t="shared" si="3"/>
        <v>0</v>
      </c>
      <c r="J11" s="5" t="str">
        <f t="shared" si="4"/>
        <v/>
      </c>
      <c r="K11" t="e">
        <f t="shared" si="5"/>
        <v>#VALUE!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/>
      </c>
      <c r="F27" t="e">
        <f t="shared" si="2"/>
        <v>#VALUE!</v>
      </c>
      <c r="G27">
        <v>0</v>
      </c>
      <c r="H27">
        <v>0</v>
      </c>
      <c r="I27">
        <f t="shared" si="3"/>
        <v>0</v>
      </c>
      <c r="J27" s="5" t="str">
        <f t="shared" si="4"/>
        <v/>
      </c>
      <c r="K27" t="e">
        <f t="shared" si="5"/>
        <v>#VALUE!</v>
      </c>
      <c r="L27">
        <v>0</v>
      </c>
      <c r="M27">
        <v>0</v>
      </c>
      <c r="N27">
        <f t="shared" si="6"/>
        <v>0</v>
      </c>
      <c r="O27" s="5" t="str">
        <f t="shared" si="7"/>
        <v/>
      </c>
      <c r="P27" t="e">
        <f t="shared" si="8"/>
        <v>#VALUE!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/>
      </c>
      <c r="F35" t="e">
        <f t="shared" si="2"/>
        <v>#VALUE!</v>
      </c>
      <c r="G35">
        <v>0</v>
      </c>
      <c r="H35">
        <v>0</v>
      </c>
      <c r="I35">
        <f t="shared" si="3"/>
        <v>0</v>
      </c>
      <c r="J35" s="5" t="str">
        <f t="shared" si="4"/>
        <v/>
      </c>
      <c r="K35" t="e">
        <f t="shared" si="5"/>
        <v>#VALUE!</v>
      </c>
      <c r="L35">
        <v>0</v>
      </c>
      <c r="M35">
        <v>0</v>
      </c>
      <c r="N35">
        <f t="shared" si="6"/>
        <v>0</v>
      </c>
      <c r="O35" s="5" t="str">
        <f t="shared" si="7"/>
        <v/>
      </c>
      <c r="P35" t="e">
        <f t="shared" si="8"/>
        <v>#VALUE!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 t="shared" si="7"/>
        <v/>
      </c>
      <c r="P49" t="e">
        <f t="shared" si="8"/>
        <v>#VALUE!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VLOOKUP(A56,$A$1:$D$52, 4, 0)</f>
        <v>-36209.630000000005</v>
      </c>
      <c r="C56">
        <f>VLOOKUP(A56,$A$1:$J$52, 9, 0)</f>
        <v>-27292.159999999974</v>
      </c>
      <c r="D56">
        <f>VLOOKUP(A56, $A$1:$N$52, 14, 0)</f>
        <v>-9181.0800000000163</v>
      </c>
    </row>
    <row r="57" spans="1:16" x14ac:dyDescent="0.25">
      <c r="A57" t="s">
        <v>25</v>
      </c>
      <c r="B57">
        <f t="shared" ref="B57:B61" si="9">VLOOKUP(A57,$A$1:$D$52, 4, 0)</f>
        <v>0</v>
      </c>
      <c r="C57">
        <f t="shared" ref="C57:C61" si="10">VLOOKUP(A57,$A$1:$J$52, 9, 0)</f>
        <v>0</v>
      </c>
      <c r="D57">
        <f t="shared" ref="D57:D61" si="11">VLOOKUP(A57, $A$1:$N$52, 14, 0)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 $A$1:$A$52, $D$1:$D$52)</f>
        <v>-36209.630000000005</v>
      </c>
      <c r="C65">
        <f>_xlfn.XLOOKUP(A65,$A$2:$A$52,$I$2:$I$52, 0)</f>
        <v>-27292.159999999974</v>
      </c>
      <c r="D65">
        <f>_xlfn.XLOOKUP(A65,$A$2:$A$52,$N$2:$N$52)</f>
        <v>-9181.0800000000163</v>
      </c>
    </row>
    <row r="66" spans="1:4" x14ac:dyDescent="0.25">
      <c r="A66" t="s">
        <v>25</v>
      </c>
      <c r="B66">
        <f t="shared" ref="B66:B70" si="12">_xlfn.XLOOKUP(A66, $A$1:$A$52, $D$1:$D$52)</f>
        <v>0</v>
      </c>
      <c r="C66">
        <f t="shared" ref="C66:C70" si="13">_xlfn.XLOOKUP(A66,$A$2:$A$52,$I$2:$I$52, 0)</f>
        <v>0</v>
      </c>
      <c r="D66">
        <f t="shared" ref="D66:D70" si="14">_xlfn.XLOOKUP(A66,$A$2:$A$52,$N$2:$N$52)</f>
        <v>-311228.08999999997</v>
      </c>
    </row>
    <row r="67" spans="1:4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INDEX($D$2:$D$52, MATCH(A74,$A$2:$A$52, 0))</f>
        <v>-36209.630000000005</v>
      </c>
      <c r="C74">
        <f>INDEX(I2:I52, MATCH(A74,A2:A52,0))</f>
        <v>-27292.159999999974</v>
      </c>
      <c r="D74">
        <f>INDEX($N$2:$N$52, MATCH(A74, $A$2:$A$52, 0))</f>
        <v>-9181.0800000000163</v>
      </c>
    </row>
    <row r="75" spans="1:4" x14ac:dyDescent="0.25">
      <c r="A75" t="s">
        <v>25</v>
      </c>
      <c r="B75">
        <f t="shared" ref="B75:B79" si="15">INDEX($D$2:$D$52, MATCH(A75,$A$2:$A$52, 0))</f>
        <v>0</v>
      </c>
      <c r="C75">
        <f t="shared" ref="C75:C79" si="16">INDEX(I3:I53, MATCH(A75,A3:A53,0))</f>
        <v>0</v>
      </c>
      <c r="D75">
        <f t="shared" ref="D75:D79" si="17">INDEX($N$2:$N$52, MATCH(A75, $A$2:$A$52, 0))</f>
        <v>-311228.08999999997</v>
      </c>
    </row>
    <row r="76" spans="1:4" x14ac:dyDescent="0.2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2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2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2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  <c r="B82" t="s">
        <v>22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INDEX(B$2:B$52, MATCH($B$82, $A$2:$A$52, 0))</f>
        <v>1552100</v>
      </c>
      <c r="C84" s="6">
        <f>INDEX(C$2:C$52, MATCH($B$82, $A$2:$A$52, 0))</f>
        <v>1315623.30999999</v>
      </c>
    </row>
    <row r="85" spans="1:7" x14ac:dyDescent="0.25">
      <c r="A85" t="s">
        <v>74</v>
      </c>
      <c r="B85" s="6">
        <f>INDEX(G$2:G$52, MATCH($B$82, $A$2:$A$52))</f>
        <v>1590700</v>
      </c>
      <c r="C85" s="6">
        <f>INDEX(H$2:H$52, MATCH($B$82, $A$2:$A$52))</f>
        <v>1383905.98999999</v>
      </c>
    </row>
    <row r="86" spans="1:7" x14ac:dyDescent="0.25">
      <c r="A86" t="s">
        <v>75</v>
      </c>
      <c r="B86" s="6">
        <f>INDEX(L$2:L$52, MATCH($B$82, $A$2:$A$52, 0))</f>
        <v>1579300</v>
      </c>
      <c r="C86" s="6">
        <f>INDEX(M$2:M$52, MATCH($B$82, $A$2:$A$52, 0))</f>
        <v>1337735.3199999901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sqref="B82" xr:uid="{BE60EF82-1EA2-43F7-A7DE-58EB4D82D1E8}">
      <formula1>$A2:$A52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Kostenko, Andrii</cp:lastModifiedBy>
  <cp:revision/>
  <dcterms:created xsi:type="dcterms:W3CDTF">2020-02-26T17:00:38Z</dcterms:created>
  <dcterms:modified xsi:type="dcterms:W3CDTF">2023-09-20T02:21:02Z</dcterms:modified>
  <cp:category/>
  <cp:contentStatus/>
</cp:coreProperties>
</file>