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whi\Documents\nss_data_analytics\Projects\lookups-budget-t-white-21\spreadsheets\"/>
    </mc:Choice>
  </mc:AlternateContent>
  <xr:revisionPtr revIDLastSave="0" documentId="13_ncr:1_{ECFE0B0A-73D9-4FD9-8D00-4A41BD2380D5}" xr6:coauthVersionLast="47" xr6:coauthVersionMax="47" xr10:uidLastSave="{00000000-0000-0000-0000-000000000000}"/>
  <bookViews>
    <workbookView xWindow="0" yWindow="80" windowWidth="21720" windowHeight="1378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E91" i="1"/>
  <c r="E93" i="1"/>
  <c r="C93" i="1"/>
  <c r="C92" i="1"/>
  <c r="C91" i="1"/>
  <c r="D91" i="1"/>
  <c r="B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2" i="1"/>
  <c r="E84" i="1"/>
  <c r="D84" i="1"/>
  <c r="C86" i="1"/>
  <c r="C85" i="1"/>
  <c r="C84" i="1"/>
  <c r="B86" i="1"/>
  <c r="B85" i="1"/>
  <c r="B8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D78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56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59" i="1" s="1"/>
  <c r="D25" i="1"/>
  <c r="B60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60" i="1" l="1"/>
  <c r="C68" i="1"/>
  <c r="E24" i="1"/>
  <c r="B68" i="1"/>
  <c r="C78" i="1"/>
  <c r="O10" i="1"/>
  <c r="E25" i="1"/>
  <c r="H60" i="1" s="1"/>
  <c r="B69" i="1"/>
  <c r="C77" i="1"/>
  <c r="O25" i="1"/>
  <c r="B58" i="1"/>
  <c r="B67" i="1"/>
  <c r="C67" i="1"/>
  <c r="J25" i="1"/>
  <c r="B57" i="1"/>
  <c r="D67" i="1"/>
  <c r="D76" i="1"/>
  <c r="E41" i="1"/>
  <c r="H61" i="1" s="1"/>
  <c r="J24" i="1"/>
  <c r="O41" i="1"/>
  <c r="O18" i="1"/>
  <c r="C61" i="1"/>
  <c r="D66" i="1"/>
  <c r="D75" i="1"/>
  <c r="J41" i="1"/>
  <c r="D56" i="1"/>
  <c r="B74" i="1"/>
  <c r="G61" i="1"/>
  <c r="O11" i="1"/>
  <c r="D61" i="1"/>
  <c r="C79" i="1"/>
  <c r="G56" i="1"/>
  <c r="H56" i="1"/>
  <c r="H58" i="1"/>
  <c r="O24" i="1"/>
  <c r="C60" i="1"/>
  <c r="D59" i="1"/>
  <c r="B66" i="1"/>
  <c r="B79" i="1"/>
  <c r="C76" i="1"/>
  <c r="C74" i="1"/>
  <c r="G60" i="1"/>
  <c r="H59" i="1"/>
  <c r="B56" i="1"/>
  <c r="D65" i="1"/>
  <c r="B78" i="1"/>
  <c r="C75" i="1"/>
  <c r="G59" i="1"/>
  <c r="B61" i="1"/>
  <c r="C58" i="1"/>
  <c r="D70" i="1"/>
  <c r="B77" i="1"/>
  <c r="C65" i="1"/>
  <c r="G58" i="1"/>
  <c r="E11" i="1"/>
  <c r="J11" i="1"/>
  <c r="K11" i="1" s="1"/>
  <c r="C57" i="1"/>
  <c r="B65" i="1"/>
  <c r="D69" i="1"/>
  <c r="B76" i="1"/>
  <c r="G57" i="1"/>
  <c r="J10" i="1"/>
  <c r="D68" i="1"/>
  <c r="K9" i="1" l="1"/>
  <c r="P24" i="1"/>
  <c r="P12" i="1"/>
  <c r="K18" i="1"/>
  <c r="K48" i="1"/>
  <c r="K21" i="1"/>
  <c r="P29" i="1"/>
  <c r="P23" i="1"/>
  <c r="P41" i="1"/>
  <c r="K30" i="1"/>
  <c r="K31" i="1"/>
  <c r="P19" i="1"/>
  <c r="K20" i="1"/>
  <c r="K29" i="1"/>
  <c r="K22" i="1"/>
  <c r="K12" i="1"/>
  <c r="K38" i="1"/>
  <c r="K49" i="1"/>
  <c r="P48" i="1"/>
  <c r="K28" i="1"/>
  <c r="K37" i="1"/>
  <c r="K26" i="1"/>
  <c r="P2" i="1"/>
  <c r="K10" i="1"/>
  <c r="K32" i="1"/>
  <c r="P28" i="1"/>
  <c r="P34" i="1"/>
  <c r="K46" i="1"/>
  <c r="K41" i="1"/>
  <c r="P14" i="1"/>
  <c r="K50" i="1"/>
  <c r="P36" i="1"/>
  <c r="K24" i="1"/>
  <c r="K42" i="1"/>
  <c r="P26" i="1"/>
  <c r="K3" i="1"/>
  <c r="P9" i="1"/>
  <c r="K36" i="1"/>
  <c r="P51" i="1"/>
  <c r="K45" i="1"/>
  <c r="K47" i="1"/>
  <c r="P39" i="1"/>
  <c r="P13" i="1"/>
  <c r="P45" i="1"/>
  <c r="K17" i="1"/>
  <c r="P38" i="1"/>
  <c r="P44" i="1"/>
  <c r="P22" i="1"/>
  <c r="P8" i="1"/>
  <c r="K19" i="1"/>
  <c r="P50" i="1"/>
  <c r="K44" i="1"/>
  <c r="K16" i="1"/>
  <c r="P42" i="1"/>
  <c r="K34" i="1"/>
  <c r="P20" i="1"/>
  <c r="P10" i="1"/>
  <c r="P21" i="1"/>
  <c r="P3" i="1"/>
  <c r="H57" i="1"/>
  <c r="I57" i="1"/>
  <c r="K40" i="1"/>
  <c r="K25" i="1"/>
  <c r="P52" i="1"/>
  <c r="K7" i="1"/>
  <c r="P16" i="1"/>
  <c r="K43" i="1"/>
  <c r="K15" i="1"/>
  <c r="K52" i="1"/>
  <c r="K8" i="1"/>
  <c r="K39" i="1"/>
  <c r="P6" i="1"/>
  <c r="P25" i="1"/>
  <c r="P37" i="1"/>
  <c r="P33" i="1"/>
  <c r="K6" i="1"/>
  <c r="P15" i="1"/>
  <c r="P17" i="1"/>
  <c r="K23" i="1"/>
  <c r="P43" i="1"/>
  <c r="P32" i="1"/>
  <c r="K51" i="1"/>
  <c r="K33" i="1"/>
  <c r="K5" i="1"/>
  <c r="P30" i="1"/>
  <c r="P47" i="1"/>
  <c r="P11" i="1"/>
  <c r="K14" i="1"/>
  <c r="P5" i="1"/>
  <c r="P31" i="1"/>
  <c r="P4" i="1"/>
  <c r="P7" i="1"/>
  <c r="P18" i="1"/>
  <c r="P40" i="1"/>
  <c r="K4" i="1"/>
  <c r="K13" i="1"/>
  <c r="P46" i="1"/>
  <c r="F93" i="1" l="1"/>
  <c r="G93" i="1" s="1"/>
  <c r="B93" i="1"/>
  <c r="D93" i="1"/>
  <c r="I56" i="1"/>
  <c r="I59" i="1"/>
  <c r="I61" i="1"/>
  <c r="I60" i="1"/>
  <c r="I58" i="1"/>
  <c r="F92" i="1"/>
  <c r="G92" i="1" s="1"/>
  <c r="B92" i="1" l="1"/>
  <c r="D92" i="1"/>
  <c r="E92" i="1" s="1"/>
  <c r="F91" i="1"/>
</calcChain>
</file>

<file path=xl/sharedStrings.xml><?xml version="1.0" encoding="utf-8"?>
<sst xmlns="http://schemas.openxmlformats.org/spreadsheetml/2006/main" count="161" uniqueCount="92">
  <si>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</si>
  <si>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</si>
  <si>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</si>
  <si>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</si>
  <si>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</si>
  <si>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</si>
  <si>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</si>
  <si>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</si>
  <si>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</si>
  <si>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</si>
  <si>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</si>
  <si>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</si>
  <si>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</si>
  <si>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</si>
  <si>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</si>
  <si>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</si>
  <si>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</si>
  <si>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</si>
  <si>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</si>
  <si>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</si>
  <si>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</si>
  <si>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</si>
  <si>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</si>
  <si>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</si>
  <si>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</si>
  <si>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</si>
  <si>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</si>
  <si>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</si>
  <si>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</si>
  <si>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</si>
  <si>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</si>
  <si>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</si>
  <si>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</si>
  <si>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</si>
  <si>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</si>
  <si>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</si>
  <si>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</si>
  <si>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</si>
  <si>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</si>
  <si>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</si>
  <si>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</si>
  <si>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</si>
  <si>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</si>
  <si>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</si>
  <si>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</si>
  <si>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</si>
  <si>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</si>
  <si>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</si>
  <si>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</si>
  <si>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</si>
  <si>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</si>
  <si>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</si>
  <si>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</si>
  <si>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</si>
  <si>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</si>
  <si>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</si>
  <si>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</si>
  <si>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</si>
  <si>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</si>
  <si>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</si>
  <si>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</si>
  <si>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</si>
  <si>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</si>
  <si>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</si>
  <si>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</si>
  <si>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</si>
  <si>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</si>
  <si>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</si>
  <si>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</si>
  <si>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</si>
  <si>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</si>
  <si>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</si>
  <si>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</si>
  <si>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</si>
  <si>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</si>
  <si>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</si>
  <si>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</si>
  <si>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</si>
  <si>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</si>
  <si>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</si>
  <si>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</si>
  <si>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</si>
  <si>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</si>
  <si>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</si>
  <si>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</si>
  <si>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</si>
  <si>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</si>
  <si>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</si>
  <si>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</si>
  <si>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</si>
  <si>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7. Modify your formulas from questions 3-5 using MATCH so that you can pull the formula both down and sideways to fill in the entire table.</t>
  </si>
  <si>
    <t>8. Use XLOOKUP to find, for each financial year, the three highest ranked departments in terms of the percentage below budget their actual spending was. Bonus: Combine XLOOKUP with INDEX and MATCH in order to write two formulas that can be copied and pasted to fill in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</si>
</sst>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42" applyNumberFormat="1" applyFont="1"/>
    <xf numFmtId="0" fontId="0" fillId="0" borderId="0" xfId="0" applyNumberFormat="1"/>
    <xf numFmtId="0" fontId="0" fillId="33" borderId="0" xfId="0" applyNumberFormat="1" applyFill="1"/>
    <xf numFmtId="0" fontId="16" fillId="0" borderId="0" xfId="0" applyNumberFormat="1" applyFont="1"/>
    <xf numFmtId="0" fontId="16" fillId="0" borderId="0" xfId="0" applyNumberFormat="1" applyFont="1" applyAlignment="1">
      <alignment horizont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A76" workbookViewId="0">
      <selection activeCell="G91" sqref="G91"/>
    </sheetView>
  </sheetViews>
  <sheetFormatPr defaultRowHeight="14.5"/>
  <cols>
    <col min="1" max="1" width="32.26953125" bestFit="1" customWidth="1"/>
    <col min="2" max="4" width="26.26953125" bestFit="1" customWidth="1"/>
    <col min="5" max="5" width="15.81640625" customWidth="1"/>
    <col min="6" max="6" width="21" style="13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 s="17">
        <f>IFERROR(RANK(E2,$E$2:$E$52),"")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IFERROR(RANK(J2,J:J),"")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IFERROR(RANK(O2,O:O),"")</f>
        <v>35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IFERROR(D3/B3,"")</f>
        <v>-2.3069981751824741E-2</v>
      </c>
      <c r="F3" s="17">
        <f t="shared" ref="F3:F52" si="2">IFERROR(RANK(E3,$E$2:$E$52),"")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IFERROR(RANK(J3,J:J),"")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IFERROR(N3/L3,"")</f>
        <v>-1.3540749922529313E-3</v>
      </c>
      <c r="P3">
        <f t="shared" ref="P3:P52" si="8">IFERROR(RANK(O3,O:O),"")</f>
        <v>12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17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17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17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1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17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17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17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17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17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17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17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17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17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17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17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17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17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17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17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17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17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17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17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17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17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17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17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17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17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17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17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17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1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17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17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17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17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17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17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17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17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17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1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17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17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17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17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17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  <c r="E55" s="9" t="s">
        <v>90</v>
      </c>
      <c r="F55" s="14" t="s">
        <v>0</v>
      </c>
      <c r="G55" s="1" t="s">
        <v>3</v>
      </c>
      <c r="H55" s="1" t="s">
        <v>8</v>
      </c>
      <c r="I55" s="1" t="s">
        <v>13</v>
      </c>
    </row>
    <row r="56" spans="1:16">
      <c r="A56" t="s">
        <v>24</v>
      </c>
      <c r="B56">
        <f>VLOOKUP(A56,A$1:D$52,4,FALSE)</f>
        <v>-36209.630000000005</v>
      </c>
      <c r="C56">
        <f>VLOOKUP($A56,$A$1:I$52,9,FALSE)</f>
        <v>-27292.159999999974</v>
      </c>
      <c r="D56">
        <f>VLOOKUP($A56,$A$1:N$52,14,FALSE)</f>
        <v>-9181.0800000000163</v>
      </c>
      <c r="E56" s="10"/>
      <c r="F56" s="13" t="s">
        <v>24</v>
      </c>
      <c r="G56">
        <f>INDEX(D$2:D$52,MATCH($F56,$A$2:$A$52))</f>
        <v>-36209.630000000005</v>
      </c>
      <c r="H56">
        <f t="shared" ref="H56:I61" si="9">INDEX(E$2:E$52,MATCH($F56,$A$2:$A$52))</f>
        <v>-8.1681998646514792E-2</v>
      </c>
      <c r="I56">
        <f t="shared" si="9"/>
        <v>43</v>
      </c>
    </row>
    <row r="57" spans="1:16">
      <c r="A57" t="s">
        <v>25</v>
      </c>
      <c r="B57">
        <f t="shared" ref="B57:B61" si="10">VLOOKUP(A57,A$1:D$52,4,FALSE)</f>
        <v>0</v>
      </c>
      <c r="C57">
        <f t="shared" ref="C57:C61" si="11">VLOOKUP(A57,A$1:I$52,9,FALSE)</f>
        <v>0</v>
      </c>
      <c r="D57">
        <f>VLOOKUP($A57,$A$1:N$52,14,FALSE)</f>
        <v>-311228.08999999997</v>
      </c>
      <c r="E57" s="10"/>
      <c r="F57" s="13" t="s">
        <v>25</v>
      </c>
      <c r="G57">
        <f t="shared" ref="G57:G61" si="12">INDEX(D$2:D$52,MATCH($F57,$A$2:$A$52))</f>
        <v>0</v>
      </c>
      <c r="H57" t="str">
        <f t="shared" si="9"/>
        <v/>
      </c>
      <c r="I57" t="str">
        <f t="shared" si="9"/>
        <v/>
      </c>
    </row>
    <row r="58" spans="1:16">
      <c r="A58" t="s">
        <v>32</v>
      </c>
      <c r="B58">
        <f t="shared" si="10"/>
        <v>-149396.10000000987</v>
      </c>
      <c r="C58">
        <f t="shared" si="11"/>
        <v>-189254.06000000006</v>
      </c>
      <c r="D58">
        <f>VLOOKUP($A58,$A$1:N$52,14,FALSE)</f>
        <v>-374962.91000000015</v>
      </c>
      <c r="E58" s="10"/>
      <c r="F58" s="13" t="s">
        <v>32</v>
      </c>
      <c r="G58">
        <f t="shared" si="12"/>
        <v>-149396.10000000987</v>
      </c>
      <c r="H58">
        <f t="shared" si="9"/>
        <v>-5.4037002206391245E-2</v>
      </c>
      <c r="I58">
        <f t="shared" si="9"/>
        <v>37</v>
      </c>
    </row>
    <row r="59" spans="1:16">
      <c r="A59" t="s">
        <v>38</v>
      </c>
      <c r="B59">
        <f t="shared" si="10"/>
        <v>-12230.810000000056</v>
      </c>
      <c r="C59">
        <f t="shared" si="11"/>
        <v>-45485.580000000075</v>
      </c>
      <c r="D59">
        <f>VLOOKUP($A59,$A$1:N$52,14,FALSE)</f>
        <v>-72.879999999888241</v>
      </c>
      <c r="E59" s="10"/>
      <c r="F59" s="13" t="s">
        <v>38</v>
      </c>
      <c r="G59">
        <f t="shared" si="12"/>
        <v>-12230.810000000056</v>
      </c>
      <c r="H59">
        <f t="shared" si="9"/>
        <v>-1.3334943305713101E-2</v>
      </c>
      <c r="I59">
        <f t="shared" si="9"/>
        <v>18</v>
      </c>
    </row>
    <row r="60" spans="1:16">
      <c r="A60" t="s">
        <v>39</v>
      </c>
      <c r="B60">
        <f t="shared" si="10"/>
        <v>-4950.4699999999721</v>
      </c>
      <c r="C60">
        <f t="shared" si="11"/>
        <v>-8005.7900000010268</v>
      </c>
      <c r="D60">
        <f>VLOOKUP($A60,$A$1:N$52,14,FALSE)</f>
        <v>-1724.9000000000233</v>
      </c>
      <c r="E60" s="10"/>
      <c r="F60" s="13" t="s">
        <v>39</v>
      </c>
      <c r="G60">
        <f t="shared" si="12"/>
        <v>-4950.4699999999721</v>
      </c>
      <c r="H60">
        <f t="shared" si="9"/>
        <v>-1.0226130964676661E-2</v>
      </c>
      <c r="I60">
        <f t="shared" si="9"/>
        <v>11</v>
      </c>
    </row>
    <row r="61" spans="1:16">
      <c r="A61" t="s">
        <v>55</v>
      </c>
      <c r="B61">
        <f t="shared" si="10"/>
        <v>-184239.79000001028</v>
      </c>
      <c r="C61">
        <f t="shared" si="11"/>
        <v>-133456.33000001032</v>
      </c>
      <c r="D61">
        <f>VLOOKUP($A61,$A$1:N$52,14,FALSE)</f>
        <v>-82077.349999999627</v>
      </c>
      <c r="E61" s="10"/>
      <c r="F61" s="13" t="s">
        <v>55</v>
      </c>
      <c r="G61">
        <f t="shared" si="12"/>
        <v>-184239.79000001028</v>
      </c>
      <c r="H61">
        <f t="shared" si="9"/>
        <v>-4.0110550149132493E-2</v>
      </c>
      <c r="I61">
        <f t="shared" si="9"/>
        <v>32</v>
      </c>
    </row>
    <row r="62" spans="1:16">
      <c r="E62" s="10"/>
    </row>
    <row r="63" spans="1:16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>
      <c r="A65" t="s">
        <v>24</v>
      </c>
      <c r="B65">
        <f>_xlfn.XLOOKUP(A65,A$1:A$52,D$1:D$52)</f>
        <v>-36209.630000000005</v>
      </c>
      <c r="C65">
        <f>_xlfn.XLOOKUP($A65,$A$1:$A$52,I$1:I$52)</f>
        <v>-27292.159999999974</v>
      </c>
      <c r="D65">
        <f>_xlfn.XLOOKUP($A65,$A$1:$A$52,N$1:N$52)</f>
        <v>-9181.0800000000163</v>
      </c>
    </row>
    <row r="66" spans="1:4">
      <c r="A66" t="s">
        <v>25</v>
      </c>
      <c r="B66">
        <f t="shared" ref="B66:B70" si="13">_xlfn.XLOOKUP(A66,A$1:A$52,D$1:D$52)</f>
        <v>0</v>
      </c>
      <c r="C66">
        <f t="shared" ref="C66:C70" si="14">_xlfn.XLOOKUP($A66,$A$1:$A$52,I$1:I$52)</f>
        <v>0</v>
      </c>
      <c r="D66">
        <f t="shared" ref="D66:D70" si="15">_xlfn.XLOOKUP($A66,$A$1:$A$52,N$1:N$52)</f>
        <v>-311228.08999999997</v>
      </c>
    </row>
    <row r="67" spans="1:4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>
      <c r="A72" s="7" t="s">
        <v>69</v>
      </c>
    </row>
    <row r="73" spans="1:4">
      <c r="A73" s="1" t="s">
        <v>0</v>
      </c>
      <c r="B73" s="1" t="s">
        <v>3</v>
      </c>
      <c r="C73" s="1" t="s">
        <v>8</v>
      </c>
      <c r="D73" s="1" t="s">
        <v>13</v>
      </c>
    </row>
    <row r="74" spans="1:4">
      <c r="A74" t="s">
        <v>24</v>
      </c>
      <c r="B74">
        <f>INDEX(D$1:$D$52,MATCH($A74,$A$1:$A$52))</f>
        <v>-36209.630000000005</v>
      </c>
      <c r="C74">
        <f>INDEX(I$1:I$52,MATCH($A74,$A$1:$A$52))</f>
        <v>-27292.159999999974</v>
      </c>
      <c r="D74">
        <f>INDEX(N$1:N$52,MATCH($A74,$A$1:$A$52))</f>
        <v>-9181.0800000000163</v>
      </c>
    </row>
    <row r="75" spans="1:4">
      <c r="A75" t="s">
        <v>25</v>
      </c>
      <c r="B75">
        <f>INDEX(D$1:$D$52,MATCH($A75,$A$1:$A$52))</f>
        <v>0</v>
      </c>
      <c r="C75">
        <f t="shared" ref="C75:C79" si="16">INDEX(I$1:I$52,MATCH($A75,$A$1:$A$52))</f>
        <v>0</v>
      </c>
      <c r="D75">
        <f t="shared" ref="D75:D79" si="17">INDEX(N$1:N$52,MATCH($A75,$A$1:$A$52))</f>
        <v>-311228.08999999997</v>
      </c>
    </row>
    <row r="76" spans="1:4">
      <c r="A76" t="s">
        <v>32</v>
      </c>
      <c r="B76">
        <f>INDEX(D$1:$D$52,MATCH($A76,$A$1:$A$52))</f>
        <v>-149396.10000000987</v>
      </c>
      <c r="C76">
        <f t="shared" si="16"/>
        <v>-189254.06000000006</v>
      </c>
      <c r="D76">
        <f t="shared" si="17"/>
        <v>-374962.91000000015</v>
      </c>
    </row>
    <row r="77" spans="1:4">
      <c r="A77" t="s">
        <v>38</v>
      </c>
      <c r="B77">
        <f>INDEX(D$1:$D$52,MATCH($A77,$A$1:$A$52))</f>
        <v>-12230.810000000056</v>
      </c>
      <c r="C77">
        <f t="shared" si="16"/>
        <v>-45485.580000000075</v>
      </c>
      <c r="D77">
        <f t="shared" si="17"/>
        <v>-72.879999999888241</v>
      </c>
    </row>
    <row r="78" spans="1:4">
      <c r="A78" t="s">
        <v>39</v>
      </c>
      <c r="B78">
        <f>INDEX(D$1:$D$52,MATCH($A78,$A$1:$A$52))</f>
        <v>-4950.4699999999721</v>
      </c>
      <c r="C78">
        <f t="shared" si="16"/>
        <v>-8005.7900000010268</v>
      </c>
      <c r="D78">
        <f t="shared" si="17"/>
        <v>-1724.9000000000233</v>
      </c>
    </row>
    <row r="79" spans="1:4">
      <c r="A79" t="s">
        <v>55</v>
      </c>
      <c r="B79">
        <f>INDEX(D$1:$D$52,MATCH($A79,$A$1:$A$52))</f>
        <v>-184239.79000001028</v>
      </c>
      <c r="C79">
        <f t="shared" si="16"/>
        <v>-133456.33000001032</v>
      </c>
      <c r="D79">
        <f t="shared" si="17"/>
        <v>-82077.349999999627</v>
      </c>
    </row>
    <row r="81" spans="1:7">
      <c r="A81" s="7" t="s">
        <v>70</v>
      </c>
    </row>
    <row r="82" spans="1:7">
      <c r="A82" t="s">
        <v>20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>
        <f>INDEX(B$1:B$52,MATCH($A$82,$A$1:$A$52))</f>
        <v>409300</v>
      </c>
      <c r="C84" s="6">
        <f>INDEX(C$1:C$52,MATCH($A$82,$A$1:$A$52))</f>
        <v>385908.52</v>
      </c>
      <c r="D84">
        <f>_xlfn.XLOOKUP($A$82,$A$1:$A$52,B1:B52)</f>
        <v>409300</v>
      </c>
      <c r="E84">
        <f>_xlfn.XLOOKUP($A$82,$A$1:$A$52,C1:C52)</f>
        <v>385908.52</v>
      </c>
    </row>
    <row r="85" spans="1:7">
      <c r="A85" t="s">
        <v>74</v>
      </c>
      <c r="B85" s="6">
        <f>INDEX(G$1:G$52,MATCH($A$82,$A$1:$A$52))</f>
        <v>428500</v>
      </c>
      <c r="C85" s="6">
        <f>INDEX(H$1:H$52,MATCH($A$82,$A$1:$A$52))</f>
        <v>427758.64</v>
      </c>
    </row>
    <row r="86" spans="1:7">
      <c r="A86" t="s">
        <v>75</v>
      </c>
      <c r="B86" s="6">
        <f>INDEX(L$1:L$52,MATCH($A$82,$A$1:$A$52))</f>
        <v>445200</v>
      </c>
      <c r="C86" s="6">
        <f>INDEX(M$1:M$52,MATCH($A$82,$A$1:$A$52))</f>
        <v>445114.28999999899</v>
      </c>
    </row>
    <row r="88" spans="1:7">
      <c r="A88" s="7" t="s">
        <v>76</v>
      </c>
    </row>
    <row r="89" spans="1:7">
      <c r="A89" t="s">
        <v>77</v>
      </c>
      <c r="B89" s="7">
        <v>1</v>
      </c>
      <c r="C89" s="7"/>
      <c r="D89" s="7">
        <v>2</v>
      </c>
      <c r="E89" s="7"/>
      <c r="F89" s="15">
        <v>3</v>
      </c>
    </row>
    <row r="90" spans="1:7">
      <c r="B90" s="8" t="s">
        <v>0</v>
      </c>
      <c r="C90" s="8" t="s">
        <v>78</v>
      </c>
      <c r="D90" s="8" t="s">
        <v>0</v>
      </c>
      <c r="E90" s="8" t="s">
        <v>78</v>
      </c>
      <c r="F90" s="16" t="s">
        <v>0</v>
      </c>
      <c r="G90" s="8" t="s">
        <v>78</v>
      </c>
    </row>
    <row r="91" spans="1:7">
      <c r="A91" t="s">
        <v>73</v>
      </c>
      <c r="B91" t="str">
        <f>_xlfn.XLOOKUP(B$89,$F$1:$F$52,$A$1:$A$52)</f>
        <v>Debt Service</v>
      </c>
      <c r="C91" s="12">
        <f>_xlfn.XLOOKUP(B91,$A$1:$A$52,$E$1:$E$52)</f>
        <v>3.1837408866824991E-3</v>
      </c>
      <c r="D91" t="str">
        <f>_xlfn.XLOOKUP(D$89,$F$1:$F$52,$A$1:$A$52)</f>
        <v>Sports Authority</v>
      </c>
      <c r="E91" s="12">
        <f>_xlfn.XLOOKUP(D91,$A$1:$A$52,$E$1:$E$52)</f>
        <v>0</v>
      </c>
      <c r="F91" s="13" t="str">
        <f>_xlfn.XLOOKUP(F$89,$F$1:$F$52,$A$1:$A$52)</f>
        <v>Fire</v>
      </c>
      <c r="G91" s="12">
        <f>_xlfn.XLOOKUP(F91,$A$1:$A$52,$E$1:$E$52)</f>
        <v>-1.2379538203300809E-5</v>
      </c>
    </row>
    <row r="92" spans="1:7">
      <c r="A92" t="s">
        <v>74</v>
      </c>
      <c r="B92" t="str">
        <f>_xlfn.XLOOKUP(B$89,$K$1:$K$52,$A$1:$A$52)</f>
        <v>Sports Authority</v>
      </c>
      <c r="C92" s="12">
        <f>_xlfn.XLOOKUP(B92,$A$1:$A$52,$J$1:$J$52)</f>
        <v>0</v>
      </c>
      <c r="D92" t="str">
        <f>_xlfn.XLOOKUP(D$89,$K$1:$K$52,$A$1:$A$52)</f>
        <v>Fire</v>
      </c>
      <c r="E92" s="12">
        <f>_xlfn.XLOOKUP(D92,$A$1:$A$52,$J$1:$J$52)</f>
        <v>-7.4142392760188761E-5</v>
      </c>
      <c r="F92" s="13" t="str">
        <f>_xlfn.XLOOKUP(F$89,$K$1:$K$52,$A$1:$A$52)</f>
        <v>District Attorney</v>
      </c>
      <c r="G92" s="12">
        <f>_xlfn.XLOOKUP(F92,$A$1:$A$52,$J$1:$J$52)</f>
        <v>-2.769017341040361E-4</v>
      </c>
    </row>
    <row r="93" spans="1:7">
      <c r="A93" t="s">
        <v>75</v>
      </c>
      <c r="B93" t="str">
        <f>_xlfn.XLOOKUP(B$89,$P$1:$P$52,$A$1:$A$52)</f>
        <v>Sports Authority</v>
      </c>
      <c r="C93" s="12">
        <f>_xlfn.XLOOKUP(B93,$A$1:$A$52,$O$1:$O$52)</f>
        <v>0</v>
      </c>
      <c r="D93" t="str">
        <f>_xlfn.XLOOKUP(D$89,$P$1:$P$52,$A$1:$A$52)</f>
        <v>Police</v>
      </c>
      <c r="E93" s="12">
        <f>_xlfn.XLOOKUP(D93,$A$1:$A$52,$O$1:$O$52)</f>
        <v>-1.8129115815929696E-7</v>
      </c>
      <c r="F93" s="13" t="str">
        <f>_xlfn.XLOOKUP(F$89,$P$1:$P$52,$A$1:$A$52)</f>
        <v>Fire</v>
      </c>
      <c r="G93" s="12">
        <f>_xlfn.XLOOKUP(F93,$A$1:$A$52,$O$1:$O$52)</f>
        <v>-8.9158438821450736E-7</v>
      </c>
    </row>
    <row r="95" spans="1:7">
      <c r="A95" s="7" t="s">
        <v>79</v>
      </c>
    </row>
    <row r="96" spans="1:7">
      <c r="A96" t="s">
        <v>77</v>
      </c>
      <c r="B96" s="7">
        <v>1</v>
      </c>
      <c r="C96" s="7"/>
      <c r="D96" s="7">
        <v>2</v>
      </c>
      <c r="E96" s="7"/>
      <c r="F96" s="15">
        <v>3</v>
      </c>
    </row>
    <row r="97" spans="1:9">
      <c r="B97" s="8" t="s">
        <v>0</v>
      </c>
      <c r="C97" s="8" t="s">
        <v>78</v>
      </c>
      <c r="D97" s="8" t="s">
        <v>0</v>
      </c>
      <c r="E97" s="8" t="s">
        <v>78</v>
      </c>
      <c r="F97" s="16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3" spans="1:9">
      <c r="A103" s="11" t="s">
        <v>91</v>
      </c>
      <c r="B103" s="11"/>
      <c r="C103" s="11"/>
      <c r="D103" s="11"/>
    </row>
    <row r="104" spans="1:9">
      <c r="A104" s="11"/>
      <c r="B104" s="11"/>
      <c r="C104" s="11"/>
      <c r="D104" s="11"/>
    </row>
    <row r="105" spans="1:9">
      <c r="A105" s="11"/>
      <c r="B105" s="11"/>
      <c r="C105" s="11"/>
      <c r="D105" s="11"/>
    </row>
  </sheetData>
  <autoFilter ref="A1:P52" xr:uid="{00000000-0001-0000-0000-000000000000}"/>
  <mergeCells count="2">
    <mergeCell ref="E55:E62"/>
    <mergeCell ref="A103:D105"/>
  </mergeCells>
  <dataValidations count="2">
    <dataValidation type="list" allowBlank="1" showInputMessage="1" showErrorMessage="1" sqref="A82: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/>
  <cols>
    <col min="1" max="1" width="12.81640625" bestFit="1" customWidth="1"/>
    <col min="2" max="2" width="52.726562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Teresa White</cp:lastModifiedBy>
  <cp:revision/>
  <dcterms:created xsi:type="dcterms:W3CDTF">2020-02-26T17:00:38Z</dcterms:created>
  <dcterms:modified xsi:type="dcterms:W3CDTF">2023-09-22T03:34:57Z</dcterms:modified>
  <cp:category/>
  <cp:contentStatus/>
</cp:coreProperties>
</file>