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esktop\NSS DA11\Excel\lookups-exercise-DoubleM85\"/>
    </mc:Choice>
  </mc:AlternateContent>
  <xr:revisionPtr revIDLastSave="0" documentId="13_ncr:1_{002CB165-F1F7-4C5E-8075-4988069910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" l="1" a="1"/>
  <c r="H65" i="1" s="1"/>
  <c r="I65" i="1" a="1"/>
  <c r="I65" i="1" s="1"/>
  <c r="H66" i="1" a="1"/>
  <c r="H66" i="1" s="1"/>
  <c r="I66" i="1" a="1"/>
  <c r="I66" i="1"/>
  <c r="H67" i="1" a="1"/>
  <c r="H67" i="1" s="1"/>
  <c r="I67" i="1" a="1"/>
  <c r="I67" i="1" s="1"/>
  <c r="H68" i="1" a="1"/>
  <c r="H68" i="1" s="1"/>
  <c r="I68" i="1" a="1"/>
  <c r="I68" i="1" s="1"/>
  <c r="H69" i="1" a="1"/>
  <c r="H69" i="1" s="1"/>
  <c r="I69" i="1" a="1"/>
  <c r="I69" i="1" s="1"/>
  <c r="H70" i="1" a="1"/>
  <c r="H70" i="1" s="1"/>
  <c r="I70" i="1" a="1"/>
  <c r="I70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65" i="1" a="1"/>
  <c r="G65" i="1" s="1"/>
  <c r="H74" i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G74" i="1"/>
  <c r="H56" i="1"/>
  <c r="I56" i="1"/>
  <c r="H57" i="1"/>
  <c r="I57" i="1"/>
  <c r="H58" i="1"/>
  <c r="I58" i="1"/>
  <c r="H59" i="1"/>
  <c r="I59" i="1"/>
  <c r="H60" i="1"/>
  <c r="I60" i="1"/>
  <c r="H61" i="1"/>
  <c r="I61" i="1"/>
  <c r="G57" i="1"/>
  <c r="G58" i="1"/>
  <c r="G59" i="1"/>
  <c r="G60" i="1"/>
  <c r="G61" i="1"/>
  <c r="G56" i="1"/>
  <c r="B65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C84" i="1" l="1"/>
  <c r="C85" i="1"/>
  <c r="C86" i="1"/>
  <c r="B86" i="1"/>
  <c r="B85" i="1"/>
  <c r="B84" i="1"/>
  <c r="D79" i="1"/>
  <c r="B75" i="1"/>
  <c r="D68" i="1"/>
  <c r="C70" i="1"/>
  <c r="E4" i="1"/>
  <c r="E12" i="1"/>
  <c r="E20" i="1"/>
  <c r="E28" i="1"/>
  <c r="E36" i="1"/>
  <c r="E44" i="1"/>
  <c r="E52" i="1"/>
  <c r="N52" i="1"/>
  <c r="O52" i="1" s="1"/>
  <c r="N51" i="1"/>
  <c r="O51" i="1" s="1"/>
  <c r="N50" i="1"/>
  <c r="O50" i="1" s="1"/>
  <c r="N49" i="1"/>
  <c r="O49" i="1" s="1"/>
  <c r="P49" i="1" s="1"/>
  <c r="N48" i="1"/>
  <c r="O48" i="1" s="1"/>
  <c r="N47" i="1"/>
  <c r="O47" i="1" s="1"/>
  <c r="N46" i="1"/>
  <c r="O46" i="1" s="1"/>
  <c r="N45" i="1"/>
  <c r="O45" i="1" s="1"/>
  <c r="O44" i="1"/>
  <c r="N44" i="1"/>
  <c r="N43" i="1"/>
  <c r="O43" i="1" s="1"/>
  <c r="N42" i="1"/>
  <c r="O42" i="1" s="1"/>
  <c r="N41" i="1"/>
  <c r="O41" i="1" s="1"/>
  <c r="N40" i="1"/>
  <c r="O40" i="1" s="1"/>
  <c r="N39" i="1"/>
  <c r="O39" i="1" s="1"/>
  <c r="N38" i="1"/>
  <c r="O38" i="1" s="1"/>
  <c r="O37" i="1"/>
  <c r="N37" i="1"/>
  <c r="N36" i="1"/>
  <c r="O36" i="1" s="1"/>
  <c r="O35" i="1"/>
  <c r="P35" i="1" s="1"/>
  <c r="N35" i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O28" i="1"/>
  <c r="N28" i="1"/>
  <c r="N27" i="1"/>
  <c r="O27" i="1" s="1"/>
  <c r="P27" i="1" s="1"/>
  <c r="N26" i="1"/>
  <c r="O26" i="1" s="1"/>
  <c r="N25" i="1"/>
  <c r="O25" i="1" s="1"/>
  <c r="N24" i="1"/>
  <c r="O24" i="1" s="1"/>
  <c r="O23" i="1"/>
  <c r="N23" i="1"/>
  <c r="N22" i="1"/>
  <c r="O22" i="1" s="1"/>
  <c r="N21" i="1"/>
  <c r="O21" i="1" s="1"/>
  <c r="N20" i="1"/>
  <c r="O20" i="1" s="1"/>
  <c r="O19" i="1"/>
  <c r="N19" i="1"/>
  <c r="N18" i="1"/>
  <c r="O18" i="1" s="1"/>
  <c r="N17" i="1"/>
  <c r="O17" i="1" s="1"/>
  <c r="N16" i="1"/>
  <c r="O16" i="1" s="1"/>
  <c r="O15" i="1"/>
  <c r="N15" i="1"/>
  <c r="N14" i="1"/>
  <c r="O14" i="1" s="1"/>
  <c r="N13" i="1"/>
  <c r="O13" i="1" s="1"/>
  <c r="N12" i="1"/>
  <c r="O12" i="1" s="1"/>
  <c r="O11" i="1"/>
  <c r="N11" i="1"/>
  <c r="D75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O4" i="1"/>
  <c r="N4" i="1"/>
  <c r="N3" i="1"/>
  <c r="O3" i="1" s="1"/>
  <c r="N2" i="1"/>
  <c r="O2" i="1" s="1"/>
  <c r="J52" i="1"/>
  <c r="I52" i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J43" i="1"/>
  <c r="I43" i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J35" i="1"/>
  <c r="K35" i="1" s="1"/>
  <c r="I35" i="1"/>
  <c r="I34" i="1"/>
  <c r="J34" i="1" s="1"/>
  <c r="I33" i="1"/>
  <c r="J33" i="1" s="1"/>
  <c r="I32" i="1"/>
  <c r="J32" i="1" s="1"/>
  <c r="J31" i="1"/>
  <c r="I31" i="1"/>
  <c r="I30" i="1"/>
  <c r="J30" i="1" s="1"/>
  <c r="J29" i="1"/>
  <c r="I29" i="1"/>
  <c r="I28" i="1"/>
  <c r="J28" i="1" s="1"/>
  <c r="J27" i="1"/>
  <c r="K27" i="1" s="1"/>
  <c r="I27" i="1"/>
  <c r="I26" i="1"/>
  <c r="J26" i="1" s="1"/>
  <c r="I25" i="1"/>
  <c r="J25" i="1" s="1"/>
  <c r="I24" i="1"/>
  <c r="J24" i="1" s="1"/>
  <c r="J23" i="1"/>
  <c r="I23" i="1"/>
  <c r="I22" i="1"/>
  <c r="J22" i="1" s="1"/>
  <c r="J21" i="1"/>
  <c r="I21" i="1"/>
  <c r="I20" i="1"/>
  <c r="J20" i="1" s="1"/>
  <c r="I19" i="1"/>
  <c r="J19" i="1" s="1"/>
  <c r="I18" i="1"/>
  <c r="J18" i="1" s="1"/>
  <c r="I17" i="1"/>
  <c r="J17" i="1" s="1"/>
  <c r="I16" i="1"/>
  <c r="J16" i="1" s="1"/>
  <c r="J15" i="1"/>
  <c r="I15" i="1"/>
  <c r="I14" i="1"/>
  <c r="J14" i="1" s="1"/>
  <c r="I13" i="1"/>
  <c r="J13" i="1" s="1"/>
  <c r="I12" i="1"/>
  <c r="J12" i="1" s="1"/>
  <c r="I11" i="1"/>
  <c r="C75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D3" i="1"/>
  <c r="E3" i="1" s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D21" i="1"/>
  <c r="E21" i="1" s="1"/>
  <c r="D22" i="1"/>
  <c r="E22" i="1" s="1"/>
  <c r="D23" i="1"/>
  <c r="E23" i="1" s="1"/>
  <c r="D24" i="1"/>
  <c r="D25" i="1"/>
  <c r="D26" i="1"/>
  <c r="E26" i="1" s="1"/>
  <c r="D27" i="1"/>
  <c r="E27" i="1" s="1"/>
  <c r="D28" i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E37" i="1" s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D2" i="1"/>
  <c r="E2" i="1" s="1"/>
  <c r="F50" i="1" l="1"/>
  <c r="F34" i="1"/>
  <c r="P24" i="1"/>
  <c r="E11" i="1"/>
  <c r="C69" i="1"/>
  <c r="D67" i="1"/>
  <c r="C74" i="1"/>
  <c r="D78" i="1"/>
  <c r="J11" i="1"/>
  <c r="K11" i="1" s="1"/>
  <c r="E18" i="1"/>
  <c r="E10" i="1"/>
  <c r="F29" i="1" s="1"/>
  <c r="B70" i="1"/>
  <c r="C68" i="1"/>
  <c r="D66" i="1"/>
  <c r="C79" i="1"/>
  <c r="D77" i="1"/>
  <c r="E41" i="1"/>
  <c r="E25" i="1"/>
  <c r="B69" i="1"/>
  <c r="C67" i="1"/>
  <c r="B74" i="1"/>
  <c r="C78" i="1"/>
  <c r="D76" i="1"/>
  <c r="E24" i="1"/>
  <c r="F13" i="1" s="1"/>
  <c r="B68" i="1"/>
  <c r="C66" i="1"/>
  <c r="B79" i="1"/>
  <c r="C77" i="1"/>
  <c r="B67" i="1"/>
  <c r="D65" i="1"/>
  <c r="B78" i="1"/>
  <c r="C76" i="1"/>
  <c r="D70" i="1"/>
  <c r="B77" i="1"/>
  <c r="K30" i="1"/>
  <c r="C65" i="1"/>
  <c r="D69" i="1"/>
  <c r="B76" i="1"/>
  <c r="D74" i="1"/>
  <c r="F21" i="1"/>
  <c r="F5" i="1"/>
  <c r="F6" i="1"/>
  <c r="F2" i="1"/>
  <c r="F36" i="1"/>
  <c r="F28" i="1"/>
  <c r="F20" i="1"/>
  <c r="F12" i="1"/>
  <c r="F44" i="1"/>
  <c r="F43" i="1"/>
  <c r="F27" i="1"/>
  <c r="F19" i="1"/>
  <c r="F3" i="1"/>
  <c r="F52" i="1"/>
  <c r="F51" i="1"/>
  <c r="F35" i="1"/>
  <c r="F11" i="1"/>
  <c r="F10" i="1"/>
  <c r="F49" i="1"/>
  <c r="F41" i="1"/>
  <c r="F33" i="1"/>
  <c r="F25" i="1"/>
  <c r="F17" i="1"/>
  <c r="F9" i="1"/>
  <c r="F48" i="1"/>
  <c r="F40" i="1"/>
  <c r="F32" i="1"/>
  <c r="F24" i="1"/>
  <c r="F16" i="1"/>
  <c r="F8" i="1"/>
  <c r="F47" i="1"/>
  <c r="F39" i="1"/>
  <c r="F31" i="1"/>
  <c r="F23" i="1"/>
  <c r="F15" i="1"/>
  <c r="F7" i="1"/>
  <c r="F46" i="1"/>
  <c r="F38" i="1"/>
  <c r="F30" i="1"/>
  <c r="F22" i="1"/>
  <c r="F14" i="1"/>
  <c r="P8" i="1"/>
  <c r="P13" i="1"/>
  <c r="P32" i="1"/>
  <c r="P42" i="1"/>
  <c r="P46" i="1"/>
  <c r="P34" i="1"/>
  <c r="P47" i="1"/>
  <c r="P23" i="1"/>
  <c r="P25" i="1"/>
  <c r="P29" i="1"/>
  <c r="P38" i="1"/>
  <c r="P48" i="1"/>
  <c r="P37" i="1"/>
  <c r="P5" i="1"/>
  <c r="P15" i="1"/>
  <c r="P26" i="1"/>
  <c r="P14" i="1"/>
  <c r="P44" i="1"/>
  <c r="P36" i="1"/>
  <c r="P20" i="1"/>
  <c r="P12" i="1"/>
  <c r="P3" i="1"/>
  <c r="P11" i="1"/>
  <c r="P43" i="1"/>
  <c r="P2" i="1"/>
  <c r="P19" i="1"/>
  <c r="P28" i="1"/>
  <c r="P4" i="1"/>
  <c r="P6" i="1"/>
  <c r="P16" i="1"/>
  <c r="P21" i="1"/>
  <c r="P30" i="1"/>
  <c r="P39" i="1"/>
  <c r="P50" i="1"/>
  <c r="P9" i="1"/>
  <c r="P17" i="1"/>
  <c r="P40" i="1"/>
  <c r="P45" i="1"/>
  <c r="P51" i="1"/>
  <c r="P33" i="1"/>
  <c r="P10" i="1"/>
  <c r="P7" i="1"/>
  <c r="P18" i="1"/>
  <c r="P22" i="1"/>
  <c r="P31" i="1"/>
  <c r="P41" i="1"/>
  <c r="P52" i="1"/>
  <c r="K33" i="1"/>
  <c r="K38" i="1"/>
  <c r="K44" i="1"/>
  <c r="K50" i="1"/>
  <c r="K36" i="1"/>
  <c r="K2" i="1"/>
  <c r="K25" i="1"/>
  <c r="K47" i="1"/>
  <c r="K14" i="1"/>
  <c r="K48" i="1"/>
  <c r="K3" i="1"/>
  <c r="K32" i="1"/>
  <c r="K37" i="1"/>
  <c r="K43" i="1"/>
  <c r="K4" i="1"/>
  <c r="K10" i="1"/>
  <c r="K15" i="1"/>
  <c r="K21" i="1"/>
  <c r="K16" i="1"/>
  <c r="K22" i="1"/>
  <c r="K28" i="1"/>
  <c r="K34" i="1"/>
  <c r="K51" i="1"/>
  <c r="K13" i="1"/>
  <c r="K8" i="1"/>
  <c r="K26" i="1"/>
  <c r="K49" i="1"/>
  <c r="K5" i="1"/>
  <c r="K17" i="1"/>
  <c r="K39" i="1"/>
  <c r="K45" i="1"/>
  <c r="K7" i="1"/>
  <c r="K19" i="1"/>
  <c r="K42" i="1"/>
  <c r="K20" i="1"/>
  <c r="K31" i="1"/>
  <c r="K9" i="1"/>
  <c r="K6" i="1"/>
  <c r="K12" i="1"/>
  <c r="K18" i="1"/>
  <c r="K23" i="1"/>
  <c r="K29" i="1"/>
  <c r="K40" i="1"/>
  <c r="K46" i="1"/>
  <c r="K52" i="1"/>
  <c r="F45" i="1" l="1"/>
  <c r="F26" i="1"/>
  <c r="F4" i="1"/>
  <c r="B91" i="1" s="1"/>
  <c r="K24" i="1"/>
  <c r="K41" i="1"/>
  <c r="F42" i="1"/>
  <c r="F37" i="1"/>
  <c r="F18" i="1"/>
  <c r="D91" i="1" l="1"/>
  <c r="F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<sst xmlns="http://schemas.openxmlformats.org/spreadsheetml/2006/main" count="183" uniqueCount="93">
  <si>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</si>
  <si>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</si>
  <si>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</si>
  <si>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</si>
  <si>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</si>
  <si>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</si>
  <si>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</si>
  <si>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</si>
  <si>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</si>
  <si>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</si>
  <si>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</si>
  <si>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</si>
  <si>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</si>
  <si>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</si>
  <si>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</si>
  <si>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</si>
  <si>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</si>
  <si>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</si>
  <si>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</si>
  <si>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</si>
  <si>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</si>
  <si>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</si>
  <si>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</si>
  <si>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</si>
  <si>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</si>
  <si>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</si>
  <si>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</si>
  <si>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</si>
  <si>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</si>
  <si>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</si>
  <si>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</si>
  <si>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</si>
  <si>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</si>
  <si>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</si>
  <si>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</si>
  <si>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</si>
  <si>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</si>
  <si>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</si>
  <si>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</si>
  <si>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</si>
  <si>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</si>
  <si>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</si>
  <si>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</si>
  <si>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</si>
  <si>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</si>
  <si>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</si>
  <si>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</si>
  <si>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</si>
  <si>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</si>
  <si>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</si>
  <si>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</si>
  <si>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</si>
  <si>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</si>
  <si>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</si>
  <si>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</si>
  <si>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</si>
  <si>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</si>
  <si>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</si>
  <si>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</si>
  <si>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</si>
  <si>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</si>
  <si>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</si>
  <si>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</si>
  <si>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</si>
  <si>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</si>
  <si>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</si>
  <si>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</si>
  <si>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</si>
  <si>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</si>
  <si>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</si>
  <si>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</si>
  <si>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</si>
  <si>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</si>
  <si>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</si>
  <si>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</si>
  <si>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</si>
  <si>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</si>
  <si>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</si>
  <si>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</si>
  <si>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</si>
  <si>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</si>
  <si>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</si>
  <si>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</si>
  <si>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</si>
  <si>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</si>
  <si>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</si>
  <si>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</si>
  <si>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</si>
  <si>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</si>
  <si>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</si>
  <si>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7.4</t>
  </si>
  <si>
    <t>Question 7.3</t>
  </si>
  <si>
    <t>Question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</si>
</sst>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5999400</c:v>
                </c:pt>
                <c:pt idx="1">
                  <c:v>6195500</c:v>
                </c:pt>
                <c:pt idx="2">
                  <c:v>6157400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A-417A-A6CF-566D179B7C13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5925637.7199999904</c:v>
                </c:pt>
                <c:pt idx="1">
                  <c:v>6084985.4699999997</c:v>
                </c:pt>
                <c:pt idx="2">
                  <c:v>5987572.0199999996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A-417A-A6CF-566D179B7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0628304"/>
        <c:axId val="1151465728"/>
      </c:barChart>
      <c:catAx>
        <c:axId val="115062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65728"/>
        <c:crosses val="autoZero"/>
        <c:auto val="1"/>
        <c:lblAlgn val="ctr"/>
        <c:lblOffset val="100"/>
        <c:noMultiLvlLbl val="0"/>
      </c:catAx>
      <c:valAx>
        <c:axId val="11514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62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81</xdr:row>
      <xdr:rowOff>147637</xdr:rowOff>
    </xdr:from>
    <xdr:to>
      <xdr:col>11</xdr:col>
      <xdr:colOff>257175</xdr:colOff>
      <xdr:row>97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F2521-FAEA-A877-69C8-B484B5DCB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0" workbookViewId="0">
      <selection activeCell="H76" sqref="H76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33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IFERROR(RANK(E2,E:E,1),"N/A")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IFERROR(I2/G2,"N/A")</f>
        <v>-9.4972027086493035E-2</v>
      </c>
      <c r="K2">
        <f>IFERROR(RANK(J2,J:J,1),"N/A")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IFERROR(N2/L2,"N/A")</f>
        <v>-5.6484362894991494E-2</v>
      </c>
      <c r="P2">
        <f>IFERROR(RANK(O2,O:O,1),"N/A")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IFERROR(D3/B3,"N/A")</f>
        <v>-2.3069981751824741E-2</v>
      </c>
      <c r="F3">
        <f t="shared" ref="F3:F52" si="2">IFERROR(RANK(E3,E:E,1),"N/A")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IFERROR(I3/G3,"N/A")</f>
        <v>-6.6804928315415249E-2</v>
      </c>
      <c r="K3">
        <f t="shared" ref="K3:K52" si="5">IFERROR(RANK(J3,J:J,1),"N/A")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IFERROR(N3/L3,"N/A")</f>
        <v>-1.3540749922529313E-3</v>
      </c>
      <c r="P3">
        <f t="shared" ref="P3:P52" si="8">IFERROR(RANK(O3,O:O,1),"N/A")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N/A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N/A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 t="str">
        <f t="shared" si="7"/>
        <v>N/A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N/A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 t="str">
        <f t="shared" si="7"/>
        <v>N/A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N/A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2" t="s">
        <v>91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VLOOKUP(A56,A$2:D$52,4,0)</f>
        <v>-36209.630000000005</v>
      </c>
      <c r="C56">
        <f>VLOOKUP(A56,A2:I52,9,0)</f>
        <v>-27292.159999999974</v>
      </c>
      <c r="D56">
        <f>VLOOKUP(A56,A2:N52,14,0)</f>
        <v>-9181.0800000000163</v>
      </c>
      <c r="F56" t="s">
        <v>24</v>
      </c>
      <c r="G56">
        <f>VLOOKUP($F56,$A$1:$P$52,MATCH(G$55,$A$1:$P$1,0))</f>
        <v>-36209.630000000005</v>
      </c>
      <c r="H56">
        <f t="shared" ref="H56:I56" si="9">VLOOKUP($F56,$A$1:$P$52,MATCH(H$55,$A$1:$P$1,0))</f>
        <v>-27292.159999999974</v>
      </c>
      <c r="I56">
        <f t="shared" si="9"/>
        <v>-9181.0800000000163</v>
      </c>
    </row>
    <row r="57" spans="1:16" x14ac:dyDescent="0.25">
      <c r="A57" t="s">
        <v>25</v>
      </c>
      <c r="B57">
        <f t="shared" ref="B57:B61" si="10">VLOOKUP(A57,A$2:D$52,4,0)</f>
        <v>0</v>
      </c>
      <c r="C57">
        <f t="shared" ref="C57:C61" si="11">VLOOKUP(A57,A3:I53,9,0)</f>
        <v>0</v>
      </c>
      <c r="D57">
        <f t="shared" ref="D57:D61" si="12">VLOOKUP(A57,A3:N53,14,0)</f>
        <v>-311228.08999999997</v>
      </c>
      <c r="F57" t="s">
        <v>25</v>
      </c>
      <c r="G57">
        <f t="shared" ref="G57:I61" si="13">VLOOKUP($F57,$A$1:$P$52,MATCH(G$55,$A$1:$P$1,0))</f>
        <v>0</v>
      </c>
      <c r="H57">
        <f t="shared" si="13"/>
        <v>0</v>
      </c>
      <c r="I57">
        <f t="shared" si="13"/>
        <v>-311228.08999999997</v>
      </c>
    </row>
    <row r="58" spans="1:16" x14ac:dyDescent="0.2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13"/>
        <v>-189254.06000000006</v>
      </c>
      <c r="I58">
        <f t="shared" si="13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13"/>
        <v>-45485.580000000075</v>
      </c>
      <c r="I59">
        <f t="shared" si="13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13"/>
        <v>-8005.7900000010268</v>
      </c>
      <c r="I60">
        <f t="shared" si="13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13"/>
        <v>-133456.33000001032</v>
      </c>
      <c r="I61">
        <f t="shared" si="13"/>
        <v>-82077.349999999627</v>
      </c>
    </row>
    <row r="63" spans="1:16" x14ac:dyDescent="0.25">
      <c r="A63" s="7" t="s">
        <v>68</v>
      </c>
      <c r="F63" s="7" t="s">
        <v>90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5">
      <c r="A65" t="s">
        <v>24</v>
      </c>
      <c r="B65">
        <f>_xlfn.XLOOKUP(A65,A$2:A$52,D$2:D$52)</f>
        <v>-36209.630000000005</v>
      </c>
      <c r="C65">
        <f>_xlfn.XLOOKUP(A65,A$2:A$52,I$2:I$52)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_xlfn.XLOOKUP($F65,$A$1:$A$52,INDEX($A$1:$P$52,,MATCH(G$64,$A$1:$P$1,0)),FALSE)</f>
        <v>-36209.630000000005</v>
      </c>
      <c r="H65" cm="1">
        <f t="array" ref="H65">_xlfn.XLOOKUP($F65,$A$1:$A$52,INDEX($A$1:$P$52,,MATCH(H$64,$A$1:$P$1,0)),FALSE)</f>
        <v>-27292.159999999974</v>
      </c>
      <c r="I65" cm="1">
        <f t="array" ref="I65">_xlfn.XLOOKUP($F65,$A$1:$A$52,INDEX($A$1:$P$52,,MATCH(I$64,$A$1:$P$1,0)),FALSE)</f>
        <v>-9181.0800000000163</v>
      </c>
    </row>
    <row r="66" spans="1:9" x14ac:dyDescent="0.25">
      <c r="A66" t="s">
        <v>25</v>
      </c>
      <c r="B66">
        <f t="shared" ref="B66:B70" si="14">_xlfn.XLOOKUP(A66,A$2:A$52,D$2:D$52)</f>
        <v>0</v>
      </c>
      <c r="C66">
        <f t="shared" ref="C66:C70" si="15">_xlfn.XLOOKUP(A66,A$2:A$52,I$2:I$52)</f>
        <v>0</v>
      </c>
      <c r="D66">
        <f t="shared" ref="D66:D70" si="16">_xlfn.XLOOKUP(A66,$A$2:$A$52,$N$2:$N$52)</f>
        <v>-311228.08999999997</v>
      </c>
      <c r="F66" t="s">
        <v>25</v>
      </c>
      <c r="G66" cm="1">
        <f t="array" ref="G66">_xlfn.XLOOKUP($F66,$A$1:$A$52,INDEX($A$1:$P$52,,MATCH(G$64,$A$1:$P$1,0)),FALSE)</f>
        <v>0</v>
      </c>
      <c r="H66" cm="1">
        <f t="array" ref="H66">_xlfn.XLOOKUP($F66,$A$1:$A$52,INDEX($A$1:$P$52,,MATCH(H$64,$A$1:$P$1,0)),FALSE)</f>
        <v>0</v>
      </c>
      <c r="I66" cm="1">
        <f t="array" ref="I66">_xlfn.XLOOKUP($F66,$A$1:$A$52,INDEX($A$1:$P$52,,MATCH(I$64,$A$1:$P$1,0)),FALSE)</f>
        <v>-311228.08999999997</v>
      </c>
    </row>
    <row r="67" spans="1:9" x14ac:dyDescent="0.2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_xlfn.XLOOKUP($F67,$A$1:$A$52,INDEX($A$1:$P$52,,MATCH(G$64,$A$1:$P$1,0)),FALSE)</f>
        <v>-149396.10000000987</v>
      </c>
      <c r="H67" cm="1">
        <f t="array" ref="H67">_xlfn.XLOOKUP($F67,$A$1:$A$52,INDEX($A$1:$P$52,,MATCH(H$64,$A$1:$P$1,0)),FALSE)</f>
        <v>-189254.06000000006</v>
      </c>
      <c r="I67" cm="1">
        <f t="array" ref="I67">_xlfn.XLOOKUP($F67,$A$1:$A$52,INDEX($A$1:$P$52,,MATCH(I$64,$A$1:$P$1,0)),FALSE)</f>
        <v>-374962.91000000015</v>
      </c>
    </row>
    <row r="68" spans="1:9" x14ac:dyDescent="0.2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_xlfn.XLOOKUP($F68,$A$1:$A$52,INDEX($A$1:$P$52,,MATCH(G$64,$A$1:$P$1,0)),FALSE)</f>
        <v>-12230.810000000056</v>
      </c>
      <c r="H68" cm="1">
        <f t="array" ref="H68">_xlfn.XLOOKUP($F68,$A$1:$A$52,INDEX($A$1:$P$52,,MATCH(H$64,$A$1:$P$1,0)),FALSE)</f>
        <v>-45485.580000000075</v>
      </c>
      <c r="I68" cm="1">
        <f t="array" ref="I68">_xlfn.XLOOKUP($F68,$A$1:$A$52,INDEX($A$1:$P$52,,MATCH(I$64,$A$1:$P$1,0)),FALSE)</f>
        <v>-72.879999999888241</v>
      </c>
    </row>
    <row r="69" spans="1:9" x14ac:dyDescent="0.2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_xlfn.XLOOKUP($F69,$A$1:$A$52,INDEX($A$1:$P$52,,MATCH(G$64,$A$1:$P$1,0)),FALSE)</f>
        <v>-4950.4699999999721</v>
      </c>
      <c r="H69" cm="1">
        <f t="array" ref="H69">_xlfn.XLOOKUP($F69,$A$1:$A$52,INDEX($A$1:$P$52,,MATCH(H$64,$A$1:$P$1,0)),FALSE)</f>
        <v>-8005.7900000010268</v>
      </c>
      <c r="I69" cm="1">
        <f t="array" ref="I69">_xlfn.XLOOKUP($F69,$A$1:$A$52,INDEX($A$1:$P$52,,MATCH(I$64,$A$1:$P$1,0)),FALSE)</f>
        <v>-1724.9000000000233</v>
      </c>
    </row>
    <row r="70" spans="1:9" x14ac:dyDescent="0.2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_xlfn.XLOOKUP($F70,$A$1:$A$52,INDEX($A$1:$P$52,,MATCH(G$64,$A$1:$P$1,0)),FALSE)</f>
        <v>-184239.79000001028</v>
      </c>
      <c r="H70" cm="1">
        <f t="array" ref="H70">_xlfn.XLOOKUP($F70,$A$1:$A$52,INDEX($A$1:$P$52,,MATCH(H$64,$A$1:$P$1,0)),FALSE)</f>
        <v>-133456.33000001032</v>
      </c>
      <c r="I70" cm="1">
        <f t="array" ref="I70">_xlfn.XLOOKUP($F70,$A$1:$A$52,INDEX($A$1:$P$52,,MATCH(I$64,$A$1:$P$1,0)),FALSE)</f>
        <v>-82077.349999999627</v>
      </c>
    </row>
    <row r="72" spans="1:9" x14ac:dyDescent="0.25">
      <c r="A72" s="7" t="s">
        <v>69</v>
      </c>
      <c r="F72" s="2" t="s">
        <v>92</v>
      </c>
    </row>
    <row r="73" spans="1:9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5">
      <c r="A74" t="s">
        <v>24</v>
      </c>
      <c r="B74">
        <f>INDEX($D$1:$D$52,MATCH(A74,$A$1:$A$52))</f>
        <v>-36209.630000000005</v>
      </c>
      <c r="C74">
        <f>INDEX($I$1:$I$52,MATCH(A74,$A$1:$A$52))</f>
        <v>-27292.159999999974</v>
      </c>
      <c r="D74">
        <f>INDEX($N$1:$N$52,MATCH(A74,$A$1:$A$52))</f>
        <v>-9181.0800000000163</v>
      </c>
      <c r="F74" t="s">
        <v>24</v>
      </c>
      <c r="G74">
        <f>INDEX($A$1:$P$52,MATCH($F74,$A$1:$A$52,0),MATCH(G$73,$A$1:$P$1,0))</f>
        <v>-36209.630000000005</v>
      </c>
      <c r="H74">
        <f t="shared" ref="H74:I74" si="17">INDEX($A$1:$P$52,MATCH($F74,$A$1:$A$52,0),MATCH(H$73,$A$1:$P$1,0))</f>
        <v>-27292.159999999974</v>
      </c>
      <c r="I74">
        <f t="shared" si="17"/>
        <v>-9181.0800000000163</v>
      </c>
    </row>
    <row r="75" spans="1:9" x14ac:dyDescent="0.25">
      <c r="A75" t="s">
        <v>25</v>
      </c>
      <c r="B75">
        <f t="shared" ref="B75:B79" si="18">INDEX($D$1:$D$52,MATCH(A75,$A$1:$A$52))</f>
        <v>0</v>
      </c>
      <c r="C75">
        <f t="shared" ref="C75:C79" si="19">INDEX($I$1:$I$52,MATCH(A75,$A$1:$A$52))</f>
        <v>0</v>
      </c>
      <c r="D75">
        <f t="shared" ref="D75:D79" si="20">INDEX($N$1:$N$52,MATCH(A75,$A$1:$A$52))</f>
        <v>-311228.08999999997</v>
      </c>
      <c r="F75" t="s">
        <v>25</v>
      </c>
      <c r="G75">
        <f t="shared" ref="G75:I79" si="21">INDEX($A$1:$P$52,MATCH($F75,$A$1:$A$52,0),MATCH(G$73,$A$1:$P$1,0))</f>
        <v>0</v>
      </c>
      <c r="H75">
        <f t="shared" si="21"/>
        <v>0</v>
      </c>
      <c r="I75">
        <f t="shared" si="21"/>
        <v>-311228.08999999997</v>
      </c>
    </row>
    <row r="76" spans="1:9" x14ac:dyDescent="0.2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21"/>
        <v>-189254.06000000006</v>
      </c>
      <c r="I76">
        <f t="shared" si="21"/>
        <v>-374962.91000000015</v>
      </c>
    </row>
    <row r="77" spans="1:9" x14ac:dyDescent="0.2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21"/>
        <v>-45485.580000000075</v>
      </c>
      <c r="I77">
        <f t="shared" si="21"/>
        <v>-72.879999999888241</v>
      </c>
    </row>
    <row r="78" spans="1:9" x14ac:dyDescent="0.2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21"/>
        <v>-8005.7900000010268</v>
      </c>
      <c r="I78">
        <f t="shared" si="21"/>
        <v>-1724.9000000000233</v>
      </c>
    </row>
    <row r="79" spans="1:9" x14ac:dyDescent="0.2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21"/>
        <v>-133456.33000001032</v>
      </c>
      <c r="I79">
        <f t="shared" si="2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INDEX(B$2:B$52,MATCH($B$87,$A$2:$A$52))</f>
        <v>5999400</v>
      </c>
      <c r="C84" s="6">
        <f>INDEX(C$2:C$52,MATCH($B$87,$A$2:$A$52))</f>
        <v>5925637.7199999904</v>
      </c>
    </row>
    <row r="85" spans="1:7" x14ac:dyDescent="0.25">
      <c r="A85" t="s">
        <v>74</v>
      </c>
      <c r="B85" s="6">
        <f>INDEX(G$2:G$52,MATCH($B$87,$A$2:$A$52))</f>
        <v>6195500</v>
      </c>
      <c r="C85" s="6">
        <f>INDEX(H$2:H$52,MATCH($B$87,$A$2:$A$52))</f>
        <v>6084985.4699999997</v>
      </c>
    </row>
    <row r="86" spans="1:7" x14ac:dyDescent="0.25">
      <c r="A86" t="s">
        <v>75</v>
      </c>
      <c r="B86" s="6">
        <f>INDEX(L$2:L$52,MATCH($B$87,$A$2:$A$52))</f>
        <v>6157400</v>
      </c>
      <c r="C86" s="6">
        <f>INDEX(M$2:M$52,MATCH($B$87,$A$2:$A$52))</f>
        <v>5987572.0199999996</v>
      </c>
    </row>
    <row r="87" spans="1:7" x14ac:dyDescent="0.25">
      <c r="B87" t="s">
        <v>48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_xlfn.XLOOKUP(B89,$F$2:$F$52,$A$2:$A$52)</f>
        <v>Clerk and Master - Chancery</v>
      </c>
      <c r="C91" s="5"/>
      <c r="D91" t="str">
        <f>_xlfn.XLOOKUP(D89,$F$2:$F$52,$A$2:$A$52)</f>
        <v>Circuit Court Clerk</v>
      </c>
      <c r="E91" s="5"/>
      <c r="F91" t="str">
        <f>_xlfn.XLOOKUP(F89,$F$2:$F$52,$A$2:$A$52)</f>
        <v>Internal Audit</v>
      </c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Mason</cp:lastModifiedBy>
  <cp:revision/>
  <dcterms:created xsi:type="dcterms:W3CDTF">2020-02-26T17:00:38Z</dcterms:created>
  <dcterms:modified xsi:type="dcterms:W3CDTF">2024-01-26T01:14:18Z</dcterms:modified>
  <cp:category/>
  <cp:contentStatus/>
</cp:coreProperties>
</file>