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ren\Desktop\Nashville Software School 2024\Excel\lookups-exercise-KarenDLP\"/>
    </mc:Choice>
  </mc:AlternateContent>
  <xr:revisionPtr revIDLastSave="0" documentId="13_ncr:1_{E66534C1-CFBB-44D1-9D7B-3BCA74587B7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2" i="1" l="1"/>
  <c r="E92" i="1"/>
  <c r="D92" i="1"/>
  <c r="C92" i="1"/>
  <c r="F92" i="1"/>
  <c r="B92" i="1"/>
  <c r="G91" i="1"/>
  <c r="F91" i="1"/>
  <c r="C91" i="1"/>
  <c r="E91" i="1"/>
  <c r="D91" i="1"/>
  <c r="B91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C56" i="1" a="1"/>
  <c r="C56" i="1" s="1"/>
  <c r="D56" i="1" a="1"/>
  <c r="D56" i="1" s="1"/>
  <c r="B56" i="1" a="1"/>
  <c r="B56" i="1" s="1"/>
  <c r="C86" i="1"/>
  <c r="C85" i="1"/>
  <c r="C84" i="1"/>
  <c r="B86" i="1"/>
  <c r="B85" i="1"/>
  <c r="B84" i="1"/>
  <c r="D74" i="1" a="1"/>
  <c r="D74" i="1" s="1"/>
  <c r="C74" i="1" a="1"/>
  <c r="C74" i="1" s="1"/>
  <c r="B74" i="1" a="1"/>
  <c r="B74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O12" i="1"/>
  <c r="O13" i="1"/>
  <c r="O14" i="1"/>
  <c r="O15" i="1"/>
  <c r="O16" i="1"/>
  <c r="O17" i="1"/>
  <c r="O18" i="1"/>
  <c r="O28" i="1"/>
  <c r="O29" i="1"/>
  <c r="O30" i="1"/>
  <c r="O31" i="1"/>
  <c r="O32" i="1"/>
  <c r="O33" i="1"/>
  <c r="O34" i="1"/>
  <c r="O44" i="1"/>
  <c r="O45" i="1"/>
  <c r="O46" i="1"/>
  <c r="O47" i="1"/>
  <c r="O48" i="1"/>
  <c r="O49" i="1"/>
  <c r="O50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N13" i="1"/>
  <c r="N14" i="1"/>
  <c r="N15" i="1"/>
  <c r="N16" i="1"/>
  <c r="N17" i="1"/>
  <c r="N18" i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N29" i="1"/>
  <c r="N30" i="1"/>
  <c r="N31" i="1"/>
  <c r="N32" i="1"/>
  <c r="N33" i="1"/>
  <c r="N34" i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49" i="1" l="1"/>
  <c r="P33" i="1"/>
  <c r="O52" i="1"/>
  <c r="P52" i="1" s="1"/>
  <c r="P27" i="1"/>
  <c r="P51" i="1"/>
  <c r="P35" i="1"/>
  <c r="P50" i="1"/>
  <c r="P34" i="1"/>
  <c r="K42" i="1"/>
  <c r="K8" i="1"/>
  <c r="K11" i="1"/>
  <c r="K40" i="1"/>
  <c r="K41" i="1"/>
  <c r="K22" i="1"/>
  <c r="K21" i="1"/>
  <c r="K39" i="1"/>
  <c r="K25" i="1"/>
  <c r="K27" i="1"/>
  <c r="K6" i="1"/>
  <c r="K51" i="1"/>
  <c r="K7" i="1"/>
  <c r="K14" i="1"/>
  <c r="K18" i="1"/>
  <c r="P17" i="1"/>
  <c r="K50" i="1"/>
  <c r="P48" i="1"/>
  <c r="P32" i="1"/>
  <c r="P16" i="1"/>
  <c r="P47" i="1"/>
  <c r="P30" i="1"/>
  <c r="P29" i="1"/>
  <c r="P31" i="1"/>
  <c r="K16" i="1"/>
  <c r="K5" i="1"/>
  <c r="K23" i="1"/>
  <c r="K31" i="1"/>
  <c r="P21" i="1"/>
  <c r="P22" i="1"/>
  <c r="P20" i="1"/>
  <c r="P19" i="1"/>
  <c r="K24" i="1"/>
  <c r="P18" i="1"/>
  <c r="K35" i="1"/>
  <c r="K34" i="1"/>
  <c r="K33" i="1"/>
  <c r="K9" i="1"/>
  <c r="K38" i="1"/>
  <c r="K47" i="1"/>
  <c r="K3" i="1"/>
  <c r="K49" i="1"/>
  <c r="K17" i="1"/>
  <c r="K48" i="1"/>
  <c r="K32" i="1"/>
  <c r="K15" i="1"/>
  <c r="K30" i="1"/>
  <c r="K12" i="1"/>
  <c r="K44" i="1"/>
  <c r="K28" i="1"/>
  <c r="K46" i="1"/>
  <c r="K13" i="1"/>
  <c r="K45" i="1"/>
  <c r="K29" i="1"/>
  <c r="K43" i="1"/>
  <c r="K26" i="1"/>
  <c r="K10" i="1"/>
  <c r="K2" i="1"/>
  <c r="K37" i="1"/>
  <c r="K20" i="1"/>
  <c r="K4" i="1"/>
  <c r="K52" i="1"/>
  <c r="K36" i="1"/>
  <c r="K19" i="1"/>
  <c r="P15" i="1"/>
  <c r="P14" i="1"/>
  <c r="P28" i="1"/>
  <c r="P13" i="1"/>
  <c r="P26" i="1"/>
  <c r="P12" i="1"/>
  <c r="P25" i="1"/>
  <c r="P24" i="1"/>
  <c r="P23" i="1"/>
  <c r="P45" i="1"/>
  <c r="P11" i="1"/>
  <c r="P46" i="1"/>
  <c r="P39" i="1" l="1"/>
  <c r="P2" i="1"/>
  <c r="P8" i="1"/>
  <c r="P42" i="1"/>
  <c r="P10" i="1"/>
  <c r="P5" i="1"/>
  <c r="P6" i="1"/>
  <c r="P37" i="1"/>
  <c r="P40" i="1"/>
  <c r="P44" i="1"/>
  <c r="P4" i="1"/>
  <c r="P7" i="1"/>
  <c r="P38" i="1"/>
  <c r="P41" i="1"/>
  <c r="P9" i="1"/>
  <c r="P36" i="1"/>
  <c r="P43" i="1"/>
  <c r="P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<sst xmlns="http://schemas.openxmlformats.org/spreadsheetml/2006/main" count="150" uniqueCount="90">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</sst>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26377952755902"/>
          <c:y val="0.16245370370370371"/>
          <c:w val="0.78213910761154859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4-4A05-8C6F-D4DAA9C2BA83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metro_budget!$C$84:$C$86</c:f>
              <c:numCache>
                <c:formatCode>General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D4-4A05-8C6F-D4DAA9C2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73303727"/>
        <c:axId val="490176575"/>
      </c:barChart>
      <c:catAx>
        <c:axId val="47330372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176575"/>
        <c:crosses val="autoZero"/>
        <c:auto val="1"/>
        <c:lblAlgn val="ctr"/>
        <c:lblOffset val="100"/>
        <c:noMultiLvlLbl val="0"/>
      </c:catAx>
      <c:valAx>
        <c:axId val="49017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0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501650</xdr:colOff>
      <xdr:row>75</xdr:row>
      <xdr:rowOff>38100</xdr:rowOff>
    </xdr:from>
    <xdr:to>
      <xdr:col>7</xdr:col>
      <xdr:colOff>1733550</xdr:colOff>
      <xdr:row>87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00B14-2B0D-2B01-5D55-9E0AACD7A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rgbClr val="182408"/>
      </a:dk1>
      <a:lt1>
        <a:srgbClr val="182408"/>
      </a:lt1>
      <a:dk2>
        <a:srgbClr val="314A10"/>
      </a:dk2>
      <a:lt2>
        <a:srgbClr val="E2F3CC"/>
      </a:lt2>
      <a:accent1>
        <a:srgbClr val="182408"/>
      </a:accent1>
      <a:accent2>
        <a:srgbClr val="0070C0"/>
      </a:accent2>
      <a:accent3>
        <a:srgbClr val="00B050"/>
      </a:accent3>
      <a:accent4>
        <a:srgbClr val="BA74B8"/>
      </a:accent4>
      <a:accent5>
        <a:srgbClr val="E733F5"/>
      </a:accent5>
      <a:accent6>
        <a:srgbClr val="E2F3CC"/>
      </a:accent6>
      <a:hlink>
        <a:srgbClr val="E2F3CC"/>
      </a:hlink>
      <a:folHlink>
        <a:srgbClr val="E2F3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8" workbookViewId="0">
      <selection activeCell="E91" sqref="E91"/>
    </sheetView>
  </sheetViews>
  <sheetFormatPr defaultRowHeight="14.5" x14ac:dyDescent="0.35"/>
  <cols>
    <col min="1" max="1" width="32.26953125" bestFit="1" customWidth="1"/>
    <col min="2" max="2" width="27.36328125" bestFit="1" customWidth="1"/>
    <col min="3" max="3" width="15" customWidth="1"/>
    <col min="4" max="4" width="14.453125" customWidth="1"/>
    <col min="5" max="5" width="13.90625" customWidth="1"/>
    <col min="6" max="6" width="14.1796875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6" width="13.26953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RANK(E2,$E$2:$E$52,0)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RANK(J2,$J$2:$J$52,0)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RANK(O2,O2:O52,0)</f>
        <v>38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RANK(O3,O3:O53,0)</f>
        <v>15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26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28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43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44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38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21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42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36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27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35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30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22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8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18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11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23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23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6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8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15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14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8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12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17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15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5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11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8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8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3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7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3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5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5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4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cm="1">
        <f t="array" ref="B56:B61">VLOOKUP($A$56:$A$61,$A$2:$P$52,MATCH(B55:D55,$A$1:$P$1,0))</f>
        <v>-36209.630000000005</v>
      </c>
      <c r="C56" cm="1">
        <f t="array" ref="C56:C61">VLOOKUP($A$56:$A$61,$A$2:$P$52,MATCH(C55:E55,$A$1:$P$1,0))</f>
        <v>-27292.159999999974</v>
      </c>
      <c r="D56" cm="1">
        <f t="array" ref="D56:D61">VLOOKUP($A$56:$A$61,$A$2:$P$52,MATCH(D55:F55,$A$1:$P$1,0))</f>
        <v>-9181.0800000000163</v>
      </c>
    </row>
    <row r="57" spans="1:16" x14ac:dyDescent="0.35">
      <c r="A57" t="s">
        <v>25</v>
      </c>
      <c r="B57">
        <v>0</v>
      </c>
      <c r="C57">
        <v>0</v>
      </c>
      <c r="D57">
        <v>-311228.08999999997</v>
      </c>
    </row>
    <row r="58" spans="1:16" x14ac:dyDescent="0.35">
      <c r="A58" t="s">
        <v>32</v>
      </c>
      <c r="B58">
        <v>-149396.10000000987</v>
      </c>
      <c r="C58">
        <v>-189254.06000000006</v>
      </c>
      <c r="D58">
        <v>-374962.91000000015</v>
      </c>
    </row>
    <row r="59" spans="1:16" x14ac:dyDescent="0.35">
      <c r="A59" t="s">
        <v>38</v>
      </c>
      <c r="B59">
        <v>-12230.810000000056</v>
      </c>
      <c r="C59">
        <v>-45485.580000000075</v>
      </c>
      <c r="D59">
        <v>-72.879999999888241</v>
      </c>
    </row>
    <row r="60" spans="1:16" x14ac:dyDescent="0.35">
      <c r="A60" t="s">
        <v>39</v>
      </c>
      <c r="B60">
        <v>-4950.4699999999721</v>
      </c>
      <c r="C60">
        <v>-8005.7900000010268</v>
      </c>
      <c r="D60">
        <v>-1724.9000000000233</v>
      </c>
    </row>
    <row r="61" spans="1:16" x14ac:dyDescent="0.35">
      <c r="A61" t="s">
        <v>55</v>
      </c>
      <c r="B61">
        <v>-184239.79000001028</v>
      </c>
      <c r="C61">
        <v>-133456.33000001032</v>
      </c>
      <c r="D61"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_xlfn.XLOOKUP(metro_budget!$A65,metro_budget!$A$2:$A$52,metro_budget!$D$2:$D$52)</f>
        <v>-36209.630000000005</v>
      </c>
      <c r="C65">
        <f>_xlfn.XLOOKUP(metro_budget!$A65,metro_budget!$A$2:$A$52,$I$2:$I$52)</f>
        <v>-27292.159999999974</v>
      </c>
      <c r="D65">
        <f>_xlfn.XLOOKUP(metro_budget!$A65,metro_budget!$A$2:$A$52,metro_budget!$N$2:$N$52)</f>
        <v>-9181.0800000000163</v>
      </c>
    </row>
    <row r="66" spans="1:4" x14ac:dyDescent="0.35">
      <c r="A66" t="s">
        <v>25</v>
      </c>
      <c r="B66">
        <f>_xlfn.XLOOKUP(metro_budget!$A66,metro_budget!$A$2:$A$52,metro_budget!$D$2:$D$52)</f>
        <v>0</v>
      </c>
      <c r="C66">
        <f>_xlfn.XLOOKUP(metro_budget!$A66,metro_budget!$A$2:$A$52,$I$2:$I$52)</f>
        <v>0</v>
      </c>
      <c r="D66">
        <f>_xlfn.XLOOKUP(metro_budget!$A66,metro_budget!$A$2:$A$52,metro_budget!$N$2:$N$52)</f>
        <v>-311228.08999999997</v>
      </c>
    </row>
    <row r="67" spans="1:4" x14ac:dyDescent="0.35">
      <c r="A67" t="s">
        <v>32</v>
      </c>
      <c r="B67">
        <f>_xlfn.XLOOKUP(metro_budget!$A67,metro_budget!$A$2:$A$52,metro_budget!$D$2:$D$52)</f>
        <v>-149396.10000000987</v>
      </c>
      <c r="C67">
        <f>_xlfn.XLOOKUP(metro_budget!$A67,metro_budget!$A$2:$A$52,$I$2:$I$52)</f>
        <v>-189254.06000000006</v>
      </c>
      <c r="D67">
        <f>_xlfn.XLOOKUP(metro_budget!$A67,metro_budget!$A$2:$A$52,metro_budget!$N$2:$N$52)</f>
        <v>-374962.91000000015</v>
      </c>
    </row>
    <row r="68" spans="1:4" x14ac:dyDescent="0.35">
      <c r="A68" t="s">
        <v>38</v>
      </c>
      <c r="B68">
        <f>_xlfn.XLOOKUP(metro_budget!$A68,metro_budget!$A$2:$A$52,metro_budget!$D$2:$D$52)</f>
        <v>-12230.810000000056</v>
      </c>
      <c r="C68">
        <f>_xlfn.XLOOKUP(metro_budget!$A68,metro_budget!$A$2:$A$52,$I$2:$I$52)</f>
        <v>-45485.580000000075</v>
      </c>
      <c r="D68">
        <f>_xlfn.XLOOKUP(metro_budget!$A68,metro_budget!$A$2:$A$52,metro_budget!$N$2:$N$52)</f>
        <v>-72.879999999888241</v>
      </c>
    </row>
    <row r="69" spans="1:4" x14ac:dyDescent="0.35">
      <c r="A69" t="s">
        <v>39</v>
      </c>
      <c r="B69">
        <f>_xlfn.XLOOKUP(metro_budget!$A69,metro_budget!$A$2:$A$52,metro_budget!$D$2:$D$52)</f>
        <v>-4950.4699999999721</v>
      </c>
      <c r="C69">
        <f>_xlfn.XLOOKUP(metro_budget!$A69,metro_budget!$A$2:$A$52,$I$2:$I$52)</f>
        <v>-8005.7900000010268</v>
      </c>
      <c r="D69">
        <f>_xlfn.XLOOKUP(metro_budget!$A69,metro_budget!$A$2:$A$52,metro_budget!$N$2:$N$52)</f>
        <v>-1724.9000000000233</v>
      </c>
    </row>
    <row r="70" spans="1:4" x14ac:dyDescent="0.35">
      <c r="A70" t="s">
        <v>55</v>
      </c>
      <c r="B70">
        <f>_xlfn.XLOOKUP(metro_budget!$A70,metro_budget!$A$2:$A$52,metro_budget!$D$2:$D$52)</f>
        <v>-184239.79000001028</v>
      </c>
      <c r="C70">
        <f>_xlfn.XLOOKUP(metro_budget!$A70,metro_budget!$A$2:$A$52,$I$2:$I$52)</f>
        <v>-133456.33000001032</v>
      </c>
      <c r="D70">
        <f>_xlfn.XLOOKUP(metro_budget!$A70,metro_budget!$A$2:$A$52,metro_budget!$N$2:$N$52)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 cm="1">
        <f t="array" ref="B74:B79">INDEX(D2:D52,MATCH(A74:A79,A2:A52,0))</f>
        <v>-36209.630000000005</v>
      </c>
      <c r="C74" cm="1">
        <f t="array" ref="C74:C79">INDEX(I2:I52,MATCH(A74:A79,A2:A52,0))</f>
        <v>-27292.159999999974</v>
      </c>
      <c r="D74" cm="1">
        <f t="array" ref="D74:D79">INDEX(N2:N52,MATCH(A74:A79,A2:A52,0))</f>
        <v>-9181.0800000000163</v>
      </c>
    </row>
    <row r="75" spans="1:4" x14ac:dyDescent="0.35">
      <c r="A75" t="s">
        <v>25</v>
      </c>
      <c r="B75">
        <v>0</v>
      </c>
      <c r="C75">
        <v>0</v>
      </c>
      <c r="D75">
        <v>-311228.08999999997</v>
      </c>
    </row>
    <row r="76" spans="1:4" x14ac:dyDescent="0.35">
      <c r="A76" t="s">
        <v>32</v>
      </c>
      <c r="B76">
        <v>-149396.10000000987</v>
      </c>
      <c r="C76">
        <v>-189254.06000000006</v>
      </c>
      <c r="D76">
        <v>-374962.91000000015</v>
      </c>
    </row>
    <row r="77" spans="1:4" x14ac:dyDescent="0.35">
      <c r="A77" t="s">
        <v>38</v>
      </c>
      <c r="B77">
        <v>-12230.810000000056</v>
      </c>
      <c r="C77">
        <v>-45485.580000000075</v>
      </c>
      <c r="D77">
        <v>-72.879999999888241</v>
      </c>
    </row>
    <row r="78" spans="1:4" x14ac:dyDescent="0.35">
      <c r="A78" t="s">
        <v>39</v>
      </c>
      <c r="B78">
        <v>-4950.4699999999721</v>
      </c>
      <c r="C78">
        <v>-8005.7900000010268</v>
      </c>
      <c r="D78">
        <v>-1724.9000000000233</v>
      </c>
    </row>
    <row r="79" spans="1:4" x14ac:dyDescent="0.35">
      <c r="A79" t="s">
        <v>55</v>
      </c>
      <c r="B79">
        <v>-184239.79000001028</v>
      </c>
      <c r="C79">
        <v>-133456.33000001032</v>
      </c>
      <c r="D79"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16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INDEX(B2:B52,(MATCH(B82,A2:A52,0)))</f>
        <v>356640100</v>
      </c>
      <c r="C84" s="9">
        <f>INDEX(C2:C52,MATCH(B82,A2:A52,0))</f>
        <v>341243679.13</v>
      </c>
    </row>
    <row r="85" spans="1:7" x14ac:dyDescent="0.35">
      <c r="A85" t="s">
        <v>74</v>
      </c>
      <c r="B85" s="6">
        <f>INDEX(G2:G52,MATCH(B82,A2:A52,0))</f>
        <v>382685200</v>
      </c>
      <c r="C85" s="9">
        <f>INDEX(H2:H52,MATCH(B82,A2:A52,0))</f>
        <v>346340810.81999999</v>
      </c>
    </row>
    <row r="86" spans="1:7" x14ac:dyDescent="0.35">
      <c r="A86" t="s">
        <v>75</v>
      </c>
      <c r="B86" s="6">
        <f>INDEX(L2:L52,MATCH(B82,A2:A52,0))</f>
        <v>376548600</v>
      </c>
      <c r="C86" s="9">
        <f>INDEX(M2:M52,MATCH(B82,A2:A52,0))</f>
        <v>355279492.22999901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_xlfn.XLOOKUP($B$89,$F$2:$F$52,$A$2:$A$52)</f>
        <v>Debt Service</v>
      </c>
      <c r="C91">
        <f>_xlfn.XLOOKUP($B$89,$F$2:$F$52,$E$2:$E$52)</f>
        <v>3.1837408866824991E-3</v>
      </c>
      <c r="D91" t="str">
        <f>_xlfn.XLOOKUP($D$89,$F$2:$F$52,$A$2:$A$52)</f>
        <v>Community Oversight Board</v>
      </c>
      <c r="E91">
        <f>_xlfn.XLOOKUP($D$89,$F$2:$F$52,$E$2:$E$52)</f>
        <v>0</v>
      </c>
      <c r="F91" t="e">
        <f>_xlfn.XLOOKUP($F$89,$F$2:$F$52,$A$2:$A$52)</f>
        <v>#N/A</v>
      </c>
      <c r="G91" t="e">
        <f>_xlfn.XLOOKUP($F$89,$F$2:$F$52,$E$2:$E$52)</f>
        <v>#N/A</v>
      </c>
    </row>
    <row r="92" spans="1:7" x14ac:dyDescent="0.35">
      <c r="A92" t="s">
        <v>74</v>
      </c>
      <c r="B92" t="str">
        <f>_xlfn.XLOOKUP($B$89,$K$2:$K$52,$A$2:$A$52)</f>
        <v>Community Oversight Board</v>
      </c>
      <c r="C92">
        <f>_xlfn.XLOOKUP($B$89,$K$2:$K$52,$J$2:$J$52)</f>
        <v>0</v>
      </c>
      <c r="D92" t="e">
        <f>_xlfn.XLOOKUP($D$89,$K$2:$K$52,$A$2:$A$52)</f>
        <v>#N/A</v>
      </c>
      <c r="E92" t="e">
        <f>_xlfn.XLOOKUP($D$89,$K$2:$K$52,$L$2:$L$52)</f>
        <v>#N/A</v>
      </c>
      <c r="F92" t="e">
        <f>_xlfn.XLOOKUP($F$89,$K$2:$K$52,$A$2:$A$52)</f>
        <v>#N/A</v>
      </c>
      <c r="G92" t="e">
        <f>_xlfn.XLOOKUP($F$89,$K$2:$K$52,$N$2:$N$52)</f>
        <v>#N/A</v>
      </c>
    </row>
    <row r="93" spans="1:7" x14ac:dyDescent="0.35">
      <c r="A93" t="s">
        <v>75</v>
      </c>
      <c r="C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De La Paz</cp:lastModifiedBy>
  <cp:revision/>
  <dcterms:created xsi:type="dcterms:W3CDTF">2020-02-26T17:00:38Z</dcterms:created>
  <dcterms:modified xsi:type="dcterms:W3CDTF">2024-01-26T00:05:25Z</dcterms:modified>
  <cp:category/>
  <cp:contentStatus/>
</cp:coreProperties>
</file>