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 Key\Documents\DA11\Excel\lookups-exercise-Lrn91323\"/>
    </mc:Choice>
  </mc:AlternateContent>
  <xr:revisionPtr revIDLastSave="0" documentId="13_ncr:1_{DDCB9B4A-3244-4160-86D4-A4FA2BC002A2}" xr6:coauthVersionLast="47" xr6:coauthVersionMax="47" xr10:uidLastSave="{00000000-0000-0000-0000-000000000000}"/>
  <bookViews>
    <workbookView xWindow="12630" yWindow="270" windowWidth="18180" windowHeight="14040" xr2:uid="{00000000-000D-0000-FFFF-FFFF00000000}"/>
  </bookViews>
  <sheets>
    <sheet name="metro_budget" sheetId="1" r:id="rId1"/>
    <sheet name="data_dictionary" sheetId="2" r:id="rId2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D77" i="1"/>
  <c r="D78" i="1"/>
  <c r="D79" i="1"/>
  <c r="D80" i="1"/>
  <c r="D75" i="1"/>
  <c r="C76" i="1"/>
  <c r="C77" i="1"/>
  <c r="C78" i="1"/>
  <c r="C79" i="1"/>
  <c r="C80" i="1"/>
  <c r="C75" i="1"/>
  <c r="B76" i="1"/>
  <c r="B77" i="1"/>
  <c r="B78" i="1"/>
  <c r="B79" i="1"/>
  <c r="B80" i="1"/>
  <c r="B75" i="1"/>
  <c r="D59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D65" i="1" s="1"/>
  <c r="N11" i="1"/>
  <c r="D66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D67" i="1" s="1"/>
  <c r="N19" i="1"/>
  <c r="N20" i="1"/>
  <c r="O20" i="1" s="1"/>
  <c r="N21" i="1"/>
  <c r="O21" i="1" s="1"/>
  <c r="N22" i="1"/>
  <c r="O22" i="1" s="1"/>
  <c r="N23" i="1"/>
  <c r="O23" i="1" s="1"/>
  <c r="N24" i="1"/>
  <c r="D68" i="1" s="1"/>
  <c r="N25" i="1"/>
  <c r="O25" i="1" s="1"/>
  <c r="N26" i="1"/>
  <c r="D60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D70" i="1" s="1"/>
  <c r="N42" i="1"/>
  <c r="D61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2" i="1"/>
  <c r="O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C65" i="1" s="1"/>
  <c r="I11" i="1"/>
  <c r="J11" i="1" s="1"/>
  <c r="I12" i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C58" i="1" s="1"/>
  <c r="I20" i="1"/>
  <c r="J20" i="1" s="1"/>
  <c r="I21" i="1"/>
  <c r="J21" i="1" s="1"/>
  <c r="I22" i="1"/>
  <c r="J22" i="1" s="1"/>
  <c r="I23" i="1"/>
  <c r="J23" i="1" s="1"/>
  <c r="I24" i="1"/>
  <c r="C68" i="1" s="1"/>
  <c r="I25" i="1"/>
  <c r="C59" i="1" s="1"/>
  <c r="I26" i="1"/>
  <c r="C60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C70" i="1" s="1"/>
  <c r="I42" i="1"/>
  <c r="C61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B67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B70" i="1" s="1"/>
  <c r="D42" i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E2" i="1" s="1"/>
  <c r="J10" i="1" l="1"/>
  <c r="B65" i="1"/>
  <c r="D69" i="1"/>
  <c r="B60" i="1"/>
  <c r="J42" i="1"/>
  <c r="D58" i="1"/>
  <c r="O41" i="1"/>
  <c r="B61" i="1"/>
  <c r="J24" i="1"/>
  <c r="B59" i="1"/>
  <c r="C57" i="1"/>
  <c r="J41" i="1"/>
  <c r="C69" i="1"/>
  <c r="E42" i="1"/>
  <c r="E18" i="1"/>
  <c r="O19" i="1"/>
  <c r="O11" i="1"/>
  <c r="B58" i="1"/>
  <c r="D56" i="1"/>
  <c r="B69" i="1"/>
  <c r="C67" i="1"/>
  <c r="J12" i="1"/>
  <c r="E41" i="1"/>
  <c r="E25" i="1"/>
  <c r="O42" i="1"/>
  <c r="O26" i="1"/>
  <c r="O18" i="1"/>
  <c r="O10" i="1"/>
  <c r="B57" i="1"/>
  <c r="B68" i="1"/>
  <c r="C66" i="1"/>
  <c r="C56" i="1"/>
  <c r="J26" i="1"/>
  <c r="O24" i="1"/>
  <c r="B66" i="1"/>
  <c r="J25" i="1"/>
  <c r="B56" i="1"/>
  <c r="D57" i="1"/>
  <c r="J19" i="1"/>
  <c r="P44" i="1" l="1"/>
  <c r="P35" i="1"/>
  <c r="P32" i="1"/>
  <c r="P16" i="1"/>
  <c r="P4" i="1"/>
  <c r="P22" i="1"/>
  <c r="P50" i="1"/>
  <c r="F50" i="1"/>
  <c r="F48" i="1"/>
  <c r="P28" i="1"/>
  <c r="P46" i="1"/>
  <c r="F42" i="1"/>
  <c r="P38" i="1"/>
  <c r="P5" i="1"/>
  <c r="K12" i="1"/>
  <c r="P10" i="1"/>
  <c r="P23" i="1"/>
  <c r="P43" i="1"/>
  <c r="K16" i="1"/>
  <c r="F10" i="1"/>
  <c r="F51" i="1"/>
  <c r="F12" i="1"/>
  <c r="F15" i="1"/>
  <c r="K43" i="1"/>
  <c r="F2" i="1"/>
  <c r="F30" i="1"/>
  <c r="K4" i="1"/>
  <c r="F24" i="1"/>
  <c r="F20" i="1"/>
  <c r="F34" i="1"/>
  <c r="P40" i="1"/>
  <c r="P47" i="1"/>
  <c r="P33" i="1"/>
  <c r="P48" i="1"/>
  <c r="F29" i="1"/>
  <c r="F11" i="1"/>
  <c r="P41" i="1"/>
  <c r="K23" i="1"/>
  <c r="F36" i="1"/>
  <c r="F22" i="1"/>
  <c r="P30" i="1"/>
  <c r="P15" i="1"/>
  <c r="P45" i="1"/>
  <c r="K8" i="1"/>
  <c r="P36" i="1"/>
  <c r="K41" i="1"/>
  <c r="K35" i="1"/>
  <c r="P24" i="1"/>
  <c r="P26" i="1"/>
  <c r="K10" i="1"/>
  <c r="K36" i="1"/>
  <c r="F21" i="1"/>
  <c r="K5" i="1"/>
  <c r="K28" i="1"/>
  <c r="F19" i="1"/>
  <c r="F37" i="1"/>
  <c r="K31" i="1"/>
  <c r="F44" i="1"/>
  <c r="F38" i="1"/>
  <c r="K42" i="1"/>
  <c r="P39" i="1"/>
  <c r="F45" i="1"/>
  <c r="K40" i="1"/>
  <c r="P52" i="1"/>
  <c r="K18" i="1"/>
  <c r="F8" i="1"/>
  <c r="K52" i="1"/>
  <c r="K45" i="1"/>
  <c r="K46" i="1"/>
  <c r="F46" i="1"/>
  <c r="K44" i="1"/>
  <c r="F5" i="1"/>
  <c r="P11" i="1"/>
  <c r="F17" i="1"/>
  <c r="F27" i="1"/>
  <c r="K50" i="1"/>
  <c r="F31" i="1"/>
  <c r="P37" i="1"/>
  <c r="P18" i="1"/>
  <c r="K26" i="1"/>
  <c r="P42" i="1"/>
  <c r="P6" i="1"/>
  <c r="K24" i="1"/>
  <c r="K13" i="1"/>
  <c r="K14" i="1"/>
  <c r="K32" i="1"/>
  <c r="K39" i="1"/>
  <c r="F52" i="1"/>
  <c r="P21" i="1"/>
  <c r="K20" i="1"/>
  <c r="K33" i="1"/>
  <c r="K48" i="1"/>
  <c r="K9" i="1"/>
  <c r="F7" i="1"/>
  <c r="F32" i="1"/>
  <c r="F25" i="1"/>
  <c r="P19" i="1"/>
  <c r="P14" i="1"/>
  <c r="P29" i="1"/>
  <c r="K49" i="1"/>
  <c r="K21" i="1"/>
  <c r="K22" i="1"/>
  <c r="F35" i="1"/>
  <c r="K2" i="1"/>
  <c r="K47" i="1"/>
  <c r="K37" i="1"/>
  <c r="K6" i="1"/>
  <c r="K3" i="1"/>
  <c r="F9" i="1"/>
  <c r="P3" i="1"/>
  <c r="P17" i="1"/>
  <c r="F6" i="1"/>
  <c r="F23" i="1"/>
  <c r="K51" i="1"/>
  <c r="K38" i="1"/>
  <c r="F26" i="1"/>
  <c r="K19" i="1"/>
  <c r="F41" i="1"/>
  <c r="F18" i="1"/>
  <c r="F13" i="1"/>
  <c r="P8" i="1"/>
  <c r="K29" i="1"/>
  <c r="K30" i="1"/>
  <c r="F43" i="1"/>
  <c r="P34" i="1"/>
  <c r="F4" i="1"/>
  <c r="P12" i="1"/>
  <c r="K34" i="1"/>
  <c r="K11" i="1"/>
  <c r="F33" i="1"/>
  <c r="P27" i="1"/>
  <c r="P49" i="1"/>
  <c r="F14" i="1"/>
  <c r="F47" i="1"/>
  <c r="P31" i="1"/>
  <c r="K7" i="1"/>
  <c r="F16" i="1"/>
  <c r="K25" i="1"/>
  <c r="P25" i="1"/>
  <c r="P7" i="1"/>
  <c r="F3" i="1"/>
  <c r="P9" i="1"/>
  <c r="K15" i="1"/>
  <c r="F28" i="1"/>
  <c r="K17" i="1"/>
  <c r="F39" i="1"/>
  <c r="F40" i="1"/>
  <c r="P13" i="1"/>
  <c r="P51" i="1"/>
  <c r="P20" i="1"/>
  <c r="P2" i="1"/>
  <c r="K27" i="1"/>
  <c r="F49" i="1"/>
</calcChain>
</file>

<file path=xl/sharedStrings.xml><?xml version="1.0" encoding="utf-8"?>
<sst xmlns="http://schemas.openxmlformats.org/spreadsheetml/2006/main" count="150" uniqueCount="91">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</sst>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DC183A-F4F8-454B-A066-29DDDB4A9C6A}" name="Table2" displayName="Table2" ref="A2:A53" totalsRowShown="0">
  <autoFilter ref="A2:A53" xr:uid="{46DC183A-F4F8-454B-A066-29DDDB4A9C6A}"/>
  <tableColumns count="1">
    <tableColumn id="1" xr3:uid="{6DB28C73-A13C-40BE-8E52-794E7C07A49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topLeftCell="A67" zoomScale="85" zoomScaleNormal="85" workbookViewId="0">
      <selection activeCell="F76" sqref="F76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90</v>
      </c>
      <c r="B2">
        <v>356640100</v>
      </c>
      <c r="C2">
        <v>341243679.13</v>
      </c>
      <c r="D2">
        <f>C2-B2</f>
        <v>-15396420.870000005</v>
      </c>
      <c r="E2" s="5">
        <f>IFERROR(D2/B2, "0")</f>
        <v>-4.3170750765267295E-2</v>
      </c>
      <c r="F2">
        <f>RANK(E2,$E$2:$E$52,0)</f>
        <v>35</v>
      </c>
      <c r="G2">
        <v>382685200</v>
      </c>
      <c r="H2">
        <v>346340810.81999999</v>
      </c>
      <c r="I2">
        <f>H2-G2</f>
        <v>-36344389.180000007</v>
      </c>
      <c r="J2" s="5">
        <f>IFERROR(I2/G2, "None")</f>
        <v>-9.4972027086493035E-2</v>
      </c>
      <c r="K2">
        <f>RANK(J2,$J$2:$J$52,0)</f>
        <v>39</v>
      </c>
      <c r="L2">
        <v>376548600</v>
      </c>
      <c r="M2">
        <v>355279492.22999901</v>
      </c>
      <c r="N2">
        <f>M2-L2</f>
        <v>-21269107.770000994</v>
      </c>
      <c r="O2" s="5">
        <f>IFERROR(N2/L2, "0")</f>
        <v>-5.6484362894991494E-2</v>
      </c>
      <c r="P2">
        <f>RANK(O2,$O$2:$O$52,0)</f>
        <v>35</v>
      </c>
    </row>
    <row r="3" spans="1:16" x14ac:dyDescent="0.25">
      <c r="A3" t="s">
        <v>16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"0")</f>
        <v>-2.3069981751824741E-2</v>
      </c>
      <c r="F3">
        <f t="shared" ref="F3:F52" si="2">RANK(E3,$E$2:$E$52,0)</f>
        <v>27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"None")</f>
        <v>-6.6804928315415249E-2</v>
      </c>
      <c r="K3">
        <f t="shared" ref="K3:K52" si="5">RANK(J3,$J$2:$J$52,0)</f>
        <v>35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"0")</f>
        <v>-1.3540749922529313E-3</v>
      </c>
      <c r="P3">
        <f t="shared" ref="P3:P52" si="8">RANK(O3,$O$2:$O$52,0)</f>
        <v>12</v>
      </c>
    </row>
    <row r="4" spans="1:16" x14ac:dyDescent="0.25">
      <c r="A4" t="s">
        <v>17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25">
      <c r="A5" t="s">
        <v>18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25">
      <c r="A6" t="s">
        <v>19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25">
      <c r="A7" t="s">
        <v>20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25">
      <c r="A8" t="s">
        <v>21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25">
      <c r="A9" t="s">
        <v>22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25">
      <c r="A10" t="s">
        <v>23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25">
      <c r="A11" t="s">
        <v>24</v>
      </c>
      <c r="B11">
        <v>0</v>
      </c>
      <c r="C11">
        <v>0</v>
      </c>
      <c r="D11">
        <f t="shared" si="0"/>
        <v>0</v>
      </c>
      <c r="E11" s="5" t="str">
        <f t="shared" si="1"/>
        <v>0</v>
      </c>
      <c r="F11">
        <f t="shared" si="2"/>
        <v>2</v>
      </c>
      <c r="G11">
        <v>0</v>
      </c>
      <c r="H11">
        <v>0</v>
      </c>
      <c r="I11">
        <f t="shared" si="3"/>
        <v>0</v>
      </c>
      <c r="J11" s="5" t="str">
        <f>IFERROR(I11/G11, "0")</f>
        <v>0</v>
      </c>
      <c r="K11">
        <f t="shared" si="5"/>
        <v>1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25">
      <c r="A12" t="s">
        <v>25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25">
      <c r="A13" t="s">
        <v>26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25">
      <c r="A14" t="s">
        <v>27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25">
      <c r="A15" t="s">
        <v>28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25">
      <c r="A16" t="s">
        <v>29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25">
      <c r="A17" t="s">
        <v>30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25">
      <c r="A18" t="s">
        <v>31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25">
      <c r="A19" t="s">
        <v>32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25">
      <c r="A20" t="s">
        <v>33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25">
      <c r="A21" t="s">
        <v>34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25">
      <c r="A22" t="s">
        <v>35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25">
      <c r="A23" t="s">
        <v>36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25">
      <c r="A24" t="s">
        <v>37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25">
      <c r="A25" t="s">
        <v>38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25">
      <c r="A26" t="s">
        <v>39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25">
      <c r="A27" t="s">
        <v>40</v>
      </c>
      <c r="B27">
        <v>0</v>
      </c>
      <c r="C27">
        <v>0</v>
      </c>
      <c r="D27">
        <f t="shared" si="0"/>
        <v>0</v>
      </c>
      <c r="E27" s="5" t="str">
        <f t="shared" si="1"/>
        <v>0</v>
      </c>
      <c r="F27">
        <f t="shared" si="2"/>
        <v>2</v>
      </c>
      <c r="G27">
        <v>0</v>
      </c>
      <c r="H27">
        <v>0</v>
      </c>
      <c r="I27">
        <f t="shared" si="3"/>
        <v>0</v>
      </c>
      <c r="J27" s="5" t="str">
        <f>IFERROR(I27/G27, "0")</f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 t="str">
        <f t="shared" si="7"/>
        <v>0</v>
      </c>
      <c r="P27">
        <f t="shared" si="8"/>
        <v>1</v>
      </c>
    </row>
    <row r="28" spans="1:16" x14ac:dyDescent="0.25">
      <c r="A28" t="s">
        <v>41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25">
      <c r="A29" t="s">
        <v>42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25">
      <c r="A30" t="s">
        <v>43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25">
      <c r="A31" t="s">
        <v>44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25">
      <c r="A32" t="s">
        <v>45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25">
      <c r="A33" t="s">
        <v>46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25">
      <c r="A34" t="s">
        <v>47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25">
      <c r="A35" t="s">
        <v>48</v>
      </c>
      <c r="B35">
        <v>0</v>
      </c>
      <c r="C35">
        <v>0</v>
      </c>
      <c r="D35">
        <f t="shared" si="0"/>
        <v>0</v>
      </c>
      <c r="E35" s="5" t="str">
        <f t="shared" si="1"/>
        <v>0</v>
      </c>
      <c r="F35">
        <f t="shared" si="2"/>
        <v>2</v>
      </c>
      <c r="G35">
        <v>0</v>
      </c>
      <c r="H35">
        <v>0</v>
      </c>
      <c r="I35">
        <f t="shared" si="3"/>
        <v>0</v>
      </c>
      <c r="J35" s="5" t="str">
        <f>IFERROR(I35/G35, "0")</f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 t="str">
        <f t="shared" si="7"/>
        <v>0</v>
      </c>
      <c r="P35">
        <f t="shared" si="8"/>
        <v>1</v>
      </c>
    </row>
    <row r="36" spans="1:16" x14ac:dyDescent="0.25">
      <c r="A36" t="s">
        <v>49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25">
      <c r="A37" t="s">
        <v>50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25">
      <c r="A38" t="s">
        <v>51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25">
      <c r="A39" t="s">
        <v>52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25">
      <c r="A40" t="s">
        <v>53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25">
      <c r="A41" t="s">
        <v>54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25">
      <c r="A42" t="s">
        <v>55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25">
      <c r="A43" t="s">
        <v>56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25">
      <c r="A44" t="s">
        <v>57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25">
      <c r="A45" t="s">
        <v>58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25">
      <c r="A46" t="s">
        <v>59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25">
      <c r="A47" t="s">
        <v>60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25">
      <c r="A48" t="s">
        <v>61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25">
      <c r="A49" t="s">
        <v>62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 t="shared" si="7"/>
        <v>0</v>
      </c>
      <c r="P49">
        <f t="shared" si="8"/>
        <v>1</v>
      </c>
    </row>
    <row r="50" spans="1:16" x14ac:dyDescent="0.25">
      <c r="A50" t="s">
        <v>63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25">
      <c r="A51" t="s">
        <v>64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25">
      <c r="A52" t="s">
        <v>65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3" spans="1:16" x14ac:dyDescent="0.25">
      <c r="A53" t="s">
        <v>66</v>
      </c>
    </row>
    <row r="55" spans="1:16" x14ac:dyDescent="0.25">
      <c r="A55" s="2" t="s">
        <v>67</v>
      </c>
      <c r="B55" s="1" t="s">
        <v>3</v>
      </c>
      <c r="C55" s="1" t="s">
        <v>8</v>
      </c>
      <c r="D55" s="1" t="s">
        <v>13</v>
      </c>
    </row>
    <row r="56" spans="1:16" x14ac:dyDescent="0.25">
      <c r="A56" s="1" t="s">
        <v>0</v>
      </c>
      <c r="B56">
        <f>VLOOKUP(A57,A2:D52,4, FALSE)</f>
        <v>0</v>
      </c>
      <c r="C56">
        <f>VLOOKUP(A57,A2:I52,9,FALSE)</f>
        <v>0</v>
      </c>
      <c r="D56">
        <f>VLOOKUP(A57,A2:N52,14,FALSE)</f>
        <v>-311228.08999999997</v>
      </c>
    </row>
    <row r="57" spans="1:16" x14ac:dyDescent="0.25">
      <c r="A57" t="s">
        <v>24</v>
      </c>
      <c r="B57">
        <f>VLOOKUP(A58,A3:D53,4, FALSE)</f>
        <v>-214304.66999999993</v>
      </c>
      <c r="C57">
        <f>VLOOKUP(A58,A3:I53,9,FALSE)</f>
        <v>-494844.40000000037</v>
      </c>
      <c r="D57">
        <f>VLOOKUP(A58,A3:N53,14,FALSE)</f>
        <v>-306086.86000000034</v>
      </c>
    </row>
    <row r="58" spans="1:16" x14ac:dyDescent="0.25">
      <c r="A58" t="s">
        <v>25</v>
      </c>
      <c r="B58">
        <f>VLOOKUP(A59,A4:D54,4, FALSE)</f>
        <v>-376336.80000001006</v>
      </c>
      <c r="C58">
        <f>VLOOKUP(A59,A4:I54,9,FALSE)</f>
        <v>-721592.76000000909</v>
      </c>
      <c r="D58">
        <f>VLOOKUP(A59,A4:N54,14,FALSE)</f>
        <v>-576344.08999999985</v>
      </c>
    </row>
    <row r="59" spans="1:16" x14ac:dyDescent="0.25">
      <c r="A59" t="s">
        <v>32</v>
      </c>
      <c r="B59">
        <f>VLOOKUP(A60,A5:D55,4, FALSE)</f>
        <v>-4950.4699999999721</v>
      </c>
      <c r="C59">
        <f>VLOOKUP(A60,A5:I55,9,FALSE)</f>
        <v>-8005.7900000010268</v>
      </c>
      <c r="D59">
        <f>VLOOKUP(A60,A5:N55,14,FALSE)</f>
        <v>-1724.9000000000233</v>
      </c>
    </row>
    <row r="60" spans="1:16" x14ac:dyDescent="0.25">
      <c r="A60" t="s">
        <v>38</v>
      </c>
      <c r="B60">
        <f>VLOOKUP(A61,A6:D56,4, FALSE)</f>
        <v>-447839.91999999993</v>
      </c>
      <c r="C60">
        <f>VLOOKUP(A61,A6:I56,9,FALSE)</f>
        <v>-319870.97000000998</v>
      </c>
      <c r="D60">
        <f>VLOOKUP(A61,A6:N56,14,FALSE)</f>
        <v>-313464.79000000004</v>
      </c>
    </row>
    <row r="61" spans="1:16" x14ac:dyDescent="0.25">
      <c r="A61" t="s">
        <v>39</v>
      </c>
      <c r="B61">
        <f>VLOOKUP(A62,A7:D57,4, FALSE)</f>
        <v>-41624.320001006126</v>
      </c>
      <c r="C61">
        <f>VLOOKUP(A62,A7:I57,9,FALSE)</f>
        <v>-2375266.6899999976</v>
      </c>
      <c r="D61">
        <f>VLOOKUP(A62,A7:N57,14,FALSE)</f>
        <v>-36.250001013278961</v>
      </c>
    </row>
    <row r="62" spans="1:16" x14ac:dyDescent="0.25">
      <c r="A62" t="s">
        <v>55</v>
      </c>
    </row>
    <row r="64" spans="1:16" x14ac:dyDescent="0.25">
      <c r="A64" s="7" t="s">
        <v>68</v>
      </c>
      <c r="B64" s="1" t="s">
        <v>3</v>
      </c>
      <c r="C64" s="1" t="s">
        <v>8</v>
      </c>
      <c r="D64" s="1" t="s">
        <v>13</v>
      </c>
    </row>
    <row r="65" spans="1:4" x14ac:dyDescent="0.25">
      <c r="A65" s="1" t="s">
        <v>0</v>
      </c>
      <c r="B65">
        <f>_xlfn.XLOOKUP(A66,A3:A53,D2:D52)</f>
        <v>-36209.630000000005</v>
      </c>
      <c r="C65">
        <f>_xlfn.XLOOKUP(A66,A3:A53,I2:I52)</f>
        <v>-27292.159999999974</v>
      </c>
      <c r="D65">
        <f>_xlfn.XLOOKUP(A66,A3:A53,N2:N52)</f>
        <v>-9181.0800000000163</v>
      </c>
    </row>
    <row r="66" spans="1:4" x14ac:dyDescent="0.25">
      <c r="A66" t="s">
        <v>24</v>
      </c>
      <c r="B66">
        <f>_xlfn.XLOOKUP(A67,A4:A54,D3:D53)</f>
        <v>0</v>
      </c>
      <c r="C66">
        <f>_xlfn.XLOOKUP(A67,A4:A54,I3:I53)</f>
        <v>0</v>
      </c>
      <c r="D66">
        <f>_xlfn.XLOOKUP(A67,A4:A54,N3:N53)</f>
        <v>-311228.08999999997</v>
      </c>
    </row>
    <row r="67" spans="1:4" x14ac:dyDescent="0.25">
      <c r="A67" t="s">
        <v>25</v>
      </c>
      <c r="B67">
        <f>_xlfn.XLOOKUP(A68,A5:A55,D4:D54)</f>
        <v>-149396.10000000987</v>
      </c>
      <c r="C67">
        <f>_xlfn.XLOOKUP(A68,A5:A55,I4:I54)</f>
        <v>-189254.06000000006</v>
      </c>
      <c r="D67">
        <f>_xlfn.XLOOKUP(A68,A5:A55,N4:N54)</f>
        <v>-374962.91000000015</v>
      </c>
    </row>
    <row r="68" spans="1:4" x14ac:dyDescent="0.25">
      <c r="A68" t="s">
        <v>32</v>
      </c>
      <c r="B68">
        <f>_xlfn.XLOOKUP(A69,A6:A56,D5:D55)</f>
        <v>-12230.810000000056</v>
      </c>
      <c r="C68">
        <f>_xlfn.XLOOKUP(A69,A6:A56,I5:I55)</f>
        <v>-45485.580000000075</v>
      </c>
      <c r="D68">
        <f>_xlfn.XLOOKUP(A69,A6:A56,N5:N55)</f>
        <v>-72.879999999888241</v>
      </c>
    </row>
    <row r="69" spans="1:4" x14ac:dyDescent="0.25">
      <c r="A69" t="s">
        <v>38</v>
      </c>
      <c r="B69">
        <f>_xlfn.XLOOKUP(A70,A7:A57,D6:D56)</f>
        <v>-4950.4699999999721</v>
      </c>
      <c r="C69">
        <f>_xlfn.XLOOKUP(A70,A7:A57,I6:I56)</f>
        <v>-8005.7900000010268</v>
      </c>
      <c r="D69">
        <f>_xlfn.XLOOKUP(A70,A7:A57,N6:N56)</f>
        <v>-1724.9000000000233</v>
      </c>
    </row>
    <row r="70" spans="1:4" x14ac:dyDescent="0.25">
      <c r="A70" t="s">
        <v>39</v>
      </c>
      <c r="B70">
        <f>_xlfn.XLOOKUP(A71,A8:A58,D7:D57)</f>
        <v>-184239.79000001028</v>
      </c>
      <c r="C70">
        <f>_xlfn.XLOOKUP(A71,A8:A58,I7:I57)</f>
        <v>-133456.33000001032</v>
      </c>
      <c r="D70">
        <f>_xlfn.XLOOKUP(A71,A8:A58,N7:N57)</f>
        <v>-82077.349999999627</v>
      </c>
    </row>
    <row r="71" spans="1:4" x14ac:dyDescent="0.25">
      <c r="A71" t="s">
        <v>55</v>
      </c>
    </row>
    <row r="73" spans="1:4" x14ac:dyDescent="0.25">
      <c r="A73" s="7" t="s">
        <v>69</v>
      </c>
      <c r="B73" s="1" t="s">
        <v>3</v>
      </c>
      <c r="C73" s="1" t="s">
        <v>8</v>
      </c>
      <c r="D73" s="1" t="s">
        <v>13</v>
      </c>
    </row>
    <row r="74" spans="1:4" x14ac:dyDescent="0.25">
      <c r="A74" s="1" t="s">
        <v>0</v>
      </c>
    </row>
    <row r="75" spans="1:4" x14ac:dyDescent="0.25">
      <c r="A75" t="s">
        <v>24</v>
      </c>
      <c r="B75">
        <f>INDEX(D2:D52,MATCH(A75,A3:A53,0))</f>
        <v>-36209.630000000005</v>
      </c>
      <c r="C75">
        <f>INDEX(I2:I52,MATCH(A75,A3:A53,0))</f>
        <v>-27292.159999999974</v>
      </c>
      <c r="D75">
        <f>INDEX(N2:N52,MATCH(A75,A3:A53,0))</f>
        <v>-9181.0800000000163</v>
      </c>
    </row>
    <row r="76" spans="1:4" x14ac:dyDescent="0.25">
      <c r="A76" t="s">
        <v>25</v>
      </c>
      <c r="B76">
        <f t="shared" ref="B76:B80" si="9">INDEX(D3:D53,MATCH(A76,A4:A54,0))</f>
        <v>0</v>
      </c>
      <c r="C76">
        <f t="shared" ref="C76:C80" si="10">INDEX(I3:I53,MATCH(A76,A4:A54,0))</f>
        <v>0</v>
      </c>
      <c r="D76">
        <f t="shared" ref="D76:D80" si="11">INDEX(N3:N53,MATCH(A76,A4:A54,0))</f>
        <v>-311228.08999999997</v>
      </c>
    </row>
    <row r="77" spans="1:4" x14ac:dyDescent="0.25">
      <c r="A77" t="s">
        <v>32</v>
      </c>
      <c r="B77">
        <f t="shared" si="9"/>
        <v>-149396.10000000987</v>
      </c>
      <c r="C77">
        <f t="shared" si="10"/>
        <v>-189254.06000000006</v>
      </c>
      <c r="D77">
        <f t="shared" si="11"/>
        <v>-374962.91000000015</v>
      </c>
    </row>
    <row r="78" spans="1:4" x14ac:dyDescent="0.25">
      <c r="A78" t="s">
        <v>38</v>
      </c>
      <c r="B78">
        <f t="shared" si="9"/>
        <v>-12230.810000000056</v>
      </c>
      <c r="C78">
        <f t="shared" si="10"/>
        <v>-45485.580000000075</v>
      </c>
      <c r="D78">
        <f t="shared" si="11"/>
        <v>-72.879999999888241</v>
      </c>
    </row>
    <row r="79" spans="1:4" x14ac:dyDescent="0.25">
      <c r="A79" t="s">
        <v>39</v>
      </c>
      <c r="B79">
        <f t="shared" si="9"/>
        <v>-4950.4699999999721</v>
      </c>
      <c r="C79">
        <f t="shared" si="10"/>
        <v>-8005.7900000010268</v>
      </c>
      <c r="D79">
        <f t="shared" si="11"/>
        <v>-1724.9000000000233</v>
      </c>
    </row>
    <row r="80" spans="1:4" x14ac:dyDescent="0.25">
      <c r="A80" t="s">
        <v>55</v>
      </c>
      <c r="B80">
        <f t="shared" si="9"/>
        <v>-184239.79000001028</v>
      </c>
      <c r="C80">
        <f t="shared" si="10"/>
        <v>-133456.33000001032</v>
      </c>
      <c r="D80">
        <f t="shared" si="11"/>
        <v>-82077.349999999627</v>
      </c>
    </row>
    <row r="82" spans="1:7" x14ac:dyDescent="0.25">
      <c r="A82" s="7" t="s">
        <v>70</v>
      </c>
    </row>
    <row r="83" spans="1:7" x14ac:dyDescent="0.25">
      <c r="A83" t="s">
        <v>0</v>
      </c>
      <c r="B83" s="1" t="s">
        <v>71</v>
      </c>
      <c r="C83" s="1" t="s">
        <v>72</v>
      </c>
    </row>
    <row r="84" spans="1:7" x14ac:dyDescent="0.25">
      <c r="B84" s="6"/>
      <c r="C84" s="6"/>
    </row>
    <row r="85" spans="1:7" x14ac:dyDescent="0.25">
      <c r="A85" t="s">
        <v>73</v>
      </c>
      <c r="B85" s="6"/>
      <c r="C85" s="6"/>
    </row>
    <row r="86" spans="1:7" x14ac:dyDescent="0.25">
      <c r="A86" t="s">
        <v>74</v>
      </c>
      <c r="B86" s="6"/>
      <c r="C86" s="6"/>
    </row>
    <row r="87" spans="1:7" x14ac:dyDescent="0.25">
      <c r="A87" t="s">
        <v>75</v>
      </c>
    </row>
    <row r="89" spans="1:7" x14ac:dyDescent="0.25">
      <c r="A89" s="7" t="s">
        <v>76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A90" t="s">
        <v>77</v>
      </c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C91" s="5"/>
      <c r="E91" s="5"/>
      <c r="G91" s="5"/>
    </row>
    <row r="92" spans="1:7" x14ac:dyDescent="0.25">
      <c r="A92" t="s">
        <v>73</v>
      </c>
      <c r="C92" s="5"/>
      <c r="E92" s="5"/>
      <c r="G92" s="5"/>
    </row>
    <row r="93" spans="1:7" x14ac:dyDescent="0.25">
      <c r="A93" t="s">
        <v>74</v>
      </c>
      <c r="C93" s="5"/>
      <c r="E93" s="5"/>
      <c r="G93" s="5"/>
    </row>
    <row r="94" spans="1:7" x14ac:dyDescent="0.25">
      <c r="A94" t="s">
        <v>75</v>
      </c>
    </row>
    <row r="96" spans="1:7" x14ac:dyDescent="0.25">
      <c r="A96" s="7" t="s">
        <v>79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A97" t="s">
        <v>77</v>
      </c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C98" s="4"/>
      <c r="E98" s="4"/>
      <c r="G98" s="4"/>
      <c r="I98" s="4"/>
    </row>
    <row r="99" spans="1:9" x14ac:dyDescent="0.25">
      <c r="A99" t="s">
        <v>73</v>
      </c>
      <c r="C99" s="4"/>
      <c r="E99" s="4"/>
      <c r="G99" s="4"/>
      <c r="I99" s="4"/>
    </row>
    <row r="100" spans="1:9" x14ac:dyDescent="0.25">
      <c r="A100" t="s">
        <v>74</v>
      </c>
      <c r="C100" s="4"/>
      <c r="E100" s="4"/>
      <c r="G100" s="4"/>
      <c r="I100" s="4"/>
    </row>
    <row r="101" spans="1:9" x14ac:dyDescent="0.25">
      <c r="A101" t="s">
        <v>75</v>
      </c>
    </row>
  </sheetData>
  <dataValidations count="2">
    <dataValidation type="list" allowBlank="1" showInputMessage="1" showErrorMessage="1" sqref="A84" xr:uid="{0ECE0BAD-DC74-4E7B-8842-0609702F3664}">
      <formula1>$A$3:$A$53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A2" sqref="A2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Lauren Pierce</cp:lastModifiedBy>
  <cp:revision/>
  <dcterms:created xsi:type="dcterms:W3CDTF">2020-02-26T17:00:38Z</dcterms:created>
  <dcterms:modified xsi:type="dcterms:W3CDTF">2024-01-25T23:56:59Z</dcterms:modified>
  <cp:category/>
  <cp:contentStatus/>
</cp:coreProperties>
</file>