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uar\Documents\DA11\Excel\lookups-exercise-MQuarles2012\"/>
    </mc:Choice>
  </mc:AlternateContent>
  <xr:revisionPtr revIDLastSave="0" documentId="13_ncr:1_{C71BBDDF-E07A-42CC-BB30-2DB90D31C8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metro_budget!$A$1:$P$1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B86" i="1"/>
  <c r="B85" i="1"/>
  <c r="C84" i="1"/>
  <c r="B84" i="1"/>
  <c r="N52" i="1"/>
  <c r="O52" i="1" s="1"/>
  <c r="N51" i="1"/>
  <c r="O51" i="1" s="1"/>
  <c r="N50" i="1"/>
  <c r="O50" i="1" s="1"/>
  <c r="N49" i="1"/>
  <c r="O49" i="1" s="1"/>
  <c r="P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6" i="1"/>
  <c r="O36" i="1" s="1"/>
  <c r="N35" i="1"/>
  <c r="O35" i="1" s="1"/>
  <c r="N34" i="1"/>
  <c r="O34" i="1" s="1"/>
  <c r="P34" i="1" s="1"/>
  <c r="N33" i="1"/>
  <c r="O33" i="1" s="1"/>
  <c r="N37" i="1"/>
  <c r="O37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P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D67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D65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6" i="1"/>
  <c r="J36" i="1" s="1"/>
  <c r="I35" i="1"/>
  <c r="J35" i="1" s="1"/>
  <c r="I34" i="1"/>
  <c r="J34" i="1" s="1"/>
  <c r="K34" i="1" s="1"/>
  <c r="I33" i="1"/>
  <c r="J33" i="1" s="1"/>
  <c r="I37" i="1"/>
  <c r="J37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K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C67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C57" i="1" s="1"/>
  <c r="I10" i="1"/>
  <c r="C65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3" i="1"/>
  <c r="E23" i="1" s="1"/>
  <c r="D24" i="1"/>
  <c r="E24" i="1" s="1"/>
  <c r="D25" i="1"/>
  <c r="E25" i="1" s="1"/>
  <c r="D26" i="1"/>
  <c r="E26" i="1" s="1"/>
  <c r="D27" i="1"/>
  <c r="E27" i="1" s="1"/>
  <c r="F27" i="1" s="1"/>
  <c r="D28" i="1"/>
  <c r="E28" i="1" s="1"/>
  <c r="D29" i="1"/>
  <c r="E29" i="1" s="1"/>
  <c r="D30" i="1"/>
  <c r="E30" i="1" s="1"/>
  <c r="D31" i="1"/>
  <c r="E31" i="1" s="1"/>
  <c r="D32" i="1"/>
  <c r="E32" i="1" s="1"/>
  <c r="D37" i="1"/>
  <c r="E37" i="1" s="1"/>
  <c r="D33" i="1"/>
  <c r="E33" i="1" s="1"/>
  <c r="D34" i="1"/>
  <c r="E34" i="1" s="1"/>
  <c r="F34" i="1" s="1"/>
  <c r="D35" i="1"/>
  <c r="E35" i="1" s="1"/>
  <c r="D36" i="1"/>
  <c r="E36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F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" i="1"/>
  <c r="E2" i="1" s="1"/>
  <c r="J10" i="1" l="1"/>
  <c r="O18" i="1"/>
  <c r="F2" i="1"/>
  <c r="B58" i="1"/>
  <c r="B68" i="1"/>
  <c r="D76" i="1"/>
  <c r="B57" i="1"/>
  <c r="C70" i="1"/>
  <c r="C56" i="1"/>
  <c r="F56" i="1" s="1"/>
  <c r="D69" i="1"/>
  <c r="C60" i="1"/>
  <c r="D66" i="1"/>
  <c r="F3" i="1"/>
  <c r="D59" i="1"/>
  <c r="B74" i="1"/>
  <c r="O10" i="1"/>
  <c r="P14" i="1" s="1"/>
  <c r="D58" i="1"/>
  <c r="G58" i="1" s="1"/>
  <c r="C74" i="1"/>
  <c r="B70" i="1"/>
  <c r="D77" i="1"/>
  <c r="B69" i="1"/>
  <c r="C77" i="1"/>
  <c r="P28" i="1"/>
  <c r="P42" i="1"/>
  <c r="F74" i="1"/>
  <c r="P12" i="1"/>
  <c r="P32" i="1"/>
  <c r="P39" i="1"/>
  <c r="P37" i="1"/>
  <c r="G76" i="1"/>
  <c r="C66" i="1"/>
  <c r="F57" i="1" s="1"/>
  <c r="P48" i="1"/>
  <c r="B59" i="1"/>
  <c r="E59" i="1" s="1"/>
  <c r="D60" i="1"/>
  <c r="G60" i="1" s="1"/>
  <c r="D70" i="1"/>
  <c r="B75" i="1"/>
  <c r="P2" i="1"/>
  <c r="B56" i="1"/>
  <c r="C59" i="1"/>
  <c r="B67" i="1"/>
  <c r="E58" i="1" s="1"/>
  <c r="C69" i="1"/>
  <c r="F60" i="1" s="1"/>
  <c r="D74" i="1"/>
  <c r="G74" i="1" s="1"/>
  <c r="C76" i="1"/>
  <c r="F76" i="1" s="1"/>
  <c r="B66" i="1"/>
  <c r="D68" i="1"/>
  <c r="G77" i="1" s="1"/>
  <c r="B79" i="1"/>
  <c r="E79" i="1" s="1"/>
  <c r="D79" i="1"/>
  <c r="D75" i="1"/>
  <c r="G75" i="1" s="1"/>
  <c r="D56" i="1"/>
  <c r="G56" i="1" s="1"/>
  <c r="C58" i="1"/>
  <c r="F58" i="1" s="1"/>
  <c r="B65" i="1"/>
  <c r="E74" i="1" s="1"/>
  <c r="C68" i="1"/>
  <c r="F77" i="1" s="1"/>
  <c r="B78" i="1"/>
  <c r="E78" i="1" s="1"/>
  <c r="C79" i="1"/>
  <c r="F79" i="1" s="1"/>
  <c r="C75" i="1"/>
  <c r="B61" i="1"/>
  <c r="E61" i="1" s="1"/>
  <c r="D61" i="1"/>
  <c r="G61" i="1" s="1"/>
  <c r="D57" i="1"/>
  <c r="G57" i="1" s="1"/>
  <c r="B77" i="1"/>
  <c r="E77" i="1" s="1"/>
  <c r="D78" i="1"/>
  <c r="G78" i="1" s="1"/>
  <c r="J11" i="1"/>
  <c r="K11" i="1" s="1"/>
  <c r="J18" i="1"/>
  <c r="K20" i="1" s="1"/>
  <c r="P35" i="1"/>
  <c r="B60" i="1"/>
  <c r="E60" i="1" s="1"/>
  <c r="C61" i="1"/>
  <c r="F61" i="1" s="1"/>
  <c r="B76" i="1"/>
  <c r="E76" i="1" s="1"/>
  <c r="C78" i="1"/>
  <c r="F4" i="1"/>
  <c r="F30" i="1"/>
  <c r="F52" i="1"/>
  <c r="F36" i="1"/>
  <c r="F51" i="1"/>
  <c r="F18" i="1"/>
  <c r="F10" i="1"/>
  <c r="F44" i="1"/>
  <c r="F35" i="1"/>
  <c r="F28" i="1"/>
  <c r="F50" i="1"/>
  <c r="F12" i="1"/>
  <c r="F49" i="1"/>
  <c r="F38" i="1"/>
  <c r="F29" i="1"/>
  <c r="F16" i="1"/>
  <c r="F8" i="1"/>
  <c r="F42" i="1"/>
  <c r="F33" i="1"/>
  <c r="F26" i="1"/>
  <c r="F48" i="1"/>
  <c r="F15" i="1"/>
  <c r="F7" i="1"/>
  <c r="F41" i="1"/>
  <c r="F37" i="1"/>
  <c r="F25" i="1"/>
  <c r="F47" i="1"/>
  <c r="F20" i="1"/>
  <c r="F9" i="1"/>
  <c r="F14" i="1"/>
  <c r="F6" i="1"/>
  <c r="F40" i="1"/>
  <c r="F32" i="1"/>
  <c r="F24" i="1"/>
  <c r="F46" i="1"/>
  <c r="F19" i="1"/>
  <c r="F17" i="1"/>
  <c r="F43" i="1"/>
  <c r="F22" i="1"/>
  <c r="F21" i="1"/>
  <c r="F13" i="1"/>
  <c r="F5" i="1"/>
  <c r="F39" i="1"/>
  <c r="F31" i="1"/>
  <c r="F23" i="1"/>
  <c r="F45" i="1"/>
  <c r="E57" i="1" l="1"/>
  <c r="P25" i="1"/>
  <c r="P26" i="1"/>
  <c r="P45" i="1"/>
  <c r="F75" i="1"/>
  <c r="P16" i="1"/>
  <c r="P13" i="1"/>
  <c r="P43" i="1"/>
  <c r="P24" i="1"/>
  <c r="P8" i="1"/>
  <c r="P36" i="1"/>
  <c r="P40" i="1"/>
  <c r="P4" i="1"/>
  <c r="P3" i="1"/>
  <c r="P21" i="1"/>
  <c r="P19" i="1"/>
  <c r="P18" i="1"/>
  <c r="P10" i="1"/>
  <c r="P5" i="1"/>
  <c r="P15" i="1"/>
  <c r="P31" i="1"/>
  <c r="P46" i="1"/>
  <c r="P11" i="1"/>
  <c r="P6" i="1"/>
  <c r="P20" i="1"/>
  <c r="P23" i="1"/>
  <c r="P41" i="1"/>
  <c r="G79" i="1"/>
  <c r="P47" i="1"/>
  <c r="P38" i="1"/>
  <c r="P50" i="1"/>
  <c r="P7" i="1"/>
  <c r="P29" i="1"/>
  <c r="P44" i="1"/>
  <c r="P22" i="1"/>
  <c r="P9" i="1"/>
  <c r="P52" i="1"/>
  <c r="P51" i="1"/>
  <c r="P17" i="1"/>
  <c r="P30" i="1"/>
  <c r="P33" i="1"/>
  <c r="K39" i="1"/>
  <c r="F59" i="1"/>
  <c r="K18" i="1"/>
  <c r="E56" i="1"/>
  <c r="K38" i="1"/>
  <c r="K6" i="1"/>
  <c r="K13" i="1"/>
  <c r="K3" i="1"/>
  <c r="G59" i="1"/>
  <c r="K12" i="1"/>
  <c r="K49" i="1"/>
  <c r="K31" i="1"/>
  <c r="K40" i="1"/>
  <c r="K5" i="1"/>
  <c r="K41" i="1"/>
  <c r="K14" i="1"/>
  <c r="K48" i="1"/>
  <c r="K22" i="1"/>
  <c r="K24" i="1"/>
  <c r="K44" i="1"/>
  <c r="K30" i="1"/>
  <c r="F78" i="1"/>
  <c r="E75" i="1"/>
  <c r="K51" i="1"/>
  <c r="K25" i="1"/>
  <c r="K4" i="1"/>
  <c r="K10" i="1"/>
  <c r="K52" i="1"/>
  <c r="K35" i="1"/>
  <c r="K8" i="1"/>
  <c r="K19" i="1"/>
  <c r="K26" i="1"/>
  <c r="K16" i="1"/>
  <c r="K15" i="1"/>
  <c r="K43" i="1"/>
  <c r="K50" i="1"/>
  <c r="K2" i="1"/>
  <c r="K37" i="1"/>
  <c r="K28" i="1"/>
  <c r="K42" i="1"/>
  <c r="K47" i="1"/>
  <c r="K32" i="1"/>
  <c r="K45" i="1"/>
  <c r="K9" i="1"/>
  <c r="K29" i="1"/>
  <c r="K21" i="1"/>
  <c r="K33" i="1"/>
  <c r="K17" i="1"/>
  <c r="K23" i="1"/>
  <c r="K46" i="1"/>
  <c r="K36" i="1"/>
  <c r="K7" i="1"/>
</calcChain>
</file>

<file path=xl/sharedStrings.xml><?xml version="1.0" encoding="utf-8"?>
<sst xmlns="http://schemas.openxmlformats.org/spreadsheetml/2006/main" count="151" uniqueCount="91">
  <si>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</si>
  <si>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</si>
  <si>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</si>
  <si>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</si>
  <si>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</si>
  <si>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</si>
  <si>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</si>
  <si>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</si>
  <si>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</si>
  <si>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</si>
  <si>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</si>
  <si>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</si>
  <si>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</si>
  <si>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</si>
  <si>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</si>
  <si>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</si>
  <si>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</si>
  <si>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</si>
  <si>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</si>
  <si>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</si>
  <si>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</si>
  <si>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</si>
  <si>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</si>
  <si>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</si>
  <si>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</si>
  <si>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</si>
  <si>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</si>
  <si>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</si>
  <si>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</si>
  <si>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</si>
  <si>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</si>
  <si>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</si>
  <si>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</si>
  <si>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</si>
  <si>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</si>
  <si>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</si>
  <si>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</si>
  <si>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</si>
  <si>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</si>
  <si>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</si>
  <si>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</si>
  <si>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</si>
  <si>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</si>
  <si>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</si>
  <si>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</si>
  <si>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</si>
  <si>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</si>
  <si>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</si>
  <si>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</si>
  <si>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</si>
  <si>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</si>
  <si>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</si>
  <si>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</si>
  <si>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</si>
  <si>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</si>
  <si>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</si>
  <si>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</si>
  <si>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</si>
  <si>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</si>
  <si>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</si>
  <si>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</si>
  <si>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</si>
  <si>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</si>
  <si>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</si>
  <si>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</si>
  <si>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</si>
  <si>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</si>
  <si>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</si>
  <si>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</si>
  <si>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</si>
  <si>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</si>
  <si>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</si>
  <si>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</si>
  <si>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</si>
  <si>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</si>
  <si>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</si>
  <si>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</si>
  <si>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</si>
  <si>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</si>
  <si>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</si>
  <si>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</si>
  <si>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</si>
  <si>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</si>
  <si>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</si>
  <si>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</si>
  <si>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</si>
  <si>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</si>
  <si>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</si>
  <si>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</si>
  <si>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</si>
  <si>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Dropdown: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</si>
</sst>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4" fontId="0" fillId="0" borderId="0" xfId="42" applyFont="1"/>
    <xf numFmtId="44" fontId="0" fillId="33" borderId="0" xfId="42" applyFont="1" applyFill="1"/>
    <xf numFmtId="44" fontId="16" fillId="0" borderId="0" xfId="42" applyFont="1"/>
    <xf numFmtId="44" fontId="16" fillId="0" borderId="0" xfId="42" applyFont="1" applyAlignment="1">
      <alignment horizontal="center"/>
    </xf>
    <xf numFmtId="10" fontId="0" fillId="0" borderId="0" xfId="43" applyNumberFormat="1" applyFont="1"/>
    <xf numFmtId="10" fontId="16" fillId="0" borderId="0" xfId="43" applyNumberFormat="1" applyFont="1"/>
    <xf numFmtId="10" fontId="16" fillId="0" borderId="0" xfId="43" applyNumberFormat="1" applyFont="1" applyAlignment="1">
      <alignment horizontal="center"/>
    </xf>
    <xf numFmtId="0" fontId="16" fillId="0" borderId="0" xfId="0" applyFont="1" applyAlignment="1">
      <alignment horizontal="right"/>
    </xf>
    <xf numFmtId="44" fontId="16" fillId="34" borderId="0" xfId="42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 Budget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_("$"* #,##0.00_);_("$"* \(#,##0.00\);_("$"* "-"??_);_(@_)</c:formatCode>
                <c:ptCount val="3"/>
                <c:pt idx="0">
                  <c:v>3130600</c:v>
                </c:pt>
                <c:pt idx="1">
                  <c:v>3652300</c:v>
                </c:pt>
                <c:pt idx="2">
                  <c:v>3662400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B-4CB4-9A82-47CED65CBBEE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 Actual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_("$"* #,##0.00_);_("$"* \(#,##0.00\);_("$"* "-"??_);_(@_)</c:formatCode>
                <c:ptCount val="3"/>
                <c:pt idx="0">
                  <c:v>3115157.5599999898</c:v>
                </c:pt>
                <c:pt idx="1">
                  <c:v>3589693.2099999902</c:v>
                </c:pt>
                <c:pt idx="2">
                  <c:v>3564983.04999999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B-4CB4-9A82-47CED65CB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427407"/>
        <c:axId val="1704688239"/>
      </c:lineChart>
      <c:catAx>
        <c:axId val="110242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88239"/>
        <c:crosses val="autoZero"/>
        <c:auto val="1"/>
        <c:lblAlgn val="ctr"/>
        <c:lblOffset val="100"/>
        <c:noMultiLvlLbl val="0"/>
      </c:catAx>
      <c:valAx>
        <c:axId val="17046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2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73</xdr:row>
      <xdr:rowOff>11430</xdr:rowOff>
    </xdr:from>
    <xdr:to>
      <xdr:col>7</xdr:col>
      <xdr:colOff>1203960</xdr:colOff>
      <xdr:row>88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D4F36-9BEB-7FFE-1EAC-B5CE19593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3F6593-A675-40C9-A7A7-7506CFDF0F59}" name="Table1" displayName="Table1" ref="A1:P52" totalsRowShown="0">
  <autoFilter ref="A1:P52" xr:uid="{E63F6593-A675-40C9-A7A7-7506CFDF0F59}"/>
  <sortState xmlns:xlrd2="http://schemas.microsoft.com/office/spreadsheetml/2017/richdata2" ref="A2:P52">
    <sortCondition ref="A1:A52"/>
  </sortState>
  <tableColumns count="16">
    <tableColumn id="1" xr3:uid="{5CAE1FF1-4A7B-4772-962A-09DE40F6FE59}" name="Department"/>
    <tableColumn id="2" xr3:uid="{1FF789FA-641F-4F18-BE89-CD6C3E06A117}" name="FY17_Budget" dataDxfId="7" dataCellStyle="Currency"/>
    <tableColumn id="3" xr3:uid="{DA6F5795-E96E-441D-8A23-620A9DDD9A98}" name="FY17_Actual" dataDxfId="6" dataCellStyle="Currency"/>
    <tableColumn id="4" xr3:uid="{B0231D47-4AFC-4158-9D43-4CE0AF21FED8}" name="FY17_diff" dataDxfId="5" dataCellStyle="Currency">
      <calculatedColumnFormula>C2-B2</calculatedColumnFormula>
    </tableColumn>
    <tableColumn id="5" xr3:uid="{6D7A84FC-8037-44FA-A4BA-A3C2B9967513}" name="FY17_diff_pct" dataDxfId="4" dataCellStyle="Percent">
      <calculatedColumnFormula>IFERROR(D2/B2,"")</calculatedColumnFormula>
    </tableColumn>
    <tableColumn id="6" xr3:uid="{1CB654AB-C6C0-4573-AD67-2D608B99BF3C}" name="FY17_rank">
      <calculatedColumnFormula>_xlfn.RANK.EQ(E2,$E$2:$E$52,1)</calculatedColumnFormula>
    </tableColumn>
    <tableColumn id="7" xr3:uid="{52320808-0D5C-4109-9C71-25F29CCCF8E5}" name="FY18_Budget"/>
    <tableColumn id="8" xr3:uid="{D1B2CA1B-9FE3-4599-8D41-43F96AE58590}" name="FY18_Actual"/>
    <tableColumn id="9" xr3:uid="{78265157-01BC-4EFF-89F4-61EC011B8725}" name="FY18_diff" dataDxfId="3" dataCellStyle="Currency">
      <calculatedColumnFormula>H2-G2</calculatedColumnFormula>
    </tableColumn>
    <tableColumn id="10" xr3:uid="{E00B306C-1446-40BD-A100-47EA06B8C61F}" name="FY18_diff_pct" dataDxfId="2" dataCellStyle="Percent">
      <calculatedColumnFormula>IFERROR(I2/G2,"")</calculatedColumnFormula>
    </tableColumn>
    <tableColumn id="11" xr3:uid="{23980DCF-D19C-4E03-BB9D-B2CC80868D41}" name="FY18_rank">
      <calculatedColumnFormula>_xlfn.RANK.EQ(J2,$J$2:$J$52,1)</calculatedColumnFormula>
    </tableColumn>
    <tableColumn id="12" xr3:uid="{3B284805-47B7-4AAB-BB28-E625BC6D8B1D}" name="FY19_Budget"/>
    <tableColumn id="13" xr3:uid="{09D620BA-796E-4D25-9599-FE7096D6694E}" name="FY19_Actual"/>
    <tableColumn id="14" xr3:uid="{D14486E2-13D5-43CD-BF72-2833CAF80BCB}" name="FY19_diff" dataDxfId="1" dataCellStyle="Currency">
      <calculatedColumnFormula>M2-L2</calculatedColumnFormula>
    </tableColumn>
    <tableColumn id="15" xr3:uid="{4F9BDF74-DF6C-43DE-B081-38C45EE9F05F}" name="FY19_diff_pct" dataDxfId="0" dataCellStyle="Percent">
      <calculatedColumnFormula>IFERROR(N2/L2,"")</calculatedColumnFormula>
    </tableColumn>
    <tableColumn id="16" xr3:uid="{B56376D6-AEC3-4C8A-B981-1014DD780F91}" name="FY19_rank">
      <calculatedColumnFormula>_xlfn.RANK.EQ(O2,$O$2:$O$52,1)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6" workbookViewId="0">
      <selection activeCell="C87" sqref="C87"/>
    </sheetView>
  </sheetViews>
  <sheetFormatPr defaultRowHeight="14.4" x14ac:dyDescent="0.3"/>
  <cols>
    <col min="1" max="1" width="32.33203125" bestFit="1" customWidth="1"/>
    <col min="2" max="4" width="26.33203125" style="8" bestFit="1" customWidth="1"/>
    <col min="5" max="5" width="15.88671875" style="12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s="8" t="s">
        <v>1</v>
      </c>
      <c r="C1" s="8" t="s">
        <v>2</v>
      </c>
      <c r="D1" s="8" t="s">
        <v>3</v>
      </c>
      <c r="E1" s="1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s="8">
        <v>356640100</v>
      </c>
      <c r="C2" s="8">
        <v>341243679.13</v>
      </c>
      <c r="D2" s="8">
        <f>C2-B2</f>
        <v>-15396420.870000005</v>
      </c>
      <c r="E2" s="12">
        <f>IFERROR(D2/B2,"")</f>
        <v>-4.3170750765267295E-2</v>
      </c>
      <c r="F2">
        <f>_xlfn.RANK.EQ(E2,$E$2:$E$52,1)</f>
        <v>14</v>
      </c>
      <c r="G2">
        <v>382685200</v>
      </c>
      <c r="H2">
        <v>346340810.81999999</v>
      </c>
      <c r="I2" s="8">
        <f>H2-G2</f>
        <v>-36344389.180000007</v>
      </c>
      <c r="J2" s="12">
        <f>IFERROR(I2/G2,"")</f>
        <v>-9.4972027086493035E-2</v>
      </c>
      <c r="K2">
        <f>_xlfn.RANK.EQ(J2,$J$2:$J$52,1)</f>
        <v>10</v>
      </c>
      <c r="L2">
        <v>376548600</v>
      </c>
      <c r="M2">
        <v>355279492.22999901</v>
      </c>
      <c r="N2" s="8">
        <f>M2-L2</f>
        <v>-21269107.770000994</v>
      </c>
      <c r="O2" s="12">
        <f>IFERROR(N2/L2,"")</f>
        <v>-5.6484362894991494E-2</v>
      </c>
      <c r="P2">
        <f>_xlfn.RANK.EQ(O2,$O$2:$O$52,1)</f>
        <v>14</v>
      </c>
    </row>
    <row r="3" spans="1:16" x14ac:dyDescent="0.3">
      <c r="A3" t="s">
        <v>17</v>
      </c>
      <c r="B3" s="8">
        <v>328800</v>
      </c>
      <c r="C3" s="8">
        <v>321214.59000000003</v>
      </c>
      <c r="D3" s="8">
        <f>C3-B3</f>
        <v>-7585.4099999999744</v>
      </c>
      <c r="E3" s="12">
        <f>IFERROR(D3/B3,"")</f>
        <v>-2.3069981751824741E-2</v>
      </c>
      <c r="F3">
        <f>_xlfn.RANK.EQ(E3,$E$2:$E$52,1)</f>
        <v>22</v>
      </c>
      <c r="G3">
        <v>334800</v>
      </c>
      <c r="H3">
        <v>312433.70999999897</v>
      </c>
      <c r="I3" s="8">
        <f>H3-G3</f>
        <v>-22366.290000001027</v>
      </c>
      <c r="J3" s="12">
        <f>IFERROR(I3/G3,"")</f>
        <v>-6.6804928315415249E-2</v>
      </c>
      <c r="K3">
        <f>_xlfn.RANK.EQ(J3,$J$2:$J$52,1)</f>
        <v>14</v>
      </c>
      <c r="L3">
        <v>322700</v>
      </c>
      <c r="M3">
        <v>322263.03999999998</v>
      </c>
      <c r="N3" s="8">
        <f>M3-L3</f>
        <v>-436.96000000002095</v>
      </c>
      <c r="O3" s="12">
        <f>IFERROR(N3/L3,"")</f>
        <v>-1.3540749922529313E-3</v>
      </c>
      <c r="P3">
        <f>_xlfn.RANK.EQ(O3,$O$2:$O$52,1)</f>
        <v>37</v>
      </c>
    </row>
    <row r="4" spans="1:16" x14ac:dyDescent="0.3">
      <c r="A4" t="s">
        <v>18</v>
      </c>
      <c r="B4" s="8">
        <v>3130600</v>
      </c>
      <c r="C4" s="8">
        <v>3115157.5599999898</v>
      </c>
      <c r="D4" s="8">
        <f>C4-B4</f>
        <v>-15442.440000010189</v>
      </c>
      <c r="E4" s="12">
        <f>IFERROR(D4/B4,"")</f>
        <v>-4.9327413275443007E-3</v>
      </c>
      <c r="F4">
        <f>_xlfn.RANK.EQ(E4,$E$2:$E$52,1)</f>
        <v>42</v>
      </c>
      <c r="G4">
        <v>3652300</v>
      </c>
      <c r="H4">
        <v>3589693.2099999902</v>
      </c>
      <c r="I4" s="8">
        <f>H4-G4</f>
        <v>-62606.790000009816</v>
      </c>
      <c r="J4" s="12">
        <f>IFERROR(I4/G4,"")</f>
        <v>-1.7141743558856015E-2</v>
      </c>
      <c r="K4">
        <f>_xlfn.RANK.EQ(J4,$J$2:$J$52,1)</f>
        <v>36</v>
      </c>
      <c r="L4">
        <v>3662400</v>
      </c>
      <c r="M4">
        <v>3564983.04999999</v>
      </c>
      <c r="N4" s="8">
        <f>M4-L4</f>
        <v>-97416.950000009965</v>
      </c>
      <c r="O4" s="12">
        <f>IFERROR(N4/L4,"")</f>
        <v>-2.6599210899959033E-2</v>
      </c>
      <c r="P4">
        <f>_xlfn.RANK.EQ(O4,$O$2:$O$52,1)</f>
        <v>25</v>
      </c>
    </row>
    <row r="5" spans="1:16" x14ac:dyDescent="0.3">
      <c r="A5" t="s">
        <v>19</v>
      </c>
      <c r="B5" s="8">
        <v>7670700</v>
      </c>
      <c r="C5" s="8">
        <v>6947552.6699999999</v>
      </c>
      <c r="D5" s="8">
        <f>C5-B5</f>
        <v>-723147.33000000007</v>
      </c>
      <c r="E5" s="12">
        <f>IFERROR(D5/B5,"")</f>
        <v>-9.4273968477453174E-2</v>
      </c>
      <c r="F5">
        <f>_xlfn.RANK.EQ(E5,$E$2:$E$52,1)</f>
        <v>4</v>
      </c>
      <c r="G5">
        <v>7968300</v>
      </c>
      <c r="H5">
        <v>7020609.3200000003</v>
      </c>
      <c r="I5" s="8">
        <f>H5-G5</f>
        <v>-947690.6799999997</v>
      </c>
      <c r="J5" s="12">
        <f>IFERROR(I5/G5,"")</f>
        <v>-0.118932605449092</v>
      </c>
      <c r="K5">
        <f>_xlfn.RANK.EQ(J5,$J$2:$J$52,1)</f>
        <v>5</v>
      </c>
      <c r="L5">
        <v>7759600</v>
      </c>
      <c r="M5">
        <v>7497322.9100000001</v>
      </c>
      <c r="N5" s="8">
        <f>M5-L5</f>
        <v>-262277.08999999985</v>
      </c>
      <c r="O5" s="12">
        <f>IFERROR(N5/L5,"")</f>
        <v>-3.3800336357544182E-2</v>
      </c>
      <c r="P5">
        <f>_xlfn.RANK.EQ(O5,$O$2:$O$52,1)</f>
        <v>22</v>
      </c>
    </row>
    <row r="6" spans="1:16" x14ac:dyDescent="0.3">
      <c r="A6" t="s">
        <v>20</v>
      </c>
      <c r="B6" s="8">
        <v>409300</v>
      </c>
      <c r="C6" s="8">
        <v>385908.52</v>
      </c>
      <c r="D6" s="8">
        <f>C6-B6</f>
        <v>-23391.479999999981</v>
      </c>
      <c r="E6" s="12">
        <f>IFERROR(D6/B6,"")</f>
        <v>-5.7149963352064452E-2</v>
      </c>
      <c r="F6">
        <f>_xlfn.RANK.EQ(E6,$E$2:$E$52,1)</f>
        <v>11</v>
      </c>
      <c r="G6">
        <v>428500</v>
      </c>
      <c r="H6">
        <v>427758.64</v>
      </c>
      <c r="I6" s="8">
        <f>H6-G6</f>
        <v>-741.35999999998603</v>
      </c>
      <c r="J6" s="12">
        <f>IFERROR(I6/G6,"")</f>
        <v>-1.7301283547257551E-3</v>
      </c>
      <c r="K6">
        <f>_xlfn.RANK.EQ(J6,$J$2:$J$52,1)</f>
        <v>44</v>
      </c>
      <c r="L6">
        <v>445200</v>
      </c>
      <c r="M6">
        <v>445114.28999999899</v>
      </c>
      <c r="N6" s="8">
        <f>M6-L6</f>
        <v>-85.710000001010485</v>
      </c>
      <c r="O6" s="12">
        <f>IFERROR(N6/L6,"")</f>
        <v>-1.925202156356929E-4</v>
      </c>
      <c r="P6">
        <f>_xlfn.RANK.EQ(O6,$O$2:$O$52,1)</f>
        <v>39</v>
      </c>
    </row>
    <row r="7" spans="1:16" x14ac:dyDescent="0.3">
      <c r="A7" t="s">
        <v>21</v>
      </c>
      <c r="B7" s="8">
        <v>3329000</v>
      </c>
      <c r="C7" s="8">
        <v>2946071.21</v>
      </c>
      <c r="D7" s="8">
        <f>C7-B7</f>
        <v>-382928.79000000004</v>
      </c>
      <c r="E7" s="12">
        <f>IFERROR(D7/B7,"")</f>
        <v>-0.11502817362571344</v>
      </c>
      <c r="F7">
        <f>_xlfn.RANK.EQ(E7,$E$2:$E$52,1)</f>
        <v>2</v>
      </c>
      <c r="G7">
        <v>3390900</v>
      </c>
      <c r="H7">
        <v>3051483.41</v>
      </c>
      <c r="I7" s="8">
        <f>H7-G7</f>
        <v>-339416.58999999985</v>
      </c>
      <c r="J7" s="12">
        <f>IFERROR(I7/G7,"")</f>
        <v>-0.10009631366303927</v>
      </c>
      <c r="K7">
        <f>_xlfn.RANK.EQ(J7,$J$2:$J$52,1)</f>
        <v>8</v>
      </c>
      <c r="L7">
        <v>3345200</v>
      </c>
      <c r="M7">
        <v>2946440.08</v>
      </c>
      <c r="N7" s="8">
        <f>M7-L7</f>
        <v>-398759.91999999993</v>
      </c>
      <c r="O7" s="12">
        <f>IFERROR(N7/L7,"")</f>
        <v>-0.11920361114432618</v>
      </c>
      <c r="P7">
        <f>_xlfn.RANK.EQ(O7,$O$2:$O$52,1)</f>
        <v>4</v>
      </c>
    </row>
    <row r="8" spans="1:16" x14ac:dyDescent="0.3">
      <c r="A8" t="s">
        <v>22</v>
      </c>
      <c r="B8" s="8">
        <v>1552100</v>
      </c>
      <c r="C8" s="8">
        <v>1315623.30999999</v>
      </c>
      <c r="D8" s="8">
        <f>C8-B8</f>
        <v>-236476.69000000996</v>
      </c>
      <c r="E8" s="12">
        <f>IFERROR(D8/B8,"")</f>
        <v>-0.15235918433091292</v>
      </c>
      <c r="F8">
        <f>_xlfn.RANK.EQ(E8,$E$2:$E$52,1)</f>
        <v>1</v>
      </c>
      <c r="G8">
        <v>1590700</v>
      </c>
      <c r="H8">
        <v>1383905.98999999</v>
      </c>
      <c r="I8" s="8">
        <f>H8-G8</f>
        <v>-206794.01000001002</v>
      </c>
      <c r="J8" s="12">
        <f>IFERROR(I8/G8,"")</f>
        <v>-0.13000189224870184</v>
      </c>
      <c r="K8">
        <f>_xlfn.RANK.EQ(J8,$J$2:$J$52,1)</f>
        <v>4</v>
      </c>
      <c r="L8">
        <v>1579300</v>
      </c>
      <c r="M8">
        <v>1337735.3199999901</v>
      </c>
      <c r="N8" s="8">
        <f>M8-L8</f>
        <v>-241564.68000000995</v>
      </c>
      <c r="O8" s="12">
        <f>IFERROR(N8/L8,"")</f>
        <v>-0.15295680364719175</v>
      </c>
      <c r="P8">
        <f>_xlfn.RANK.EQ(O8,$O$2:$O$52,1)</f>
        <v>2</v>
      </c>
    </row>
    <row r="9" spans="1:16" x14ac:dyDescent="0.3">
      <c r="A9" t="s">
        <v>23</v>
      </c>
      <c r="B9" s="8">
        <v>9349400</v>
      </c>
      <c r="C9" s="8">
        <v>8952825.2799999993</v>
      </c>
      <c r="D9" s="8">
        <f>C9-B9</f>
        <v>-396574.72000000067</v>
      </c>
      <c r="E9" s="12">
        <f>IFERROR(D9/B9,"")</f>
        <v>-4.2417130511048909E-2</v>
      </c>
      <c r="F9">
        <f>_xlfn.RANK.EQ(E9,$E$2:$E$52,1)</f>
        <v>16</v>
      </c>
      <c r="G9">
        <v>11073700</v>
      </c>
      <c r="H9">
        <v>9929059.5199999996</v>
      </c>
      <c r="I9" s="8">
        <f>H9-G9</f>
        <v>-1144640.4800000004</v>
      </c>
      <c r="J9" s="12">
        <f>IFERROR(I9/G9,"")</f>
        <v>-0.10336567542917005</v>
      </c>
      <c r="K9">
        <f>_xlfn.RANK.EQ(J9,$J$2:$J$52,1)</f>
        <v>7</v>
      </c>
      <c r="L9">
        <v>10790500</v>
      </c>
      <c r="M9">
        <v>9993599.52999999</v>
      </c>
      <c r="N9" s="8">
        <f>M9-L9</f>
        <v>-796900.47000000998</v>
      </c>
      <c r="O9" s="12">
        <f>IFERROR(N9/L9,"")</f>
        <v>-7.3852043000788653E-2</v>
      </c>
      <c r="P9">
        <f>_xlfn.RANK.EQ(O9,$O$2:$O$52,1)</f>
        <v>9</v>
      </c>
    </row>
    <row r="10" spans="1:16" x14ac:dyDescent="0.3">
      <c r="A10" t="s">
        <v>24</v>
      </c>
      <c r="B10" s="8">
        <v>443300</v>
      </c>
      <c r="C10" s="8">
        <v>407090.37</v>
      </c>
      <c r="D10" s="8">
        <f>C10-B10</f>
        <v>-36209.630000000005</v>
      </c>
      <c r="E10" s="12">
        <f>IFERROR(D10/B10,"")</f>
        <v>-8.1681998646514792E-2</v>
      </c>
      <c r="F10">
        <f>_xlfn.RANK.EQ(E10,$E$2:$E$52,1)</f>
        <v>6</v>
      </c>
      <c r="G10">
        <v>495200</v>
      </c>
      <c r="H10">
        <v>467907.84000000003</v>
      </c>
      <c r="I10" s="8">
        <f>H10-G10</f>
        <v>-27292.159999999974</v>
      </c>
      <c r="J10" s="12">
        <f>IFERROR(I10/G10,"")</f>
        <v>-5.5113408723747932E-2</v>
      </c>
      <c r="K10">
        <f>_xlfn.RANK.EQ(J10,$J$2:$J$52,1)</f>
        <v>17</v>
      </c>
      <c r="L10">
        <v>487500</v>
      </c>
      <c r="M10">
        <v>478318.92</v>
      </c>
      <c r="N10" s="8">
        <f>M10-L10</f>
        <v>-9181.0800000000163</v>
      </c>
      <c r="O10" s="12">
        <f>IFERROR(N10/L10,"")</f>
        <v>-1.883298461538465E-2</v>
      </c>
      <c r="P10">
        <f>_xlfn.RANK.EQ(O10,$O$2:$O$52,1)</f>
        <v>29</v>
      </c>
    </row>
    <row r="11" spans="1:16" x14ac:dyDescent="0.3">
      <c r="A11" t="s">
        <v>25</v>
      </c>
      <c r="B11" s="8">
        <v>0</v>
      </c>
      <c r="C11" s="8">
        <v>0</v>
      </c>
      <c r="D11" s="8">
        <f>C11-B11</f>
        <v>0</v>
      </c>
      <c r="E11" s="12" t="str">
        <f>IFERROR(D11/B11,"")</f>
        <v/>
      </c>
      <c r="F11" t="e">
        <f>_xlfn.RANK.EQ(E11,$E$2:$E$52,1)</f>
        <v>#VALUE!</v>
      </c>
      <c r="G11">
        <v>0</v>
      </c>
      <c r="H11">
        <v>0</v>
      </c>
      <c r="I11" s="8">
        <f>H11-G11</f>
        <v>0</v>
      </c>
      <c r="J11" s="12" t="str">
        <f>IFERROR(I11/G11,"")</f>
        <v/>
      </c>
      <c r="K11" t="e">
        <f>_xlfn.RANK.EQ(J11,$J$2:$J$52,1)</f>
        <v>#VALUE!</v>
      </c>
      <c r="L11">
        <v>375000</v>
      </c>
      <c r="M11">
        <v>63771.91</v>
      </c>
      <c r="N11" s="8">
        <f>M11-L11</f>
        <v>-311228.08999999997</v>
      </c>
      <c r="O11" s="12">
        <f>IFERROR(N11/L11,"")</f>
        <v>-0.82994157333333329</v>
      </c>
      <c r="P11">
        <f>_xlfn.RANK.EQ(O11,$O$2:$O$52,1)</f>
        <v>1</v>
      </c>
    </row>
    <row r="12" spans="1:16" x14ac:dyDescent="0.3">
      <c r="A12" t="s">
        <v>26</v>
      </c>
      <c r="B12" s="8">
        <v>4280900</v>
      </c>
      <c r="C12" s="8">
        <v>4066595.33</v>
      </c>
      <c r="D12" s="8">
        <f>C12-B12</f>
        <v>-214304.66999999993</v>
      </c>
      <c r="E12" s="12">
        <f>IFERROR(D12/B12,"")</f>
        <v>-5.0060657805601608E-2</v>
      </c>
      <c r="F12">
        <f>_xlfn.RANK.EQ(E12,$E$2:$E$52,1)</f>
        <v>13</v>
      </c>
      <c r="G12">
        <v>4700400</v>
      </c>
      <c r="H12">
        <v>4205555.5999999996</v>
      </c>
      <c r="I12" s="8">
        <f>H12-G12</f>
        <v>-494844.40000000037</v>
      </c>
      <c r="J12" s="12">
        <f>IFERROR(I12/G12,"")</f>
        <v>-0.10527708280146378</v>
      </c>
      <c r="K12">
        <f>_xlfn.RANK.EQ(J12,$J$2:$J$52,1)</f>
        <v>6</v>
      </c>
      <c r="L12">
        <v>4677800</v>
      </c>
      <c r="M12">
        <v>4371713.1399999997</v>
      </c>
      <c r="N12" s="8">
        <f>M12-L12</f>
        <v>-306086.86000000034</v>
      </c>
      <c r="O12" s="12">
        <f>IFERROR(N12/L12,"")</f>
        <v>-6.5433934755654441E-2</v>
      </c>
      <c r="P12">
        <f>_xlfn.RANK.EQ(O12,$O$2:$O$52,1)</f>
        <v>10</v>
      </c>
    </row>
    <row r="13" spans="1:16" x14ac:dyDescent="0.3">
      <c r="A13" t="s">
        <v>27</v>
      </c>
      <c r="B13" s="8">
        <v>5847800</v>
      </c>
      <c r="C13" s="8">
        <v>5772288.3300000001</v>
      </c>
      <c r="D13" s="8">
        <f>C13-B13</f>
        <v>-75511.669999999925</v>
      </c>
      <c r="E13" s="12">
        <f>IFERROR(D13/B13,"")</f>
        <v>-1.2912833886247806E-2</v>
      </c>
      <c r="F13">
        <f>_xlfn.RANK.EQ(E13,$E$2:$E$52,1)</f>
        <v>33</v>
      </c>
      <c r="G13">
        <v>6223700</v>
      </c>
      <c r="H13">
        <v>5909077.9399999902</v>
      </c>
      <c r="I13" s="8">
        <f>H13-G13</f>
        <v>-314622.06000000983</v>
      </c>
      <c r="J13" s="12">
        <f>IFERROR(I13/G13,"")</f>
        <v>-5.0552253482656594E-2</v>
      </c>
      <c r="K13">
        <f>_xlfn.RANK.EQ(J13,$J$2:$J$52,1)</f>
        <v>18</v>
      </c>
      <c r="L13">
        <v>6207300</v>
      </c>
      <c r="M13">
        <v>6056976.6699999999</v>
      </c>
      <c r="N13" s="8">
        <f>M13-L13</f>
        <v>-150323.33000000007</v>
      </c>
      <c r="O13" s="12">
        <f>IFERROR(N13/L13,"")</f>
        <v>-2.4217184605222895E-2</v>
      </c>
      <c r="P13">
        <f>_xlfn.RANK.EQ(O13,$O$2:$O$52,1)</f>
        <v>27</v>
      </c>
    </row>
    <row r="14" spans="1:16" x14ac:dyDescent="0.3">
      <c r="A14" t="s">
        <v>28</v>
      </c>
      <c r="B14" s="8">
        <v>512000</v>
      </c>
      <c r="C14" s="8">
        <v>505017.37</v>
      </c>
      <c r="D14" s="8">
        <f>C14-B14</f>
        <v>-6982.6300000000047</v>
      </c>
      <c r="E14" s="12">
        <f>IFERROR(D14/B14,"")</f>
        <v>-1.3637949218750009E-2</v>
      </c>
      <c r="F14">
        <f>_xlfn.RANK.EQ(E14,$E$2:$E$52,1)</f>
        <v>30</v>
      </c>
      <c r="G14">
        <v>530500</v>
      </c>
      <c r="H14">
        <v>524402.98</v>
      </c>
      <c r="I14" s="8">
        <f>H14-G14</f>
        <v>-6097.0200000000186</v>
      </c>
      <c r="J14" s="12">
        <f>IFERROR(I14/G14,"")</f>
        <v>-1.1492968897266765E-2</v>
      </c>
      <c r="K14">
        <f>_xlfn.RANK.EQ(J14,$J$2:$J$52,1)</f>
        <v>40</v>
      </c>
      <c r="L14">
        <v>526200</v>
      </c>
      <c r="M14">
        <v>504989.88</v>
      </c>
      <c r="N14" s="8">
        <f>M14-L14</f>
        <v>-21210.119999999995</v>
      </c>
      <c r="O14" s="12">
        <f>IFERROR(N14/L14,"")</f>
        <v>-4.0308095781071827E-2</v>
      </c>
      <c r="P14">
        <f>_xlfn.RANK.EQ(O14,$O$2:$O$52,1)</f>
        <v>19</v>
      </c>
    </row>
    <row r="15" spans="1:16" x14ac:dyDescent="0.3">
      <c r="A15" t="s">
        <v>29</v>
      </c>
      <c r="B15" s="8">
        <v>156049100</v>
      </c>
      <c r="C15" s="8">
        <v>156545919.90000001</v>
      </c>
      <c r="D15" s="8">
        <f>C15-B15</f>
        <v>496819.90000000596</v>
      </c>
      <c r="E15" s="12">
        <f>IFERROR(D15/B15,"")</f>
        <v>3.1837408866824991E-3</v>
      </c>
      <c r="F15">
        <f>_xlfn.RANK.EQ(E15,$E$2:$E$52,1)</f>
        <v>48</v>
      </c>
      <c r="G15">
        <v>184167800</v>
      </c>
      <c r="H15">
        <v>175966389.24999899</v>
      </c>
      <c r="I15" s="8">
        <f>H15-G15</f>
        <v>-8201410.7500010133</v>
      </c>
      <c r="J15" s="12">
        <f>IFERROR(I15/G15,"")</f>
        <v>-4.4532273014072019E-2</v>
      </c>
      <c r="K15">
        <f>_xlfn.RANK.EQ(J15,$J$2:$J$52,1)</f>
        <v>24</v>
      </c>
      <c r="L15">
        <v>188953500</v>
      </c>
      <c r="M15">
        <v>184450910.84999901</v>
      </c>
      <c r="N15" s="8">
        <f>M15-L15</f>
        <v>-4502589.1500009894</v>
      </c>
      <c r="O15" s="12">
        <f>IFERROR(N15/L15,"")</f>
        <v>-2.3829085727446114E-2</v>
      </c>
      <c r="P15">
        <f>_xlfn.RANK.EQ(O15,$O$2:$O$52,1)</f>
        <v>28</v>
      </c>
    </row>
    <row r="16" spans="1:16" x14ac:dyDescent="0.3">
      <c r="A16" t="s">
        <v>30</v>
      </c>
      <c r="B16" s="8">
        <v>6600700</v>
      </c>
      <c r="C16" s="8">
        <v>6522480.4599999897</v>
      </c>
      <c r="D16" s="8">
        <f>C16-B16</f>
        <v>-78219.540000010282</v>
      </c>
      <c r="E16" s="12">
        <f>IFERROR(D16/B16,"")</f>
        <v>-1.1850188616360429E-2</v>
      </c>
      <c r="F16">
        <f>_xlfn.RANK.EQ(E16,$E$2:$E$52,1)</f>
        <v>37</v>
      </c>
      <c r="G16">
        <v>7352500</v>
      </c>
      <c r="H16">
        <v>7350464.0800000001</v>
      </c>
      <c r="I16" s="8">
        <f>H16-G16</f>
        <v>-2035.9199999999255</v>
      </c>
      <c r="J16" s="12">
        <f>IFERROR(I16/G16,"")</f>
        <v>-2.769017341040361E-4</v>
      </c>
      <c r="K16">
        <f>_xlfn.RANK.EQ(J16,$J$2:$J$52,1)</f>
        <v>46</v>
      </c>
      <c r="L16">
        <v>7397200</v>
      </c>
      <c r="M16">
        <v>7397093</v>
      </c>
      <c r="N16" s="8">
        <f>M16-L16</f>
        <v>-107</v>
      </c>
      <c r="O16" s="12">
        <f>IFERROR(N16/L16,"")</f>
        <v>-1.4464932677229222E-5</v>
      </c>
      <c r="P16">
        <f>_xlfn.RANK.EQ(O16,$O$2:$O$52,1)</f>
        <v>43</v>
      </c>
    </row>
    <row r="17" spans="1:16" x14ac:dyDescent="0.3">
      <c r="A17" t="s">
        <v>31</v>
      </c>
      <c r="B17" s="8">
        <v>14860800</v>
      </c>
      <c r="C17" s="8">
        <v>14439480.050000001</v>
      </c>
      <c r="D17" s="8">
        <f>C17-B17</f>
        <v>-421319.94999999925</v>
      </c>
      <c r="E17" s="12">
        <f>IFERROR(D17/B17,"")</f>
        <v>-2.8351094826658003E-2</v>
      </c>
      <c r="F17">
        <f>_xlfn.RANK.EQ(E17,$E$2:$E$52,1)</f>
        <v>21</v>
      </c>
      <c r="G17">
        <v>15309700</v>
      </c>
      <c r="H17">
        <v>14645233.51</v>
      </c>
      <c r="I17" s="8">
        <f>H17-G17</f>
        <v>-664466.49000000022</v>
      </c>
      <c r="J17" s="12">
        <f>IFERROR(I17/G17,"")</f>
        <v>-4.3401666263871937E-2</v>
      </c>
      <c r="K17">
        <f>_xlfn.RANK.EQ(J17,$J$2:$J$52,1)</f>
        <v>25</v>
      </c>
      <c r="L17">
        <v>15311800</v>
      </c>
      <c r="M17">
        <v>14346057.039999999</v>
      </c>
      <c r="N17" s="8">
        <f>M17-L17</f>
        <v>-965742.96000000089</v>
      </c>
      <c r="O17" s="12">
        <f>IFERROR(N17/L17,"")</f>
        <v>-6.3071811282801551E-2</v>
      </c>
      <c r="P17">
        <f>_xlfn.RANK.EQ(O17,$O$2:$O$52,1)</f>
        <v>11</v>
      </c>
    </row>
    <row r="18" spans="1:16" x14ac:dyDescent="0.3">
      <c r="A18" t="s">
        <v>32</v>
      </c>
      <c r="B18" s="8">
        <v>2764700</v>
      </c>
      <c r="C18" s="8">
        <v>2615303.8999999901</v>
      </c>
      <c r="D18" s="8">
        <f>C18-B18</f>
        <v>-149396.10000000987</v>
      </c>
      <c r="E18" s="12">
        <f>IFERROR(D18/B18,"")</f>
        <v>-5.4037002206391245E-2</v>
      </c>
      <c r="F18">
        <f>_xlfn.RANK.EQ(E18,$E$2:$E$52,1)</f>
        <v>12</v>
      </c>
      <c r="G18">
        <v>2861000</v>
      </c>
      <c r="H18">
        <v>2671745.94</v>
      </c>
      <c r="I18" s="8">
        <f>H18-G18</f>
        <v>-189254.06000000006</v>
      </c>
      <c r="J18" s="12">
        <f>IFERROR(I18/G18,"")</f>
        <v>-6.6149619014330668E-2</v>
      </c>
      <c r="K18">
        <f>_xlfn.RANK.EQ(J18,$J$2:$J$52,1)</f>
        <v>15</v>
      </c>
      <c r="L18">
        <v>2910600</v>
      </c>
      <c r="M18">
        <v>2535637.09</v>
      </c>
      <c r="N18" s="8">
        <f>M18-L18</f>
        <v>-374962.91000000015</v>
      </c>
      <c r="O18" s="12">
        <f>IFERROR(N18/L18,"")</f>
        <v>-0.12882667147667154</v>
      </c>
      <c r="P18">
        <f>_xlfn.RANK.EQ(O18,$O$2:$O$52,1)</f>
        <v>3</v>
      </c>
    </row>
    <row r="19" spans="1:16" x14ac:dyDescent="0.3">
      <c r="A19" t="s">
        <v>33</v>
      </c>
      <c r="B19" s="8">
        <v>8837300</v>
      </c>
      <c r="C19" s="8">
        <v>8460963.1999999899</v>
      </c>
      <c r="D19" s="8">
        <f>C19-B19</f>
        <v>-376336.80000001006</v>
      </c>
      <c r="E19" s="12">
        <f>IFERROR(D19/B19,"")</f>
        <v>-4.258504294298146E-2</v>
      </c>
      <c r="F19">
        <f>_xlfn.RANK.EQ(E19,$E$2:$E$52,1)</f>
        <v>15</v>
      </c>
      <c r="G19">
        <v>9713300</v>
      </c>
      <c r="H19">
        <v>8991707.2399999909</v>
      </c>
      <c r="I19" s="8">
        <f>H19-G19</f>
        <v>-721592.76000000909</v>
      </c>
      <c r="J19" s="12">
        <f>IFERROR(I19/G19,"")</f>
        <v>-7.4289145810384635E-2</v>
      </c>
      <c r="K19">
        <f>_xlfn.RANK.EQ(J19,$J$2:$J$52,1)</f>
        <v>12</v>
      </c>
      <c r="L19">
        <v>9343000</v>
      </c>
      <c r="M19">
        <v>8766655.9100000001</v>
      </c>
      <c r="N19" s="8">
        <f>M19-L19</f>
        <v>-576344.08999999985</v>
      </c>
      <c r="O19" s="12">
        <f>IFERROR(N19/L19,"")</f>
        <v>-6.1687262121374278E-2</v>
      </c>
      <c r="P19">
        <f>_xlfn.RANK.EQ(O19,$O$2:$O$52,1)</f>
        <v>12</v>
      </c>
    </row>
    <row r="20" spans="1:16" x14ac:dyDescent="0.3">
      <c r="A20" t="s">
        <v>34</v>
      </c>
      <c r="B20" s="8">
        <v>124385900</v>
      </c>
      <c r="C20" s="8">
        <v>124384360.159999</v>
      </c>
      <c r="D20" s="8">
        <f>C20-B20</f>
        <v>-1539.8400010019541</v>
      </c>
      <c r="E20" s="12">
        <f>IFERROR(D20/B20,"")</f>
        <v>-1.2379538203300809E-5</v>
      </c>
      <c r="F20">
        <f>_xlfn.RANK.EQ(E20,$E$2:$E$52,1)</f>
        <v>46</v>
      </c>
      <c r="G20">
        <v>131849400</v>
      </c>
      <c r="H20">
        <v>131839624.37</v>
      </c>
      <c r="I20" s="8">
        <f>H20-G20</f>
        <v>-9775.6299999952316</v>
      </c>
      <c r="J20" s="12">
        <f>IFERROR(I20/G20,"")</f>
        <v>-7.4142392760188761E-5</v>
      </c>
      <c r="K20">
        <f>_xlfn.RANK.EQ(J20,$J$2:$J$52,1)</f>
        <v>47</v>
      </c>
      <c r="L20">
        <v>130621400</v>
      </c>
      <c r="M20">
        <v>130621283.53999899</v>
      </c>
      <c r="N20" s="8">
        <f>M20-L20</f>
        <v>-116.46000100672245</v>
      </c>
      <c r="O20" s="12">
        <f>IFERROR(N20/L20,"")</f>
        <v>-8.9158438821450736E-7</v>
      </c>
      <c r="P20">
        <f>_xlfn.RANK.EQ(O20,$O$2:$O$52,1)</f>
        <v>46</v>
      </c>
    </row>
    <row r="21" spans="1:16" x14ac:dyDescent="0.3">
      <c r="A21" t="s">
        <v>35</v>
      </c>
      <c r="B21" s="8">
        <v>24332100</v>
      </c>
      <c r="C21" s="8">
        <v>22408587.5499999</v>
      </c>
      <c r="D21" s="8">
        <f>C21-B21</f>
        <v>-1923512.4500000998</v>
      </c>
      <c r="E21" s="12">
        <f>IFERROR(D21/B21,"")</f>
        <v>-7.9052463618023094E-2</v>
      </c>
      <c r="F21">
        <f>_xlfn.RANK.EQ(E21,$E$2:$E$52,1)</f>
        <v>9</v>
      </c>
      <c r="G21">
        <v>24497400</v>
      </c>
      <c r="H21">
        <v>22655993.629999999</v>
      </c>
      <c r="I21" s="8">
        <f>H21-G21</f>
        <v>-1841406.370000001</v>
      </c>
      <c r="J21" s="12">
        <f>IFERROR(I21/G21,"")</f>
        <v>-7.5167420624229556E-2</v>
      </c>
      <c r="K21">
        <f>_xlfn.RANK.EQ(J21,$J$2:$J$52,1)</f>
        <v>11</v>
      </c>
      <c r="L21">
        <v>24323000</v>
      </c>
      <c r="M21">
        <v>23434073.089999899</v>
      </c>
      <c r="N21" s="8">
        <f>M21-L21</f>
        <v>-888926.91000010073</v>
      </c>
      <c r="O21" s="12">
        <f>IFERROR(N21/L21,"")</f>
        <v>-3.6546762734864152E-2</v>
      </c>
      <c r="P21">
        <f>_xlfn.RANK.EQ(O21,$O$2:$O$52,1)</f>
        <v>21</v>
      </c>
    </row>
    <row r="22" spans="1:16" x14ac:dyDescent="0.3">
      <c r="A22" t="s">
        <v>36</v>
      </c>
      <c r="B22" s="8">
        <v>11566000</v>
      </c>
      <c r="C22" s="8">
        <v>11412339.8799999</v>
      </c>
      <c r="D22" s="8">
        <f>C22-B22</f>
        <v>-153660.12000009976</v>
      </c>
      <c r="E22" s="12">
        <f>IFERROR(D22/B22,"")</f>
        <v>-1.3285502334437123E-2</v>
      </c>
      <c r="F22">
        <f>_xlfn.RANK.EQ(E22,$E$2:$E$52,1)</f>
        <v>32</v>
      </c>
      <c r="G22">
        <v>11980700</v>
      </c>
      <c r="H22">
        <v>11791977.9699999</v>
      </c>
      <c r="I22" s="8">
        <f>H22-G22</f>
        <v>-188722.03000009991</v>
      </c>
      <c r="J22" s="12">
        <f>IFERROR(I22/G22,"")</f>
        <v>-1.5752170574348738E-2</v>
      </c>
      <c r="K22">
        <f>_xlfn.RANK.EQ(J22,$J$2:$J$52,1)</f>
        <v>38</v>
      </c>
      <c r="L22">
        <v>11935200</v>
      </c>
      <c r="M22">
        <v>11934454.77</v>
      </c>
      <c r="N22" s="8">
        <f>M22-L22</f>
        <v>-745.23000000044703</v>
      </c>
      <c r="O22" s="12">
        <f>IFERROR(N22/L22,"")</f>
        <v>-6.2439674240938325E-5</v>
      </c>
      <c r="P22">
        <f>_xlfn.RANK.EQ(O22,$O$2:$O$52,1)</f>
        <v>42</v>
      </c>
    </row>
    <row r="23" spans="1:16" x14ac:dyDescent="0.3">
      <c r="A23" t="s">
        <v>37</v>
      </c>
      <c r="B23" s="8">
        <v>20862700</v>
      </c>
      <c r="C23" s="8">
        <v>20036743.4099999</v>
      </c>
      <c r="D23" s="8">
        <f>C23-B23</f>
        <v>-825956.59000010043</v>
      </c>
      <c r="E23" s="12">
        <f>IFERROR(D23/B23,"")</f>
        <v>-3.9590110100806722E-2</v>
      </c>
      <c r="F23">
        <f>_xlfn.RANK.EQ(E23,$E$2:$E$52,1)</f>
        <v>18</v>
      </c>
      <c r="G23">
        <v>22683800</v>
      </c>
      <c r="H23">
        <v>21722126.219999898</v>
      </c>
      <c r="I23" s="8">
        <f>H23-G23</f>
        <v>-961673.78000010177</v>
      </c>
      <c r="J23" s="12">
        <f>IFERROR(I23/G23,"")</f>
        <v>-4.2394738976719144E-2</v>
      </c>
      <c r="K23">
        <f>_xlfn.RANK.EQ(J23,$J$2:$J$52,1)</f>
        <v>26</v>
      </c>
      <c r="L23">
        <v>23220300</v>
      </c>
      <c r="M23">
        <v>22619057.440000001</v>
      </c>
      <c r="N23" s="8">
        <f>M23-L23</f>
        <v>-601242.55999999866</v>
      </c>
      <c r="O23" s="12">
        <f>IFERROR(N23/L23,"")</f>
        <v>-2.5892971236375011E-2</v>
      </c>
      <c r="P23">
        <f>_xlfn.RANK.EQ(O23,$O$2:$O$52,1)</f>
        <v>26</v>
      </c>
    </row>
    <row r="24" spans="1:16" x14ac:dyDescent="0.3">
      <c r="A24" t="s">
        <v>38</v>
      </c>
      <c r="B24" s="8">
        <v>917200</v>
      </c>
      <c r="C24" s="8">
        <v>904969.19</v>
      </c>
      <c r="D24" s="8">
        <f>C24-B24</f>
        <v>-12230.810000000056</v>
      </c>
      <c r="E24" s="12">
        <f>IFERROR(D24/B24,"")</f>
        <v>-1.3334943305713101E-2</v>
      </c>
      <c r="F24">
        <f>_xlfn.RANK.EQ(E24,$E$2:$E$52,1)</f>
        <v>31</v>
      </c>
      <c r="G24">
        <v>1112700</v>
      </c>
      <c r="H24">
        <v>1067214.42</v>
      </c>
      <c r="I24" s="8">
        <f>H24-G24</f>
        <v>-45485.580000000075</v>
      </c>
      <c r="J24" s="12">
        <f>IFERROR(I24/G24,"")</f>
        <v>-4.087856565111897E-2</v>
      </c>
      <c r="K24">
        <f>_xlfn.RANK.EQ(J24,$J$2:$J$52,1)</f>
        <v>28</v>
      </c>
      <c r="L24">
        <v>1112600</v>
      </c>
      <c r="M24">
        <v>1112527.1200000001</v>
      </c>
      <c r="N24" s="8">
        <f>M24-L24</f>
        <v>-72.879999999888241</v>
      </c>
      <c r="O24" s="12">
        <f>IFERROR(N24/L24,"")</f>
        <v>-6.5504224339284781E-5</v>
      </c>
      <c r="P24">
        <f>_xlfn.RANK.EQ(O24,$O$2:$O$52,1)</f>
        <v>41</v>
      </c>
    </row>
    <row r="25" spans="1:16" x14ac:dyDescent="0.3">
      <c r="A25" t="s">
        <v>39</v>
      </c>
      <c r="B25" s="8">
        <v>484100</v>
      </c>
      <c r="C25" s="8">
        <v>479149.53</v>
      </c>
      <c r="D25" s="8">
        <f>C25-B25</f>
        <v>-4950.4699999999721</v>
      </c>
      <c r="E25" s="12">
        <f>IFERROR(D25/B25,"")</f>
        <v>-1.0226130964676661E-2</v>
      </c>
      <c r="F25">
        <f>_xlfn.RANK.EQ(E25,$E$2:$E$52,1)</f>
        <v>38</v>
      </c>
      <c r="G25">
        <v>505200</v>
      </c>
      <c r="H25">
        <v>497194.20999999897</v>
      </c>
      <c r="I25" s="8">
        <f>H25-G25</f>
        <v>-8005.7900000010268</v>
      </c>
      <c r="J25" s="12">
        <f>IFERROR(I25/G25,"")</f>
        <v>-1.5846773555029746E-2</v>
      </c>
      <c r="K25">
        <f>_xlfn.RANK.EQ(J25,$J$2:$J$52,1)</f>
        <v>37</v>
      </c>
      <c r="L25">
        <v>496500</v>
      </c>
      <c r="M25">
        <v>494775.1</v>
      </c>
      <c r="N25" s="8">
        <f>M25-L25</f>
        <v>-1724.9000000000233</v>
      </c>
      <c r="O25" s="12">
        <f>IFERROR(N25/L25,"")</f>
        <v>-3.4741188318228064E-3</v>
      </c>
      <c r="P25">
        <f>_xlfn.RANK.EQ(O25,$O$2:$O$52,1)</f>
        <v>35</v>
      </c>
    </row>
    <row r="26" spans="1:16" x14ac:dyDescent="0.3">
      <c r="A26" t="s">
        <v>40</v>
      </c>
      <c r="B26" s="8">
        <v>5249800</v>
      </c>
      <c r="C26" s="8">
        <v>4801960.08</v>
      </c>
      <c r="D26" s="8">
        <f>C26-B26</f>
        <v>-447839.91999999993</v>
      </c>
      <c r="E26" s="12">
        <f>IFERROR(D26/B26,"")</f>
        <v>-8.5306091660634673E-2</v>
      </c>
      <c r="F26">
        <f>_xlfn.RANK.EQ(E26,$E$2:$E$52,1)</f>
        <v>5</v>
      </c>
      <c r="G26">
        <v>5442200</v>
      </c>
      <c r="H26">
        <v>5122329.02999999</v>
      </c>
      <c r="I26" s="8">
        <f>H26-G26</f>
        <v>-319870.97000000998</v>
      </c>
      <c r="J26" s="12">
        <f>IFERROR(I26/G26,"")</f>
        <v>-5.8776040939327839E-2</v>
      </c>
      <c r="K26">
        <f>_xlfn.RANK.EQ(J26,$J$2:$J$52,1)</f>
        <v>16</v>
      </c>
      <c r="L26">
        <v>5430700</v>
      </c>
      <c r="M26">
        <v>5117235.21</v>
      </c>
      <c r="N26" s="8">
        <f>M26-L26</f>
        <v>-313464.79000000004</v>
      </c>
      <c r="O26" s="12">
        <f>IFERROR(N26/L26,"")</f>
        <v>-5.7720881286022069E-2</v>
      </c>
      <c r="P26">
        <f>_xlfn.RANK.EQ(O26,$O$2:$O$52,1)</f>
        <v>13</v>
      </c>
    </row>
    <row r="27" spans="1:16" x14ac:dyDescent="0.3">
      <c r="A27" t="s">
        <v>41</v>
      </c>
      <c r="B27" s="8">
        <v>0</v>
      </c>
      <c r="C27" s="8">
        <v>0</v>
      </c>
      <c r="D27" s="8">
        <f>C27-B27</f>
        <v>0</v>
      </c>
      <c r="E27" s="12" t="str">
        <f>IFERROR(D27/B27,"")</f>
        <v/>
      </c>
      <c r="F27" t="e">
        <f>_xlfn.RANK.EQ(E27,$E$2:$E$52,1)</f>
        <v>#VALUE!</v>
      </c>
      <c r="G27">
        <v>0</v>
      </c>
      <c r="H27">
        <v>0</v>
      </c>
      <c r="I27" s="8">
        <f>H27-G27</f>
        <v>0</v>
      </c>
      <c r="J27" s="12" t="str">
        <f>IFERROR(I27/G27,"")</f>
        <v/>
      </c>
      <c r="K27" t="e">
        <f>_xlfn.RANK.EQ(J27,$J$2:$J$52,1)</f>
        <v>#VALUE!</v>
      </c>
      <c r="L27">
        <v>0</v>
      </c>
      <c r="M27">
        <v>0</v>
      </c>
      <c r="N27" s="8">
        <f>M27-L27</f>
        <v>0</v>
      </c>
      <c r="O27" s="12" t="str">
        <f>IFERROR(N27/L27,"")</f>
        <v/>
      </c>
      <c r="P27" t="e">
        <f>_xlfn.RANK.EQ(O27,$O$2:$O$52,1)</f>
        <v>#VALUE!</v>
      </c>
    </row>
    <row r="28" spans="1:16" x14ac:dyDescent="0.3">
      <c r="A28" t="s">
        <v>42</v>
      </c>
      <c r="B28" s="8">
        <v>1382900</v>
      </c>
      <c r="C28" s="8">
        <v>1250442.02</v>
      </c>
      <c r="D28" s="8">
        <f>C28-B28</f>
        <v>-132457.97999999998</v>
      </c>
      <c r="E28" s="12">
        <f>IFERROR(D28/B28,"")</f>
        <v>-9.5782760864849215E-2</v>
      </c>
      <c r="F28">
        <f>_xlfn.RANK.EQ(E28,$E$2:$E$52,1)</f>
        <v>3</v>
      </c>
      <c r="G28">
        <v>1545700</v>
      </c>
      <c r="H28">
        <v>1281335.23</v>
      </c>
      <c r="I28" s="8">
        <f>H28-G28</f>
        <v>-264364.77</v>
      </c>
      <c r="J28" s="12">
        <f>IFERROR(I28/G28,"")</f>
        <v>-0.17103239309050916</v>
      </c>
      <c r="K28">
        <f>_xlfn.RANK.EQ(J28,$J$2:$J$52,1)</f>
        <v>2</v>
      </c>
      <c r="L28">
        <v>1525900</v>
      </c>
      <c r="M28">
        <v>1393285.06</v>
      </c>
      <c r="N28" s="8">
        <f>M28-L28</f>
        <v>-132614.93999999994</v>
      </c>
      <c r="O28" s="12">
        <f>IFERROR(N28/L28,"")</f>
        <v>-8.6909325643882263E-2</v>
      </c>
      <c r="P28">
        <f>_xlfn.RANK.EQ(O28,$O$2:$O$52,1)</f>
        <v>7</v>
      </c>
    </row>
    <row r="29" spans="1:16" x14ac:dyDescent="0.3">
      <c r="A29" t="s">
        <v>43</v>
      </c>
      <c r="B29" s="8">
        <v>2561800</v>
      </c>
      <c r="C29" s="8">
        <v>2523884.71</v>
      </c>
      <c r="D29" s="8">
        <f>C29-B29</f>
        <v>-37915.290000000037</v>
      </c>
      <c r="E29" s="12">
        <f>IFERROR(D29/B29,"")</f>
        <v>-1.4800253727847622E-2</v>
      </c>
      <c r="F29">
        <f>_xlfn.RANK.EQ(E29,$E$2:$E$52,1)</f>
        <v>28</v>
      </c>
      <c r="G29">
        <v>2779500</v>
      </c>
      <c r="H29">
        <v>2665264.4399999902</v>
      </c>
      <c r="I29" s="8">
        <f>H29-G29</f>
        <v>-114235.56000000983</v>
      </c>
      <c r="J29" s="12">
        <f>IFERROR(I29/G29,"")</f>
        <v>-4.1099320021590155E-2</v>
      </c>
      <c r="K29">
        <f>_xlfn.RANK.EQ(J29,$J$2:$J$52,1)</f>
        <v>27</v>
      </c>
      <c r="L29">
        <v>2889900</v>
      </c>
      <c r="M29">
        <v>2889864.67</v>
      </c>
      <c r="N29" s="8">
        <f>M29-L29</f>
        <v>-35.330000000074506</v>
      </c>
      <c r="O29" s="12">
        <f>IFERROR(N29/L29,"")</f>
        <v>-1.2225336516860273E-5</v>
      </c>
      <c r="P29">
        <f>_xlfn.RANK.EQ(O29,$O$2:$O$52,1)</f>
        <v>44</v>
      </c>
    </row>
    <row r="30" spans="1:16" x14ac:dyDescent="0.3">
      <c r="A30" t="s">
        <v>44</v>
      </c>
      <c r="B30" s="8">
        <v>12132200</v>
      </c>
      <c r="C30" s="8">
        <v>12030494.1</v>
      </c>
      <c r="D30" s="8">
        <f>C30-B30</f>
        <v>-101705.90000000037</v>
      </c>
      <c r="E30" s="12">
        <f>IFERROR(D30/B30,"")</f>
        <v>-8.3831374359143746E-3</v>
      </c>
      <c r="F30">
        <f>_xlfn.RANK.EQ(E30,$E$2:$E$52,1)</f>
        <v>40</v>
      </c>
      <c r="G30">
        <v>12735900</v>
      </c>
      <c r="H30">
        <v>12685514.279999901</v>
      </c>
      <c r="I30" s="8">
        <f>H30-G30</f>
        <v>-50385.720000099391</v>
      </c>
      <c r="J30" s="12">
        <f>IFERROR(I30/G30,"")</f>
        <v>-3.9561962641116366E-3</v>
      </c>
      <c r="K30">
        <f>_xlfn.RANK.EQ(J30,$J$2:$J$52,1)</f>
        <v>42</v>
      </c>
      <c r="L30">
        <v>12861300</v>
      </c>
      <c r="M30">
        <v>12826009.609999999</v>
      </c>
      <c r="N30" s="8">
        <f>M30-L30</f>
        <v>-35290.390000000596</v>
      </c>
      <c r="O30" s="12">
        <f>IFERROR(N30/L30,"")</f>
        <v>-2.7439209100169185E-3</v>
      </c>
      <c r="P30">
        <f>_xlfn.RANK.EQ(O30,$O$2:$O$52,1)</f>
        <v>36</v>
      </c>
    </row>
    <row r="31" spans="1:16" x14ac:dyDescent="0.3">
      <c r="A31" t="s">
        <v>45</v>
      </c>
      <c r="B31" s="8">
        <v>1765600</v>
      </c>
      <c r="C31" s="8">
        <v>1740827.69</v>
      </c>
      <c r="D31" s="8">
        <f>C31-B31</f>
        <v>-24772.310000000056</v>
      </c>
      <c r="E31" s="12">
        <f>IFERROR(D31/B31,"")</f>
        <v>-1.4030533529678329E-2</v>
      </c>
      <c r="F31">
        <f>_xlfn.RANK.EQ(E31,$E$2:$E$52,1)</f>
        <v>29</v>
      </c>
      <c r="G31">
        <v>1823300</v>
      </c>
      <c r="H31">
        <v>1762676.85</v>
      </c>
      <c r="I31" s="8">
        <f>H31-G31</f>
        <v>-60623.149999999907</v>
      </c>
      <c r="J31" s="12">
        <f>IFERROR(I31/G31,"")</f>
        <v>-3.3249136181648611E-2</v>
      </c>
      <c r="K31">
        <f>_xlfn.RANK.EQ(J31,$J$2:$J$52,1)</f>
        <v>32</v>
      </c>
      <c r="L31">
        <v>1870700</v>
      </c>
      <c r="M31">
        <v>1801391.34</v>
      </c>
      <c r="N31" s="8">
        <f>M31-L31</f>
        <v>-69308.659999999916</v>
      </c>
      <c r="O31" s="12">
        <f>IFERROR(N31/L31,"")</f>
        <v>-3.7049585716576634E-2</v>
      </c>
      <c r="P31">
        <f>_xlfn.RANK.EQ(O31,$O$2:$O$52,1)</f>
        <v>20</v>
      </c>
    </row>
    <row r="32" spans="1:16" x14ac:dyDescent="0.3">
      <c r="A32" t="s">
        <v>46</v>
      </c>
      <c r="B32" s="8">
        <v>5999400</v>
      </c>
      <c r="C32" s="8">
        <v>5925637.7199999904</v>
      </c>
      <c r="D32" s="8">
        <f>C32-B32</f>
        <v>-73762.280000009574</v>
      </c>
      <c r="E32" s="12">
        <f>IFERROR(D32/B32,"")</f>
        <v>-1.2294942827617691E-2</v>
      </c>
      <c r="F32">
        <f>_xlfn.RANK.EQ(E32,$E$2:$E$52,1)</f>
        <v>36</v>
      </c>
      <c r="G32">
        <v>6195500</v>
      </c>
      <c r="H32">
        <v>6084985.4699999997</v>
      </c>
      <c r="I32" s="8">
        <f>H32-G32</f>
        <v>-110514.53000000026</v>
      </c>
      <c r="J32" s="12">
        <f>IFERROR(I32/G32,"")</f>
        <v>-1.7837871035428981E-2</v>
      </c>
      <c r="K32">
        <f>_xlfn.RANK.EQ(J32,$J$2:$J$52,1)</f>
        <v>35</v>
      </c>
      <c r="L32">
        <v>6157400</v>
      </c>
      <c r="M32">
        <v>5987572.0199999996</v>
      </c>
      <c r="N32" s="8">
        <f>M32-L32</f>
        <v>-169827.98000000045</v>
      </c>
      <c r="O32" s="12">
        <f>IFERROR(N32/L32,"")</f>
        <v>-2.7581118653977402E-2</v>
      </c>
      <c r="P32">
        <f>_xlfn.RANK.EQ(O32,$O$2:$O$52,1)</f>
        <v>23</v>
      </c>
    </row>
    <row r="33" spans="1:16" x14ac:dyDescent="0.3">
      <c r="A33" t="s">
        <v>48</v>
      </c>
      <c r="B33" s="8">
        <v>4189300</v>
      </c>
      <c r="C33" s="8">
        <v>4109958.22</v>
      </c>
      <c r="D33" s="8">
        <f>C33-B33</f>
        <v>-79341.779999999795</v>
      </c>
      <c r="E33" s="12">
        <f>IFERROR(D33/B33,"")</f>
        <v>-1.8939149738619768E-2</v>
      </c>
      <c r="F33">
        <f>_xlfn.RANK.EQ(E33,$E$2:$E$52,1)</f>
        <v>26</v>
      </c>
      <c r="G33">
        <v>4350600</v>
      </c>
      <c r="H33">
        <v>4137588.7699999898</v>
      </c>
      <c r="I33" s="8">
        <f>H33-G33</f>
        <v>-213011.23000001023</v>
      </c>
      <c r="J33" s="12">
        <f>IFERROR(I33/G33,"")</f>
        <v>-4.8961345561534093E-2</v>
      </c>
      <c r="K33">
        <f>_xlfn.RANK.EQ(J33,$J$2:$J$52,1)</f>
        <v>21</v>
      </c>
      <c r="L33">
        <v>4345600</v>
      </c>
      <c r="M33">
        <v>4229801.51</v>
      </c>
      <c r="N33" s="8">
        <f>M33-L33</f>
        <v>-115798.49000000022</v>
      </c>
      <c r="O33" s="12">
        <f>IFERROR(N33/L33,"")</f>
        <v>-2.6647296115611244E-2</v>
      </c>
      <c r="P33">
        <f>_xlfn.RANK.EQ(O33,$O$2:$O$52,1)</f>
        <v>24</v>
      </c>
    </row>
    <row r="34" spans="1:16" x14ac:dyDescent="0.3">
      <c r="A34" t="s">
        <v>49</v>
      </c>
      <c r="B34" s="8">
        <v>0</v>
      </c>
      <c r="C34" s="8">
        <v>0</v>
      </c>
      <c r="D34" s="8">
        <f>C34-B34</f>
        <v>0</v>
      </c>
      <c r="E34" s="12" t="str">
        <f>IFERROR(D34/B34,"")</f>
        <v/>
      </c>
      <c r="F34" t="e">
        <f>_xlfn.RANK.EQ(E34,$E$2:$E$52,1)</f>
        <v>#VALUE!</v>
      </c>
      <c r="G34">
        <v>0</v>
      </c>
      <c r="H34">
        <v>0</v>
      </c>
      <c r="I34" s="8">
        <f>H34-G34</f>
        <v>0</v>
      </c>
      <c r="J34" s="12" t="str">
        <f>IFERROR(I34/G34,"")</f>
        <v/>
      </c>
      <c r="K34" t="e">
        <f>_xlfn.RANK.EQ(J34,$J$2:$J$52,1)</f>
        <v>#VALUE!</v>
      </c>
      <c r="L34">
        <v>0</v>
      </c>
      <c r="M34">
        <v>0</v>
      </c>
      <c r="N34" s="8">
        <f>M34-L34</f>
        <v>0</v>
      </c>
      <c r="O34" s="12" t="str">
        <f>IFERROR(N34/L34,"")</f>
        <v/>
      </c>
      <c r="P34" t="e">
        <f>_xlfn.RANK.EQ(O34,$O$2:$O$52,1)</f>
        <v>#VALUE!</v>
      </c>
    </row>
    <row r="35" spans="1:16" x14ac:dyDescent="0.3">
      <c r="A35" t="s">
        <v>50</v>
      </c>
      <c r="B35" s="8">
        <v>798200</v>
      </c>
      <c r="C35" s="8">
        <v>735423.27999999898</v>
      </c>
      <c r="D35" s="8">
        <f>C35-B35</f>
        <v>-62776.72000000102</v>
      </c>
      <c r="E35" s="12">
        <f>IFERROR(D35/B35,"")</f>
        <v>-7.8647857679780775E-2</v>
      </c>
      <c r="F35">
        <f>_xlfn.RANK.EQ(E35,$E$2:$E$52,1)</f>
        <v>10</v>
      </c>
      <c r="G35">
        <v>898700</v>
      </c>
      <c r="H35">
        <v>740966.94999999902</v>
      </c>
      <c r="I35" s="8">
        <f>H35-G35</f>
        <v>-157733.05000000098</v>
      </c>
      <c r="J35" s="12">
        <f>IFERROR(I35/G35,"")</f>
        <v>-0.17551246244575608</v>
      </c>
      <c r="K35">
        <f>_xlfn.RANK.EQ(J35,$J$2:$J$52,1)</f>
        <v>1</v>
      </c>
      <c r="L35">
        <v>878300</v>
      </c>
      <c r="M35">
        <v>777215.28999999899</v>
      </c>
      <c r="N35" s="8">
        <f>M35-L35</f>
        <v>-101084.71000000101</v>
      </c>
      <c r="O35" s="12">
        <f>IFERROR(N35/L35,"")</f>
        <v>-0.11509132414892521</v>
      </c>
      <c r="P35">
        <f>_xlfn.RANK.EQ(O35,$O$2:$O$52,1)</f>
        <v>5</v>
      </c>
    </row>
    <row r="36" spans="1:16" x14ac:dyDescent="0.3">
      <c r="A36" t="s">
        <v>51</v>
      </c>
      <c r="B36" s="8">
        <v>2087800</v>
      </c>
      <c r="C36" s="8">
        <v>2005447.73999999</v>
      </c>
      <c r="D36" s="8">
        <f>C36-B36</f>
        <v>-82352.260000010021</v>
      </c>
      <c r="E36" s="12">
        <f>IFERROR(D36/B36,"")</f>
        <v>-3.9444515758219188E-2</v>
      </c>
      <c r="F36">
        <f>_xlfn.RANK.EQ(E36,$E$2:$E$52,1)</f>
        <v>19</v>
      </c>
      <c r="G36">
        <v>2229200</v>
      </c>
      <c r="H36">
        <v>2118943.21</v>
      </c>
      <c r="I36" s="8">
        <f>H36-G36</f>
        <v>-110256.79000000004</v>
      </c>
      <c r="J36" s="12">
        <f>IFERROR(I36/G36,"")</f>
        <v>-4.9460250314014013E-2</v>
      </c>
      <c r="K36">
        <f>_xlfn.RANK.EQ(J36,$J$2:$J$52,1)</f>
        <v>20</v>
      </c>
      <c r="L36">
        <v>2296900</v>
      </c>
      <c r="M36">
        <v>2108718.34</v>
      </c>
      <c r="N36" s="8">
        <f>M36-L36</f>
        <v>-188181.66000000015</v>
      </c>
      <c r="O36" s="12">
        <f>IFERROR(N36/L36,"")</f>
        <v>-8.1928538464887526E-2</v>
      </c>
      <c r="P36">
        <f>_xlfn.RANK.EQ(O36,$O$2:$O$52,1)</f>
        <v>8</v>
      </c>
    </row>
    <row r="37" spans="1:16" x14ac:dyDescent="0.3">
      <c r="A37" t="s">
        <v>47</v>
      </c>
      <c r="B37" s="8">
        <v>927703099.99999905</v>
      </c>
      <c r="C37" s="8">
        <v>920284264.73000002</v>
      </c>
      <c r="D37" s="8">
        <f>C37-B37</f>
        <v>-7418835.2699990273</v>
      </c>
      <c r="E37" s="12">
        <f>IFERROR(D37/B37,"")</f>
        <v>-7.9969930789269058E-3</v>
      </c>
      <c r="F37">
        <f>_xlfn.RANK.EQ(E37,$E$2:$E$52,1)</f>
        <v>41</v>
      </c>
      <c r="G37">
        <v>979671000</v>
      </c>
      <c r="H37">
        <v>977068513.48000002</v>
      </c>
      <c r="I37" s="8">
        <f>H37-G37</f>
        <v>-2602486.5199999809</v>
      </c>
      <c r="J37" s="12">
        <f>IFERROR(I37/G37,"")</f>
        <v>-2.6564903115433454E-3</v>
      </c>
      <c r="K37">
        <f>_xlfn.RANK.EQ(J37,$J$2:$J$52,1)</f>
        <v>43</v>
      </c>
      <c r="L37">
        <v>989572899.99999905</v>
      </c>
      <c r="M37">
        <v>984116289.40999901</v>
      </c>
      <c r="N37" s="8">
        <f>M37-L37</f>
        <v>-5456610.5900000334</v>
      </c>
      <c r="O37" s="12">
        <f>IFERROR(N37/L37,"")</f>
        <v>-5.5141067323084929E-3</v>
      </c>
      <c r="P37">
        <f>_xlfn.RANK.EQ(O37,$O$2:$O$52,1)</f>
        <v>34</v>
      </c>
    </row>
    <row r="38" spans="1:16" x14ac:dyDescent="0.3">
      <c r="A38" t="s">
        <v>52</v>
      </c>
      <c r="B38" s="8">
        <v>855300</v>
      </c>
      <c r="C38" s="8">
        <v>838669.82</v>
      </c>
      <c r="D38" s="8">
        <f>C38-B38</f>
        <v>-16630.180000000051</v>
      </c>
      <c r="E38" s="12">
        <f>IFERROR(D38/B38,"")</f>
        <v>-1.9443680579913542E-2</v>
      </c>
      <c r="F38">
        <f>_xlfn.RANK.EQ(E38,$E$2:$E$52,1)</f>
        <v>25</v>
      </c>
      <c r="G38">
        <v>792800</v>
      </c>
      <c r="H38">
        <v>753451.96</v>
      </c>
      <c r="I38" s="8">
        <f>H38-G38</f>
        <v>-39348.040000000037</v>
      </c>
      <c r="J38" s="12">
        <f>IFERROR(I38/G38,"")</f>
        <v>-4.9631735620585316E-2</v>
      </c>
      <c r="K38">
        <f>_xlfn.RANK.EQ(J38,$J$2:$J$52,1)</f>
        <v>19</v>
      </c>
      <c r="L38">
        <v>777800</v>
      </c>
      <c r="M38">
        <v>777663.26</v>
      </c>
      <c r="N38" s="8">
        <f>M38-L38</f>
        <v>-136.73999999999069</v>
      </c>
      <c r="O38" s="12">
        <f>IFERROR(N38/L38,"")</f>
        <v>-1.7580354847003174E-4</v>
      </c>
      <c r="P38">
        <f>_xlfn.RANK.EQ(O38,$O$2:$O$52,1)</f>
        <v>40</v>
      </c>
    </row>
    <row r="39" spans="1:16" x14ac:dyDescent="0.3">
      <c r="A39" t="s">
        <v>53</v>
      </c>
      <c r="B39" s="8">
        <v>883900</v>
      </c>
      <c r="C39" s="8">
        <v>813108.87</v>
      </c>
      <c r="D39" s="8">
        <f>C39-B39</f>
        <v>-70791.13</v>
      </c>
      <c r="E39" s="12">
        <f>IFERROR(D39/B39,"")</f>
        <v>-8.008952370177623E-2</v>
      </c>
      <c r="F39">
        <f>_xlfn.RANK.EQ(E39,$E$2:$E$52,1)</f>
        <v>8</v>
      </c>
      <c r="G39">
        <v>1294400</v>
      </c>
      <c r="H39">
        <v>1114242.27999999</v>
      </c>
      <c r="I39" s="8">
        <f>H39-G39</f>
        <v>-180157.72000000998</v>
      </c>
      <c r="J39" s="12">
        <f>IFERROR(I39/G39,"")</f>
        <v>-0.13918241656366656</v>
      </c>
      <c r="K39">
        <f>_xlfn.RANK.EQ(J39,$J$2:$J$52,1)</f>
        <v>3</v>
      </c>
      <c r="L39">
        <v>1759500</v>
      </c>
      <c r="M39">
        <v>1680463.8699999901</v>
      </c>
      <c r="N39" s="8">
        <f>M39-L39</f>
        <v>-79036.1300000099</v>
      </c>
      <c r="O39" s="12">
        <f>IFERROR(N39/L39,"")</f>
        <v>-4.4919653310605226E-2</v>
      </c>
      <c r="P39">
        <f>_xlfn.RANK.EQ(O39,$O$2:$O$52,1)</f>
        <v>17</v>
      </c>
    </row>
    <row r="40" spans="1:16" x14ac:dyDescent="0.3">
      <c r="A40" t="s">
        <v>54</v>
      </c>
      <c r="B40" s="8">
        <v>38381900</v>
      </c>
      <c r="C40" s="8">
        <v>37565141.859999903</v>
      </c>
      <c r="D40" s="8">
        <f>C40-B40</f>
        <v>-816758.14000009745</v>
      </c>
      <c r="E40" s="12">
        <f>IFERROR(D40/B40,"")</f>
        <v>-2.1279773539092578E-2</v>
      </c>
      <c r="F40">
        <f>_xlfn.RANK.EQ(E40,$E$2:$E$52,1)</f>
        <v>23</v>
      </c>
      <c r="G40">
        <v>39964900</v>
      </c>
      <c r="H40">
        <v>38095240.189999901</v>
      </c>
      <c r="I40" s="8">
        <f>H40-G40</f>
        <v>-1869659.8100000992</v>
      </c>
      <c r="J40" s="12">
        <f>IFERROR(I40/G40,"")</f>
        <v>-4.6782546934937892E-2</v>
      </c>
      <c r="K40">
        <f>_xlfn.RANK.EQ(J40,$J$2:$J$52,1)</f>
        <v>22</v>
      </c>
      <c r="L40">
        <v>40216700</v>
      </c>
      <c r="M40">
        <v>39606263.709999897</v>
      </c>
      <c r="N40" s="8">
        <f>M40-L40</f>
        <v>-610436.29000010341</v>
      </c>
      <c r="O40" s="12">
        <f>IFERROR(N40/L40,"")</f>
        <v>-1.5178676768608648E-2</v>
      </c>
      <c r="P40">
        <f>_xlfn.RANK.EQ(O40,$O$2:$O$52,1)</f>
        <v>31</v>
      </c>
    </row>
    <row r="41" spans="1:16" x14ac:dyDescent="0.3">
      <c r="A41" t="s">
        <v>55</v>
      </c>
      <c r="B41" s="8">
        <v>4593300</v>
      </c>
      <c r="C41" s="8">
        <v>4409060.2099999897</v>
      </c>
      <c r="D41" s="8">
        <f>C41-B41</f>
        <v>-184239.79000001028</v>
      </c>
      <c r="E41" s="12">
        <f>IFERROR(D41/B41,"")</f>
        <v>-4.0110550149132493E-2</v>
      </c>
      <c r="F41">
        <f>_xlfn.RANK.EQ(E41,$E$2:$E$52,1)</f>
        <v>17</v>
      </c>
      <c r="G41">
        <v>5089500</v>
      </c>
      <c r="H41">
        <v>4956043.6699999897</v>
      </c>
      <c r="I41" s="8">
        <f>H41-G41</f>
        <v>-133456.33000001032</v>
      </c>
      <c r="J41" s="12">
        <f>IFERROR(I41/G41,"")</f>
        <v>-2.6221894095689226E-2</v>
      </c>
      <c r="K41">
        <f>_xlfn.RANK.EQ(J41,$J$2:$J$52,1)</f>
        <v>34</v>
      </c>
      <c r="L41">
        <v>4799900</v>
      </c>
      <c r="M41">
        <v>4717822.6500000004</v>
      </c>
      <c r="N41" s="8">
        <f>M41-L41</f>
        <v>-82077.349999999627</v>
      </c>
      <c r="O41" s="12">
        <f>IFERROR(N41/L41,"")</f>
        <v>-1.7099804162586642E-2</v>
      </c>
      <c r="P41">
        <f>_xlfn.RANK.EQ(O41,$O$2:$O$52,1)</f>
        <v>30</v>
      </c>
    </row>
    <row r="42" spans="1:16" x14ac:dyDescent="0.3">
      <c r="A42" t="s">
        <v>56</v>
      </c>
      <c r="B42" s="8">
        <v>188593300</v>
      </c>
      <c r="C42" s="8">
        <v>188551675.67999899</v>
      </c>
      <c r="D42" s="8">
        <f>C42-B42</f>
        <v>-41624.320001006126</v>
      </c>
      <c r="E42" s="12">
        <f>IFERROR(D42/B42,"")</f>
        <v>-2.2070943135841053E-4</v>
      </c>
      <c r="F42">
        <f>_xlfn.RANK.EQ(E42,$E$2:$E$52,1)</f>
        <v>44</v>
      </c>
      <c r="G42">
        <v>199130300</v>
      </c>
      <c r="H42">
        <v>196755033.31</v>
      </c>
      <c r="I42" s="8">
        <f>H42-G42</f>
        <v>-2375266.6899999976</v>
      </c>
      <c r="J42" s="12">
        <f>IFERROR(I42/G42,"")</f>
        <v>-1.1928203241796942E-2</v>
      </c>
      <c r="K42">
        <f>_xlfn.RANK.EQ(J42,$J$2:$J$52,1)</f>
        <v>39</v>
      </c>
      <c r="L42">
        <v>199954600</v>
      </c>
      <c r="M42">
        <v>199954563.74999899</v>
      </c>
      <c r="N42" s="8">
        <f>M42-L42</f>
        <v>-36.250001013278961</v>
      </c>
      <c r="O42" s="12">
        <f>IFERROR(N42/L42,"")</f>
        <v>-1.8129115815929696E-7</v>
      </c>
      <c r="P42">
        <f>_xlfn.RANK.EQ(O42,$O$2:$O$52,1)</f>
        <v>47</v>
      </c>
    </row>
    <row r="43" spans="1:16" x14ac:dyDescent="0.3">
      <c r="A43" t="s">
        <v>57</v>
      </c>
      <c r="B43" s="8">
        <v>8135400</v>
      </c>
      <c r="C43" s="8">
        <v>7968645.8300000001</v>
      </c>
      <c r="D43" s="8">
        <f>C43-B43</f>
        <v>-166754.16999999993</v>
      </c>
      <c r="E43" s="12">
        <f>IFERROR(D43/B43,"")</f>
        <v>-2.0497353541313264E-2</v>
      </c>
      <c r="F43">
        <f>_xlfn.RANK.EQ(E43,$E$2:$E$52,1)</f>
        <v>24</v>
      </c>
      <c r="G43">
        <v>8560800</v>
      </c>
      <c r="H43">
        <v>8171472.0199999996</v>
      </c>
      <c r="I43" s="8">
        <f>H43-G43</f>
        <v>-389327.98000000045</v>
      </c>
      <c r="J43" s="12">
        <f>IFERROR(I43/G43,"")</f>
        <v>-4.5477990374731388E-2</v>
      </c>
      <c r="K43">
        <f>_xlfn.RANK.EQ(J43,$J$2:$J$52,1)</f>
        <v>23</v>
      </c>
      <c r="L43">
        <v>8497500</v>
      </c>
      <c r="M43">
        <v>8150982.5699999901</v>
      </c>
      <c r="N43" s="8">
        <f>M43-L43</f>
        <v>-346517.43000000995</v>
      </c>
      <c r="O43" s="12">
        <f>IFERROR(N43/L43,"")</f>
        <v>-4.0778750220654303E-2</v>
      </c>
      <c r="P43">
        <f>_xlfn.RANK.EQ(O43,$O$2:$O$52,1)</f>
        <v>18</v>
      </c>
    </row>
    <row r="44" spans="1:16" x14ac:dyDescent="0.3">
      <c r="A44" t="s">
        <v>58</v>
      </c>
      <c r="B44" s="8">
        <v>30083200</v>
      </c>
      <c r="C44" s="8">
        <v>29789104.379999999</v>
      </c>
      <c r="D44" s="8">
        <f>C44-B44</f>
        <v>-294095.62000000104</v>
      </c>
      <c r="E44" s="12">
        <f>IFERROR(D44/B44,"")</f>
        <v>-9.7760750186150751E-3</v>
      </c>
      <c r="F44">
        <f>_xlfn.RANK.EQ(E44,$E$2:$E$52,1)</f>
        <v>39</v>
      </c>
      <c r="G44">
        <v>31040700</v>
      </c>
      <c r="H44">
        <v>30793711.48</v>
      </c>
      <c r="I44" s="8">
        <f>H44-G44</f>
        <v>-246988.51999999955</v>
      </c>
      <c r="J44" s="12">
        <f>IFERROR(I44/G44,"")</f>
        <v>-7.9569249404813532E-3</v>
      </c>
      <c r="K44">
        <f>_xlfn.RANK.EQ(J44,$J$2:$J$52,1)</f>
        <v>41</v>
      </c>
      <c r="L44">
        <v>31282200</v>
      </c>
      <c r="M44">
        <v>31282141.25</v>
      </c>
      <c r="N44" s="8">
        <f>M44-L44</f>
        <v>-58.75</v>
      </c>
      <c r="O44" s="12">
        <f>IFERROR(N44/L44,"")</f>
        <v>-1.8780648419868168E-6</v>
      </c>
      <c r="P44">
        <f>_xlfn.RANK.EQ(O44,$O$2:$O$52,1)</f>
        <v>45</v>
      </c>
    </row>
    <row r="45" spans="1:16" x14ac:dyDescent="0.3">
      <c r="A45" t="s">
        <v>59</v>
      </c>
      <c r="B45" s="8">
        <v>55301600</v>
      </c>
      <c r="C45" s="8">
        <v>54589584.0499999</v>
      </c>
      <c r="D45" s="8">
        <f>C45-B45</f>
        <v>-712015.95000009984</v>
      </c>
      <c r="E45" s="12">
        <f>IFERROR(D45/B45,"")</f>
        <v>-1.287514194887851E-2</v>
      </c>
      <c r="F45">
        <f>_xlfn.RANK.EQ(E45,$E$2:$E$52,1)</f>
        <v>34</v>
      </c>
      <c r="G45">
        <v>56792200</v>
      </c>
      <c r="H45">
        <v>54594953.959999897</v>
      </c>
      <c r="I45" s="8">
        <f>H45-G45</f>
        <v>-2197246.0400001034</v>
      </c>
      <c r="J45" s="12">
        <f>IFERROR(I45/G45,"")</f>
        <v>-3.8689222111488959E-2</v>
      </c>
      <c r="K45">
        <f>_xlfn.RANK.EQ(J45,$J$2:$J$52,1)</f>
        <v>30</v>
      </c>
      <c r="L45">
        <v>56027100</v>
      </c>
      <c r="M45">
        <v>55386549.6599999</v>
      </c>
      <c r="N45" s="8">
        <f>M45-L45</f>
        <v>-640550.34000010043</v>
      </c>
      <c r="O45" s="12">
        <f>IFERROR(N45/L45,"")</f>
        <v>-1.1432866237947358E-2</v>
      </c>
      <c r="P45">
        <f>_xlfn.RANK.EQ(O45,$O$2:$O$52,1)</f>
        <v>32</v>
      </c>
    </row>
    <row r="46" spans="1:16" x14ac:dyDescent="0.3">
      <c r="A46" t="s">
        <v>60</v>
      </c>
      <c r="B46" s="8">
        <v>259100</v>
      </c>
      <c r="C46" s="8">
        <v>258322.43</v>
      </c>
      <c r="D46" s="8">
        <f>C46-B46</f>
        <v>-777.57000000000698</v>
      </c>
      <c r="E46" s="12">
        <f>IFERROR(D46/B46,"")</f>
        <v>-3.0010420686993711E-3</v>
      </c>
      <c r="F46">
        <f>_xlfn.RANK.EQ(E46,$E$2:$E$52,1)</f>
        <v>43</v>
      </c>
      <c r="G46">
        <v>266000</v>
      </c>
      <c r="H46">
        <v>257402.90999999901</v>
      </c>
      <c r="I46" s="8">
        <f>H46-G46</f>
        <v>-8597.090000000986</v>
      </c>
      <c r="J46" s="12">
        <f>IFERROR(I46/G46,"")</f>
        <v>-3.2319887218048821E-2</v>
      </c>
      <c r="K46">
        <f>_xlfn.RANK.EQ(J46,$J$2:$J$52,1)</f>
        <v>33</v>
      </c>
      <c r="L46">
        <v>267100</v>
      </c>
      <c r="M46">
        <v>254753.15999999901</v>
      </c>
      <c r="N46" s="8">
        <f>M46-L46</f>
        <v>-12346.840000000986</v>
      </c>
      <c r="O46" s="12">
        <f>IFERROR(N46/L46,"")</f>
        <v>-4.6225533508053113E-2</v>
      </c>
      <c r="P46">
        <f>_xlfn.RANK.EQ(O46,$O$2:$O$52,1)</f>
        <v>16</v>
      </c>
    </row>
    <row r="47" spans="1:16" x14ac:dyDescent="0.3">
      <c r="A47" t="s">
        <v>61</v>
      </c>
      <c r="B47" s="8">
        <v>70390700</v>
      </c>
      <c r="C47" s="8">
        <v>70378426.719999999</v>
      </c>
      <c r="D47" s="8">
        <f>C47-B47</f>
        <v>-12273.280000001192</v>
      </c>
      <c r="E47" s="12">
        <f>IFERROR(D47/B47,"")</f>
        <v>-1.7435939690898361E-4</v>
      </c>
      <c r="F47">
        <f>_xlfn.RANK.EQ(E47,$E$2:$E$52,1)</f>
        <v>45</v>
      </c>
      <c r="G47">
        <v>73467000</v>
      </c>
      <c r="H47">
        <v>73442541.659999996</v>
      </c>
      <c r="I47" s="8">
        <f>H47-G47</f>
        <v>-24458.340000003576</v>
      </c>
      <c r="J47" s="12">
        <f>IFERROR(I47/G47,"")</f>
        <v>-3.3291600310348285E-4</v>
      </c>
      <c r="K47">
        <f>_xlfn.RANK.EQ(J47,$J$2:$J$52,1)</f>
        <v>45</v>
      </c>
      <c r="L47">
        <v>75072800</v>
      </c>
      <c r="M47">
        <v>75050829.179999903</v>
      </c>
      <c r="N47" s="8">
        <f>M47-L47</f>
        <v>-21970.820000097156</v>
      </c>
      <c r="O47" s="12">
        <f>IFERROR(N47/L47,"")</f>
        <v>-2.9266019117572752E-4</v>
      </c>
      <c r="P47">
        <f>_xlfn.RANK.EQ(O47,$O$2:$O$52,1)</f>
        <v>38</v>
      </c>
    </row>
    <row r="48" spans="1:16" x14ac:dyDescent="0.3">
      <c r="A48" t="s">
        <v>62</v>
      </c>
      <c r="B48" s="8">
        <v>6737100</v>
      </c>
      <c r="C48" s="8">
        <v>6527352.5699999901</v>
      </c>
      <c r="D48" s="8">
        <f>C48-B48</f>
        <v>-209747.43000000995</v>
      </c>
      <c r="E48" s="12">
        <f>IFERROR(D48/B48,"")</f>
        <v>-3.1133192323107857E-2</v>
      </c>
      <c r="F48">
        <f>_xlfn.RANK.EQ(E48,$E$2:$E$52,1)</f>
        <v>20</v>
      </c>
      <c r="G48">
        <v>7214700</v>
      </c>
      <c r="H48">
        <v>6922072.5599999996</v>
      </c>
      <c r="I48" s="8">
        <f>H48-G48</f>
        <v>-292627.44000000041</v>
      </c>
      <c r="J48" s="12">
        <f>IFERROR(I48/G48,"")</f>
        <v>-4.0559890224125802E-2</v>
      </c>
      <c r="K48">
        <f>_xlfn.RANK.EQ(J48,$J$2:$J$52,1)</f>
        <v>29</v>
      </c>
      <c r="L48">
        <v>7289800</v>
      </c>
      <c r="M48">
        <v>6882350.23999999</v>
      </c>
      <c r="N48" s="8">
        <f>M48-L48</f>
        <v>-407449.76000001002</v>
      </c>
      <c r="O48" s="12">
        <f>IFERROR(N48/L48,"")</f>
        <v>-5.5893132870587676E-2</v>
      </c>
      <c r="P48">
        <f>_xlfn.RANK.EQ(O48,$O$2:$O$52,1)</f>
        <v>15</v>
      </c>
    </row>
    <row r="49" spans="1:16" x14ac:dyDescent="0.3">
      <c r="A49" t="s">
        <v>63</v>
      </c>
      <c r="B49" s="8">
        <v>92200</v>
      </c>
      <c r="C49" s="8">
        <v>90499.43</v>
      </c>
      <c r="D49" s="8">
        <f>C49-B49</f>
        <v>-1700.570000000007</v>
      </c>
      <c r="E49" s="12">
        <f>IFERROR(D49/B49,"")</f>
        <v>-1.8444360086767971E-2</v>
      </c>
      <c r="F49">
        <f>_xlfn.RANK.EQ(E49,$E$2:$E$52,1)</f>
        <v>27</v>
      </c>
      <c r="G49">
        <v>102600</v>
      </c>
      <c r="H49">
        <v>95466.880000000005</v>
      </c>
      <c r="I49" s="8">
        <f>H49-G49</f>
        <v>-7133.1199999999953</v>
      </c>
      <c r="J49" s="12">
        <f>IFERROR(I49/G49,"")</f>
        <v>-6.9523586744639335E-2</v>
      </c>
      <c r="K49">
        <f>_xlfn.RANK.EQ(J49,$J$2:$J$52,1)</f>
        <v>13</v>
      </c>
      <c r="L49">
        <v>0</v>
      </c>
      <c r="M49">
        <v>0</v>
      </c>
      <c r="N49" s="8">
        <f>M49-L49</f>
        <v>0</v>
      </c>
      <c r="O49" s="12" t="str">
        <f>IFERROR(N49/L49,"")</f>
        <v/>
      </c>
      <c r="P49" t="e">
        <f>_xlfn.RANK.EQ(O49,$O$2:$O$52,1)</f>
        <v>#VALUE!</v>
      </c>
    </row>
    <row r="50" spans="1:16" x14ac:dyDescent="0.3">
      <c r="A50" t="s">
        <v>64</v>
      </c>
      <c r="B50" s="8">
        <v>832600</v>
      </c>
      <c r="C50" s="8">
        <v>832600</v>
      </c>
      <c r="D50" s="8">
        <f>C50-B50</f>
        <v>0</v>
      </c>
      <c r="E50" s="12">
        <f>IFERROR(D50/B50,"")</f>
        <v>0</v>
      </c>
      <c r="F50">
        <f>_xlfn.RANK.EQ(E50,$E$2:$E$52,1)</f>
        <v>47</v>
      </c>
      <c r="G50">
        <v>859100</v>
      </c>
      <c r="H50">
        <v>859100</v>
      </c>
      <c r="I50" s="8">
        <f>H50-G50</f>
        <v>0</v>
      </c>
      <c r="J50" s="12">
        <f>IFERROR(I50/G50,"")</f>
        <v>0</v>
      </c>
      <c r="K50">
        <f>_xlfn.RANK.EQ(J50,$J$2:$J$52,1)</f>
        <v>48</v>
      </c>
      <c r="L50">
        <v>843200</v>
      </c>
      <c r="M50">
        <v>843200</v>
      </c>
      <c r="N50" s="8">
        <f>M50-L50</f>
        <v>0</v>
      </c>
      <c r="O50" s="12">
        <f>IFERROR(N50/L50,"")</f>
        <v>0</v>
      </c>
      <c r="P50">
        <f>_xlfn.RANK.EQ(O50,$O$2:$O$52,1)</f>
        <v>48</v>
      </c>
    </row>
    <row r="51" spans="1:16" x14ac:dyDescent="0.3">
      <c r="A51" t="s">
        <v>65</v>
      </c>
      <c r="B51" s="8">
        <v>8609500</v>
      </c>
      <c r="C51" s="8">
        <v>8499425.3399999905</v>
      </c>
      <c r="D51" s="8">
        <f>C51-B51</f>
        <v>-110074.66000000946</v>
      </c>
      <c r="E51" s="12">
        <f>IFERROR(D51/B51,"")</f>
        <v>-1.2785255822058129E-2</v>
      </c>
      <c r="F51">
        <f>_xlfn.RANK.EQ(E51,$E$2:$E$52,1)</f>
        <v>35</v>
      </c>
      <c r="G51">
        <v>8925500</v>
      </c>
      <c r="H51">
        <v>8599059.6199999992</v>
      </c>
      <c r="I51" s="8">
        <f>H51-G51</f>
        <v>-326440.38000000082</v>
      </c>
      <c r="J51" s="12">
        <f>IFERROR(I51/G51,"")</f>
        <v>-3.6573903982970231E-2</v>
      </c>
      <c r="K51">
        <f>_xlfn.RANK.EQ(J51,$J$2:$J$52,1)</f>
        <v>31</v>
      </c>
      <c r="L51">
        <v>8833900</v>
      </c>
      <c r="M51">
        <v>8735843.3100000005</v>
      </c>
      <c r="N51" s="8">
        <f>M51-L51</f>
        <v>-98056.689999999478</v>
      </c>
      <c r="O51" s="12">
        <f>IFERROR(N51/L51,"")</f>
        <v>-1.1100045280114048E-2</v>
      </c>
      <c r="P51">
        <f>_xlfn.RANK.EQ(O51,$O$2:$O$52,1)</f>
        <v>33</v>
      </c>
    </row>
    <row r="52" spans="1:16" x14ac:dyDescent="0.3">
      <c r="A52" t="s">
        <v>66</v>
      </c>
      <c r="B52" s="8">
        <v>2451000</v>
      </c>
      <c r="C52" s="8">
        <v>2254684.7999999998</v>
      </c>
      <c r="D52" s="8">
        <f>C52-B52</f>
        <v>-196315.20000000019</v>
      </c>
      <c r="E52" s="12">
        <f>IFERROR(D52/B52,"")</f>
        <v>-8.009596083231342E-2</v>
      </c>
      <c r="F52">
        <f>_xlfn.RANK.EQ(E52,$E$2:$E$52,1)</f>
        <v>7</v>
      </c>
      <c r="G52">
        <v>2440700</v>
      </c>
      <c r="H52">
        <v>2204672.88</v>
      </c>
      <c r="I52" s="8">
        <f>H52-G52</f>
        <v>-236027.12000000011</v>
      </c>
      <c r="J52" s="12">
        <f>IFERROR(I52/G52,"")</f>
        <v>-9.6704683082722218E-2</v>
      </c>
      <c r="K52">
        <f>_xlfn.RANK.EQ(J52,$J$2:$J$52,1)</f>
        <v>9</v>
      </c>
      <c r="L52">
        <v>2321600</v>
      </c>
      <c r="M52">
        <v>2056835.26</v>
      </c>
      <c r="N52" s="8">
        <f>M52-L52</f>
        <v>-264764.74</v>
      </c>
      <c r="O52" s="12">
        <f>IFERROR(N52/L52,"")</f>
        <v>-0.11404408166781529</v>
      </c>
      <c r="P52">
        <f>_xlfn.RANK.EQ(O52,$O$2:$O$52,1)</f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9" t="s">
        <v>3</v>
      </c>
      <c r="C55" s="9" t="s">
        <v>8</v>
      </c>
      <c r="D55" s="9" t="s">
        <v>13</v>
      </c>
    </row>
    <row r="56" spans="1:16" x14ac:dyDescent="0.3">
      <c r="A56" t="s">
        <v>24</v>
      </c>
      <c r="B56" s="8">
        <f>VLOOKUP($A56,$A$2:$P$52,4,0)</f>
        <v>-36209.630000000005</v>
      </c>
      <c r="C56" s="8">
        <f>VLOOKUP(A56,$A$2:$P$52,9,0)</f>
        <v>-27292.159999999974</v>
      </c>
      <c r="D56" s="8">
        <f>VLOOKUP(A56,$A$2:$P$52,14,0)</f>
        <v>-9181.0800000000163</v>
      </c>
      <c r="E56" s="12">
        <f>MATCH(B56,B65)</f>
        <v>1</v>
      </c>
      <c r="F56" s="12">
        <f>MATCH(C56,C65)</f>
        <v>1</v>
      </c>
      <c r="G56" s="12">
        <f>MATCH(D56,D65)</f>
        <v>1</v>
      </c>
    </row>
    <row r="57" spans="1:16" x14ac:dyDescent="0.3">
      <c r="A57" t="s">
        <v>25</v>
      </c>
      <c r="B57" s="8">
        <f t="shared" ref="B57:B61" si="0">VLOOKUP(A57,$A$2:$P$52,4,0)</f>
        <v>0</v>
      </c>
      <c r="C57" s="8">
        <f t="shared" ref="C57:C61" si="1">VLOOKUP(A57,$A$2:$P$52,9,0)</f>
        <v>0</v>
      </c>
      <c r="D57" s="8">
        <f t="shared" ref="D57:D61" si="2">VLOOKUP(A57,$A$2:$P$52,14,0)</f>
        <v>-311228.08999999997</v>
      </c>
      <c r="E57" s="12">
        <f t="shared" ref="E57:E61" si="3">MATCH(B57,B66)</f>
        <v>1</v>
      </c>
      <c r="F57" s="12">
        <f t="shared" ref="F57:G57" si="4">MATCH(C57,C66)</f>
        <v>1</v>
      </c>
      <c r="G57" s="12">
        <f t="shared" si="4"/>
        <v>1</v>
      </c>
    </row>
    <row r="58" spans="1:16" x14ac:dyDescent="0.3">
      <c r="A58" t="s">
        <v>32</v>
      </c>
      <c r="B58" s="8">
        <f t="shared" si="0"/>
        <v>-149396.10000000987</v>
      </c>
      <c r="C58" s="8">
        <f t="shared" si="1"/>
        <v>-189254.06000000006</v>
      </c>
      <c r="D58" s="8">
        <f t="shared" si="2"/>
        <v>-374962.91000000015</v>
      </c>
      <c r="E58" s="12">
        <f t="shared" si="3"/>
        <v>1</v>
      </c>
      <c r="F58" s="12">
        <f t="shared" ref="F58:G58" si="5">MATCH(C58,C67)</f>
        <v>1</v>
      </c>
      <c r="G58" s="12">
        <f t="shared" si="5"/>
        <v>1</v>
      </c>
    </row>
    <row r="59" spans="1:16" x14ac:dyDescent="0.3">
      <c r="A59" t="s">
        <v>38</v>
      </c>
      <c r="B59" s="8">
        <f t="shared" si="0"/>
        <v>-12230.810000000056</v>
      </c>
      <c r="C59" s="8">
        <f t="shared" si="1"/>
        <v>-45485.580000000075</v>
      </c>
      <c r="D59" s="8">
        <f t="shared" si="2"/>
        <v>-72.879999999888241</v>
      </c>
      <c r="E59" s="12">
        <f t="shared" si="3"/>
        <v>1</v>
      </c>
      <c r="F59" s="12">
        <f t="shared" ref="F59:G59" si="6">MATCH(C59,C68)</f>
        <v>1</v>
      </c>
      <c r="G59" s="12">
        <f t="shared" si="6"/>
        <v>1</v>
      </c>
    </row>
    <row r="60" spans="1:16" x14ac:dyDescent="0.3">
      <c r="A60" t="s">
        <v>39</v>
      </c>
      <c r="B60" s="8">
        <f t="shared" si="0"/>
        <v>-4950.4699999999721</v>
      </c>
      <c r="C60" s="8">
        <f t="shared" si="1"/>
        <v>-8005.7900000010268</v>
      </c>
      <c r="D60" s="8">
        <f t="shared" si="2"/>
        <v>-1724.9000000000233</v>
      </c>
      <c r="E60" s="12">
        <f t="shared" si="3"/>
        <v>1</v>
      </c>
      <c r="F60" s="12">
        <f t="shared" ref="F60:G60" si="7">MATCH(C60,C69)</f>
        <v>1</v>
      </c>
      <c r="G60" s="12">
        <f t="shared" si="7"/>
        <v>1</v>
      </c>
    </row>
    <row r="61" spans="1:16" x14ac:dyDescent="0.3">
      <c r="A61" t="s">
        <v>55</v>
      </c>
      <c r="B61" s="8">
        <f t="shared" si="0"/>
        <v>-184239.79000001028</v>
      </c>
      <c r="C61" s="8">
        <f t="shared" si="1"/>
        <v>-133456.33000001032</v>
      </c>
      <c r="D61" s="8">
        <f t="shared" si="2"/>
        <v>-82077.349999999627</v>
      </c>
      <c r="E61" s="12">
        <f t="shared" si="3"/>
        <v>1</v>
      </c>
      <c r="F61" s="12">
        <f t="shared" ref="F61:G61" si="8">MATCH(C61,C70)</f>
        <v>1</v>
      </c>
      <c r="G61" s="12">
        <f t="shared" si="8"/>
        <v>1</v>
      </c>
    </row>
    <row r="63" spans="1:16" x14ac:dyDescent="0.3">
      <c r="A63" s="6" t="s">
        <v>68</v>
      </c>
    </row>
    <row r="64" spans="1:16" x14ac:dyDescent="0.3">
      <c r="A64" s="1" t="s">
        <v>0</v>
      </c>
      <c r="B64" s="9" t="s">
        <v>3</v>
      </c>
      <c r="C64" s="9" t="s">
        <v>8</v>
      </c>
      <c r="D64" s="9" t="s">
        <v>13</v>
      </c>
    </row>
    <row r="65" spans="1:7" x14ac:dyDescent="0.3">
      <c r="A65" t="s">
        <v>24</v>
      </c>
      <c r="B65" s="8">
        <f>_xlfn.XLOOKUP($A65,$A$2:$A$52,$D$2:$D$52,0)</f>
        <v>-36209.630000000005</v>
      </c>
      <c r="C65" s="8">
        <f>_xlfn.XLOOKUP($A65,$A$2:$A$52,$I$2:$I$52,0)</f>
        <v>-27292.159999999974</v>
      </c>
      <c r="D65" s="8">
        <f>_xlfn.XLOOKUP($A65,$A$2:$A$52,$N$2:$N$52,0)</f>
        <v>-9181.0800000000163</v>
      </c>
    </row>
    <row r="66" spans="1:7" x14ac:dyDescent="0.3">
      <c r="A66" t="s">
        <v>25</v>
      </c>
      <c r="B66" s="8">
        <f t="shared" ref="B66:B70" si="9">_xlfn.XLOOKUP(A66,$A$2:$A$52,$D$2:$D$52,0)</f>
        <v>0</v>
      </c>
      <c r="C66" s="8">
        <f t="shared" ref="C66:C70" si="10">_xlfn.XLOOKUP($A66,$A$2:$A$52,$I$2:$I$52,0)</f>
        <v>0</v>
      </c>
      <c r="D66" s="8">
        <f t="shared" ref="D66:D70" si="11">_xlfn.XLOOKUP($A66,$A$2:$A$52,$N$2:$N$52,0)</f>
        <v>-311228.08999999997</v>
      </c>
    </row>
    <row r="67" spans="1:7" x14ac:dyDescent="0.3">
      <c r="A67" t="s">
        <v>32</v>
      </c>
      <c r="B67" s="8">
        <f t="shared" si="9"/>
        <v>-149396.10000000987</v>
      </c>
      <c r="C67" s="8">
        <f t="shared" si="10"/>
        <v>-189254.06000000006</v>
      </c>
      <c r="D67" s="8">
        <f t="shared" si="11"/>
        <v>-374962.91000000015</v>
      </c>
    </row>
    <row r="68" spans="1:7" x14ac:dyDescent="0.3">
      <c r="A68" t="s">
        <v>38</v>
      </c>
      <c r="B68" s="8">
        <f t="shared" si="9"/>
        <v>-12230.810000000056</v>
      </c>
      <c r="C68" s="8">
        <f t="shared" si="10"/>
        <v>-45485.580000000075</v>
      </c>
      <c r="D68" s="8">
        <f t="shared" si="11"/>
        <v>-72.879999999888241</v>
      </c>
    </row>
    <row r="69" spans="1:7" x14ac:dyDescent="0.3">
      <c r="A69" t="s">
        <v>39</v>
      </c>
      <c r="B69" s="8">
        <f t="shared" si="9"/>
        <v>-4950.4699999999721</v>
      </c>
      <c r="C69" s="8">
        <f t="shared" si="10"/>
        <v>-8005.7900000010268</v>
      </c>
      <c r="D69" s="8">
        <f t="shared" si="11"/>
        <v>-1724.9000000000233</v>
      </c>
    </row>
    <row r="70" spans="1:7" x14ac:dyDescent="0.3">
      <c r="A70" t="s">
        <v>55</v>
      </c>
      <c r="B70" s="8">
        <f t="shared" si="9"/>
        <v>-184239.79000001028</v>
      </c>
      <c r="C70" s="8">
        <f t="shared" si="10"/>
        <v>-133456.33000001032</v>
      </c>
      <c r="D70" s="8">
        <f t="shared" si="11"/>
        <v>-82077.349999999627</v>
      </c>
    </row>
    <row r="72" spans="1:7" x14ac:dyDescent="0.3">
      <c r="A72" s="6" t="s">
        <v>69</v>
      </c>
    </row>
    <row r="73" spans="1:7" x14ac:dyDescent="0.3">
      <c r="A73" s="1" t="s">
        <v>0</v>
      </c>
      <c r="B73" s="9" t="s">
        <v>3</v>
      </c>
      <c r="C73" s="9" t="s">
        <v>8</v>
      </c>
      <c r="D73" s="9" t="s">
        <v>13</v>
      </c>
    </row>
    <row r="74" spans="1:7" x14ac:dyDescent="0.3">
      <c r="A74" t="s">
        <v>24</v>
      </c>
      <c r="B74" s="8">
        <f>INDEX($D$2:$D$52,MATCH($A74,$A$2:$A$52,0))</f>
        <v>-36209.630000000005</v>
      </c>
      <c r="C74" s="8">
        <f>INDEX($I$2:$I$52,MATCH($A74,$A$2:$A$52,0))</f>
        <v>-27292.159999999974</v>
      </c>
      <c r="D74" s="8">
        <f>INDEX($N$2:$N$52,MATCH($A74,$A$2:$A$52,0))</f>
        <v>-9181.0800000000163</v>
      </c>
      <c r="E74" s="12">
        <f>MATCH(B74,B65)</f>
        <v>1</v>
      </c>
      <c r="F74" s="12">
        <f t="shared" ref="F74:G74" si="12">MATCH(C74,C65)</f>
        <v>1</v>
      </c>
      <c r="G74" s="12">
        <f t="shared" si="12"/>
        <v>1</v>
      </c>
    </row>
    <row r="75" spans="1:7" x14ac:dyDescent="0.3">
      <c r="A75" t="s">
        <v>25</v>
      </c>
      <c r="B75" s="8">
        <f t="shared" ref="B75:B79" si="13">INDEX($D$2:$D$52,MATCH(A75,$A$2:$A$52,0))</f>
        <v>0</v>
      </c>
      <c r="C75" s="8">
        <f t="shared" ref="C75:C79" si="14">INDEX($I$2:$I$52,MATCH($A75,$A$2:$A$52,0))</f>
        <v>0</v>
      </c>
      <c r="D75" s="8">
        <f t="shared" ref="D75:D79" si="15">INDEX($N$2:$N$52,MATCH($A75,$A$2:$A$52,0))</f>
        <v>-311228.08999999997</v>
      </c>
      <c r="E75" s="12">
        <f t="shared" ref="E75:E79" si="16">MATCH(B75,B66)</f>
        <v>1</v>
      </c>
      <c r="F75" s="12">
        <f t="shared" ref="F75:F79" si="17">MATCH(C75,C66)</f>
        <v>1</v>
      </c>
      <c r="G75" s="12">
        <f t="shared" ref="G75:G79" si="18">MATCH(D75,D66)</f>
        <v>1</v>
      </c>
    </row>
    <row r="76" spans="1:7" x14ac:dyDescent="0.3">
      <c r="A76" t="s">
        <v>32</v>
      </c>
      <c r="B76" s="8">
        <f t="shared" si="13"/>
        <v>-149396.10000000987</v>
      </c>
      <c r="C76" s="8">
        <f t="shared" si="14"/>
        <v>-189254.06000000006</v>
      </c>
      <c r="D76" s="8">
        <f t="shared" si="15"/>
        <v>-374962.91000000015</v>
      </c>
      <c r="E76" s="12">
        <f t="shared" si="16"/>
        <v>1</v>
      </c>
      <c r="F76" s="12">
        <f t="shared" si="17"/>
        <v>1</v>
      </c>
      <c r="G76" s="12">
        <f t="shared" si="18"/>
        <v>1</v>
      </c>
    </row>
    <row r="77" spans="1:7" x14ac:dyDescent="0.3">
      <c r="A77" t="s">
        <v>38</v>
      </c>
      <c r="B77" s="8">
        <f t="shared" si="13"/>
        <v>-12230.810000000056</v>
      </c>
      <c r="C77" s="8">
        <f t="shared" si="14"/>
        <v>-45485.580000000075</v>
      </c>
      <c r="D77" s="8">
        <f t="shared" si="15"/>
        <v>-72.879999999888241</v>
      </c>
      <c r="E77" s="12">
        <f t="shared" si="16"/>
        <v>1</v>
      </c>
      <c r="F77" s="12">
        <f t="shared" si="17"/>
        <v>1</v>
      </c>
      <c r="G77" s="12">
        <f t="shared" si="18"/>
        <v>1</v>
      </c>
    </row>
    <row r="78" spans="1:7" x14ac:dyDescent="0.3">
      <c r="A78" t="s">
        <v>39</v>
      </c>
      <c r="B78" s="8">
        <f t="shared" si="13"/>
        <v>-4950.4699999999721</v>
      </c>
      <c r="C78" s="8">
        <f t="shared" si="14"/>
        <v>-8005.7900000010268</v>
      </c>
      <c r="D78" s="8">
        <f t="shared" si="15"/>
        <v>-1724.9000000000233</v>
      </c>
      <c r="E78" s="12">
        <f t="shared" si="16"/>
        <v>1</v>
      </c>
      <c r="F78" s="12">
        <f t="shared" si="17"/>
        <v>1</v>
      </c>
      <c r="G78" s="12">
        <f t="shared" si="18"/>
        <v>1</v>
      </c>
    </row>
    <row r="79" spans="1:7" x14ac:dyDescent="0.3">
      <c r="A79" t="s">
        <v>55</v>
      </c>
      <c r="B79" s="8">
        <f t="shared" si="13"/>
        <v>-184239.79000001028</v>
      </c>
      <c r="C79" s="8">
        <f t="shared" si="14"/>
        <v>-133456.33000001032</v>
      </c>
      <c r="D79" s="8">
        <f t="shared" si="15"/>
        <v>-82077.349999999627</v>
      </c>
      <c r="E79" s="12">
        <f t="shared" si="16"/>
        <v>1</v>
      </c>
      <c r="F79" s="12">
        <f t="shared" si="17"/>
        <v>1</v>
      </c>
      <c r="G79" s="12">
        <f t="shared" si="18"/>
        <v>1</v>
      </c>
    </row>
    <row r="81" spans="1:7" x14ac:dyDescent="0.3">
      <c r="A81" s="6" t="s">
        <v>70</v>
      </c>
    </row>
    <row r="82" spans="1:7" x14ac:dyDescent="0.3">
      <c r="A82" t="s">
        <v>0</v>
      </c>
    </row>
    <row r="83" spans="1:7" x14ac:dyDescent="0.3">
      <c r="B83" s="9" t="s">
        <v>71</v>
      </c>
      <c r="C83" s="9" t="s">
        <v>72</v>
      </c>
    </row>
    <row r="84" spans="1:7" x14ac:dyDescent="0.3">
      <c r="A84" t="s">
        <v>73</v>
      </c>
      <c r="B84" s="8">
        <f>INDEX(Table1[FY17_Budget], MATCH($B$87,Table1[Department],0))</f>
        <v>3130600</v>
      </c>
      <c r="C84" s="8">
        <f>INDEX(Table1[FY17_Actual], MATCH($B$87,Table1[Department],0))</f>
        <v>3115157.5599999898</v>
      </c>
    </row>
    <row r="85" spans="1:7" x14ac:dyDescent="0.3">
      <c r="A85" t="s">
        <v>74</v>
      </c>
      <c r="B85" s="8">
        <f>INDEX(Table1[FY18_Budget], MATCH($B$87,Table1[Department],0))</f>
        <v>3652300</v>
      </c>
      <c r="C85" s="8">
        <f>INDEX(Table1[FY18_Actual], MATCH($B$87,Table1[Department],0))</f>
        <v>3589693.2099999902</v>
      </c>
    </row>
    <row r="86" spans="1:7" x14ac:dyDescent="0.3">
      <c r="A86" t="s">
        <v>75</v>
      </c>
      <c r="B86" s="8">
        <f>INDEX(Table1[FY19_Budget], MATCH($B$87,Table1[Department],0))</f>
        <v>3662400</v>
      </c>
      <c r="C86" s="8">
        <f>INDEX(Table1[FY19_Actual], MATCH($B$87,Table1[Department],0))</f>
        <v>3564983.04999999</v>
      </c>
    </row>
    <row r="87" spans="1:7" x14ac:dyDescent="0.3">
      <c r="A87" s="15" t="s">
        <v>90</v>
      </c>
      <c r="B87" s="16" t="s">
        <v>18</v>
      </c>
    </row>
    <row r="88" spans="1:7" x14ac:dyDescent="0.3">
      <c r="A88" s="6" t="s">
        <v>76</v>
      </c>
    </row>
    <row r="89" spans="1:7" x14ac:dyDescent="0.3">
      <c r="A89" t="s">
        <v>77</v>
      </c>
      <c r="B89" s="10">
        <v>1</v>
      </c>
      <c r="C89" s="10"/>
      <c r="D89" s="10">
        <v>2</v>
      </c>
      <c r="E89" s="13"/>
      <c r="F89" s="6">
        <v>3</v>
      </c>
    </row>
    <row r="90" spans="1:7" x14ac:dyDescent="0.3">
      <c r="B90" s="11" t="s">
        <v>0</v>
      </c>
      <c r="C90" s="11" t="s">
        <v>78</v>
      </c>
      <c r="D90" s="11" t="s">
        <v>0</v>
      </c>
      <c r="E90" s="14" t="s">
        <v>78</v>
      </c>
      <c r="F90" s="7" t="s">
        <v>0</v>
      </c>
      <c r="G90" s="7" t="s">
        <v>78</v>
      </c>
    </row>
    <row r="91" spans="1:7" x14ac:dyDescent="0.3">
      <c r="A91" t="s">
        <v>73</v>
      </c>
      <c r="G91" s="5"/>
    </row>
    <row r="92" spans="1:7" x14ac:dyDescent="0.3">
      <c r="A92" t="s">
        <v>74</v>
      </c>
      <c r="G92" s="5"/>
    </row>
    <row r="93" spans="1:7" x14ac:dyDescent="0.3">
      <c r="A93" t="s">
        <v>75</v>
      </c>
      <c r="G93" s="5"/>
    </row>
    <row r="95" spans="1:7" x14ac:dyDescent="0.3">
      <c r="A95" s="6" t="s">
        <v>79</v>
      </c>
    </row>
    <row r="96" spans="1:7" x14ac:dyDescent="0.3">
      <c r="A96" t="s">
        <v>77</v>
      </c>
      <c r="B96" s="10">
        <v>1</v>
      </c>
      <c r="C96" s="10"/>
      <c r="D96" s="10">
        <v>2</v>
      </c>
      <c r="E96" s="13"/>
      <c r="F96" s="6">
        <v>3</v>
      </c>
    </row>
    <row r="97" spans="1:9" x14ac:dyDescent="0.3">
      <c r="B97" s="11" t="s">
        <v>0</v>
      </c>
      <c r="C97" s="11" t="s">
        <v>78</v>
      </c>
      <c r="D97" s="11" t="s">
        <v>0</v>
      </c>
      <c r="E97" s="14" t="s">
        <v>78</v>
      </c>
      <c r="F97" s="7" t="s">
        <v>0</v>
      </c>
      <c r="G97" s="7" t="s">
        <v>78</v>
      </c>
    </row>
    <row r="98" spans="1:9" x14ac:dyDescent="0.3">
      <c r="A98" t="s">
        <v>73</v>
      </c>
      <c r="G98" s="4"/>
      <c r="I98" s="4"/>
    </row>
    <row r="99" spans="1:9" x14ac:dyDescent="0.3">
      <c r="A99" t="s">
        <v>74</v>
      </c>
      <c r="G99" s="4"/>
      <c r="I99" s="4"/>
    </row>
    <row r="100" spans="1:9" x14ac:dyDescent="0.3">
      <c r="A100" t="s">
        <v>75</v>
      </c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errorTitle="Error!" error="Please select a department from the list" promptTitle="Department" prompt="Select a department" sqref="B87" xr:uid="{267DCF80-079D-4F8B-8249-BE36304A7B2D}">
      <formula1>$A$2:$A$52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2" sqref="B2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Mel</cp:lastModifiedBy>
  <cp:revision/>
  <dcterms:created xsi:type="dcterms:W3CDTF">2020-02-26T17:00:38Z</dcterms:created>
  <dcterms:modified xsi:type="dcterms:W3CDTF">2024-01-24T03:45:59Z</dcterms:modified>
  <cp:category/>
  <cp:contentStatus/>
</cp:coreProperties>
</file>