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cmu\Documents\DA11\Excel\lookups-exercise-YMcMurtry\"/>
    </mc:Choice>
  </mc:AlternateContent>
  <xr:revisionPtr revIDLastSave="0" documentId="13_ncr:1_{57B23501-C28F-436C-9090-AD6B45F41146}" xr6:coauthVersionLast="47" xr6:coauthVersionMax="47" xr10:uidLastSave="{00000000-0000-0000-0000-000000000000}"/>
  <bookViews>
    <workbookView xWindow="1596" yWindow="1416" windowWidth="20028" windowHeight="13284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" i="1" l="1"/>
  <c r="E100" i="1"/>
  <c r="G99" i="1"/>
  <c r="E99" i="1"/>
  <c r="C100" i="1"/>
  <c r="C99" i="1"/>
  <c r="G92" i="1"/>
  <c r="E92" i="1"/>
  <c r="G93" i="1"/>
  <c r="E93" i="1"/>
  <c r="C93" i="1"/>
  <c r="C92" i="1"/>
  <c r="F98" i="1"/>
  <c r="G98" i="1" s="1"/>
  <c r="E98" i="1"/>
  <c r="C98" i="1"/>
  <c r="F100" i="1"/>
  <c r="F99" i="1"/>
  <c r="D100" i="1"/>
  <c r="D99" i="1"/>
  <c r="D98" i="1"/>
  <c r="B100" i="1"/>
  <c r="B99" i="1"/>
  <c r="B98" i="1"/>
  <c r="G91" i="1"/>
  <c r="C91" i="1"/>
  <c r="E91" i="1"/>
  <c r="D91" i="1"/>
  <c r="F93" i="1"/>
  <c r="F92" i="1"/>
  <c r="F91" i="1"/>
  <c r="D93" i="1"/>
  <c r="D92" i="1"/>
  <c r="B93" i="1"/>
  <c r="B92" i="1"/>
  <c r="E74" i="1"/>
  <c r="F76" i="1"/>
  <c r="G79" i="1"/>
  <c r="E76" i="1"/>
  <c r="F65" i="1" a="1"/>
  <c r="F65" i="1" s="1"/>
  <c r="F67" i="1" a="1"/>
  <c r="F67" i="1"/>
  <c r="B76" i="1"/>
  <c r="D61" i="1"/>
  <c r="D56" i="1"/>
  <c r="C58" i="1"/>
  <c r="C59" i="1"/>
  <c r="C60" i="1"/>
  <c r="C61" i="1"/>
  <c r="C76" i="1"/>
  <c r="D70" i="1"/>
  <c r="D65" i="1"/>
  <c r="C67" i="1" a="1"/>
  <c r="C67" i="1"/>
  <c r="C68" i="1" a="1"/>
  <c r="C68" i="1" s="1"/>
  <c r="E3" i="1"/>
  <c r="E4" i="1"/>
  <c r="E13" i="1"/>
  <c r="E14" i="1"/>
  <c r="E28" i="1"/>
  <c r="E29" i="1"/>
  <c r="E30" i="1"/>
  <c r="E34" i="1"/>
  <c r="E45" i="1"/>
  <c r="J3" i="1"/>
  <c r="J4" i="1"/>
  <c r="J5" i="1"/>
  <c r="J16" i="1"/>
  <c r="J17" i="1"/>
  <c r="J18" i="1"/>
  <c r="J25" i="1"/>
  <c r="J31" i="1"/>
  <c r="J32" i="1"/>
  <c r="J33" i="1"/>
  <c r="J34" i="1"/>
  <c r="J35" i="1"/>
  <c r="J36" i="1"/>
  <c r="J48" i="1"/>
  <c r="J49" i="1"/>
  <c r="J50" i="1"/>
  <c r="J51" i="1"/>
  <c r="J52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G65" i="1" s="1" a="1"/>
  <c r="G65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N19" i="1"/>
  <c r="N20" i="1"/>
  <c r="N21" i="1"/>
  <c r="N22" i="1"/>
  <c r="O22" i="1" s="1"/>
  <c r="N23" i="1"/>
  <c r="O23" i="1" s="1"/>
  <c r="N24" i="1"/>
  <c r="G68" i="1" s="1" a="1"/>
  <c r="G68" i="1" s="1"/>
  <c r="N25" i="1"/>
  <c r="D69" i="1" s="1"/>
  <c r="N26" i="1"/>
  <c r="O26" i="1" s="1"/>
  <c r="N27" i="1"/>
  <c r="O27" i="1" s="1"/>
  <c r="N28" i="1"/>
  <c r="O28" i="1" s="1"/>
  <c r="N29" i="1"/>
  <c r="N30" i="1"/>
  <c r="O30" i="1" s="1"/>
  <c r="N31" i="1"/>
  <c r="O31" i="1" s="1"/>
  <c r="N32" i="1"/>
  <c r="O32" i="1" s="1"/>
  <c r="N33" i="1"/>
  <c r="O33" i="1" s="1"/>
  <c r="N34" i="1"/>
  <c r="O34" i="1" s="1"/>
  <c r="N35" i="1"/>
  <c r="N36" i="1"/>
  <c r="N37" i="1"/>
  <c r="N38" i="1"/>
  <c r="O38" i="1" s="1"/>
  <c r="N39" i="1"/>
  <c r="O39" i="1" s="1"/>
  <c r="N40" i="1"/>
  <c r="O40" i="1" s="1"/>
  <c r="N41" i="1"/>
  <c r="G61" i="1" s="1"/>
  <c r="N42" i="1"/>
  <c r="N43" i="1"/>
  <c r="O43" i="1" s="1"/>
  <c r="N44" i="1"/>
  <c r="O44" i="1" s="1"/>
  <c r="N45" i="1"/>
  <c r="O45" i="1" s="1"/>
  <c r="N46" i="1"/>
  <c r="N47" i="1"/>
  <c r="O47" i="1" s="1"/>
  <c r="N48" i="1"/>
  <c r="O48" i="1" s="1"/>
  <c r="N49" i="1"/>
  <c r="O49" i="1" s="1"/>
  <c r="N50" i="1"/>
  <c r="O50" i="1" s="1"/>
  <c r="N51" i="1"/>
  <c r="N52" i="1"/>
  <c r="N2" i="1"/>
  <c r="I3" i="1"/>
  <c r="I4" i="1"/>
  <c r="I5" i="1"/>
  <c r="I6" i="1"/>
  <c r="J6" i="1" s="1"/>
  <c r="I7" i="1"/>
  <c r="J7" i="1" s="1"/>
  <c r="I8" i="1"/>
  <c r="J8" i="1" s="1"/>
  <c r="I9" i="1"/>
  <c r="J9" i="1" s="1"/>
  <c r="I10" i="1"/>
  <c r="C65" i="1" s="1" a="1"/>
  <c r="C65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I17" i="1"/>
  <c r="I18" i="1"/>
  <c r="F5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I26" i="1"/>
  <c r="J26" i="1" s="1"/>
  <c r="I27" i="1"/>
  <c r="J27" i="1" s="1"/>
  <c r="I28" i="1"/>
  <c r="J28" i="1" s="1"/>
  <c r="I29" i="1"/>
  <c r="J29" i="1" s="1"/>
  <c r="I30" i="1"/>
  <c r="J30" i="1" s="1"/>
  <c r="I31" i="1"/>
  <c r="I32" i="1"/>
  <c r="I33" i="1"/>
  <c r="I34" i="1"/>
  <c r="I35" i="1"/>
  <c r="I36" i="1"/>
  <c r="I37" i="1"/>
  <c r="J37" i="1" s="1"/>
  <c r="I38" i="1"/>
  <c r="J38" i="1" s="1"/>
  <c r="I39" i="1"/>
  <c r="J39" i="1" s="1"/>
  <c r="I40" i="1"/>
  <c r="J40" i="1" s="1"/>
  <c r="I41" i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I49" i="1"/>
  <c r="I50" i="1"/>
  <c r="I51" i="1"/>
  <c r="I52" i="1"/>
  <c r="I2" i="1"/>
  <c r="J2" i="1" s="1"/>
  <c r="D3" i="1"/>
  <c r="D4" i="1"/>
  <c r="D5" i="1"/>
  <c r="E5" i="1" s="1"/>
  <c r="D6" i="1"/>
  <c r="E6" i="1" s="1"/>
  <c r="D7" i="1"/>
  <c r="E7" i="1" s="1"/>
  <c r="D8" i="1"/>
  <c r="E8" i="1" s="1"/>
  <c r="D9" i="1"/>
  <c r="E9" i="1" s="1"/>
  <c r="D10" i="1"/>
  <c r="B56" i="1" s="1"/>
  <c r="D11" i="1"/>
  <c r="B75" i="1" s="1"/>
  <c r="D12" i="1"/>
  <c r="E12" i="1" s="1"/>
  <c r="D13" i="1"/>
  <c r="D14" i="1"/>
  <c r="D15" i="1"/>
  <c r="E15" i="1" s="1"/>
  <c r="D16" i="1"/>
  <c r="E16" i="1" s="1"/>
  <c r="D17" i="1"/>
  <c r="E17" i="1" s="1"/>
  <c r="D18" i="1"/>
  <c r="D19" i="1"/>
  <c r="E19" i="1" s="1"/>
  <c r="D20" i="1"/>
  <c r="E20" i="1" s="1"/>
  <c r="D21" i="1"/>
  <c r="E21" i="1" s="1"/>
  <c r="D22" i="1"/>
  <c r="E22" i="1" s="1"/>
  <c r="D23" i="1"/>
  <c r="E23" i="1" s="1"/>
  <c r="D24" i="1"/>
  <c r="E68" i="1" s="1" a="1"/>
  <c r="E68" i="1" s="1"/>
  <c r="D25" i="1"/>
  <c r="E69" i="1" s="1" a="1"/>
  <c r="E69" i="1" s="1"/>
  <c r="D26" i="1"/>
  <c r="E26" i="1" s="1"/>
  <c r="D27" i="1"/>
  <c r="E27" i="1" s="1"/>
  <c r="D28" i="1"/>
  <c r="D29" i="1"/>
  <c r="D30" i="1"/>
  <c r="D31" i="1"/>
  <c r="E31" i="1" s="1"/>
  <c r="D32" i="1"/>
  <c r="E32" i="1" s="1"/>
  <c r="D33" i="1"/>
  <c r="E33" i="1" s="1"/>
  <c r="D34" i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B61" i="1" s="1"/>
  <c r="D42" i="1"/>
  <c r="E42" i="1" s="1"/>
  <c r="D43" i="1"/>
  <c r="E43" i="1" s="1"/>
  <c r="D44" i="1"/>
  <c r="E44" i="1" s="1"/>
  <c r="D45" i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C86" i="1"/>
  <c r="B86" i="1"/>
  <c r="C85" i="1"/>
  <c r="B85" i="1"/>
  <c r="C84" i="1"/>
  <c r="B84" i="1"/>
  <c r="O19" i="1"/>
  <c r="O20" i="1"/>
  <c r="O21" i="1"/>
  <c r="O35" i="1"/>
  <c r="O36" i="1"/>
  <c r="O37" i="1"/>
  <c r="O41" i="1"/>
  <c r="O42" i="1"/>
  <c r="O51" i="1"/>
  <c r="O52" i="1"/>
  <c r="O2" i="1"/>
  <c r="B70" i="1" l="1"/>
  <c r="E65" i="1" a="1"/>
  <c r="E65" i="1" s="1"/>
  <c r="E75" i="1"/>
  <c r="J10" i="1"/>
  <c r="K39" i="1" s="1"/>
  <c r="E25" i="1"/>
  <c r="F77" i="1"/>
  <c r="E24" i="1"/>
  <c r="D74" i="1"/>
  <c r="C74" i="1"/>
  <c r="G75" i="1"/>
  <c r="G56" i="1"/>
  <c r="E70" i="1" a="1"/>
  <c r="E70" i="1" s="1"/>
  <c r="G74" i="1"/>
  <c r="G59" i="1"/>
  <c r="O10" i="1"/>
  <c r="P3" i="1" s="1"/>
  <c r="C56" i="1"/>
  <c r="F68" i="1" a="1"/>
  <c r="F68" i="1" s="1"/>
  <c r="D76" i="1"/>
  <c r="D67" i="1"/>
  <c r="D58" i="1"/>
  <c r="B57" i="1"/>
  <c r="E66" i="1" a="1"/>
  <c r="E66" i="1" s="1"/>
  <c r="B66" i="1"/>
  <c r="B65" i="1"/>
  <c r="B74" i="1"/>
  <c r="G76" i="1"/>
  <c r="E61" i="1"/>
  <c r="E79" i="1"/>
  <c r="B69" i="1"/>
  <c r="B60" i="1"/>
  <c r="E78" i="1"/>
  <c r="E60" i="1"/>
  <c r="B68" i="1"/>
  <c r="B59" i="1"/>
  <c r="E77" i="1"/>
  <c r="F66" i="1" a="1"/>
  <c r="F66" i="1" s="1"/>
  <c r="F57" i="1"/>
  <c r="C66" i="1" a="1"/>
  <c r="C66" i="1" s="1"/>
  <c r="E56" i="1"/>
  <c r="C57" i="1"/>
  <c r="F75" i="1"/>
  <c r="C79" i="1"/>
  <c r="F79" i="1"/>
  <c r="F61" i="1"/>
  <c r="C70" i="1" a="1"/>
  <c r="C70" i="1" s="1"/>
  <c r="J41" i="1"/>
  <c r="K47" i="1" s="1"/>
  <c r="F70" i="1" a="1"/>
  <c r="F70" i="1" s="1"/>
  <c r="F78" i="1"/>
  <c r="C69" i="1" a="1"/>
  <c r="C69" i="1" s="1"/>
  <c r="F69" i="1" a="1"/>
  <c r="F69" i="1" s="1"/>
  <c r="F60" i="1"/>
  <c r="F56" i="1"/>
  <c r="D75" i="1"/>
  <c r="D66" i="1"/>
  <c r="G66" i="1" a="1"/>
  <c r="G66" i="1" s="1"/>
  <c r="G57" i="1"/>
  <c r="D57" i="1"/>
  <c r="E41" i="1"/>
  <c r="E11" i="1"/>
  <c r="G67" i="1" a="1"/>
  <c r="G67" i="1" s="1"/>
  <c r="F74" i="1"/>
  <c r="E10" i="1"/>
  <c r="C78" i="1"/>
  <c r="E57" i="1"/>
  <c r="B79" i="1"/>
  <c r="G70" i="1" a="1"/>
  <c r="G70" i="1" s="1"/>
  <c r="D79" i="1"/>
  <c r="G78" i="1"/>
  <c r="D78" i="1"/>
  <c r="G69" i="1" a="1"/>
  <c r="G69" i="1" s="1"/>
  <c r="G60" i="1"/>
  <c r="O25" i="1"/>
  <c r="D60" i="1"/>
  <c r="C77" i="1"/>
  <c r="G58" i="1"/>
  <c r="B78" i="1"/>
  <c r="E59" i="1"/>
  <c r="B77" i="1"/>
  <c r="C75" i="1"/>
  <c r="F59" i="1"/>
  <c r="B67" i="1"/>
  <c r="B58" i="1"/>
  <c r="E58" i="1"/>
  <c r="E67" i="1" a="1"/>
  <c r="E67" i="1" s="1"/>
  <c r="O24" i="1"/>
  <c r="G77" i="1"/>
  <c r="D77" i="1"/>
  <c r="D68" i="1"/>
  <c r="D59" i="1"/>
  <c r="E18" i="1"/>
  <c r="O46" i="1"/>
  <c r="O29" i="1"/>
  <c r="O18" i="1"/>
  <c r="K35" i="1" l="1"/>
  <c r="K17" i="1"/>
  <c r="P27" i="1"/>
  <c r="F41" i="1"/>
  <c r="K5" i="1"/>
  <c r="P25" i="1"/>
  <c r="K10" i="1"/>
  <c r="K32" i="1"/>
  <c r="K21" i="1"/>
  <c r="K25" i="1"/>
  <c r="K46" i="1"/>
  <c r="K42" i="1"/>
  <c r="K15" i="1"/>
  <c r="K28" i="1"/>
  <c r="K52" i="1"/>
  <c r="K34" i="1"/>
  <c r="F9" i="1"/>
  <c r="P40" i="1"/>
  <c r="F46" i="1"/>
  <c r="F51" i="1"/>
  <c r="F43" i="1"/>
  <c r="F2" i="1"/>
  <c r="P2" i="1"/>
  <c r="F47" i="1"/>
  <c r="F12" i="1"/>
  <c r="P13" i="1"/>
  <c r="F44" i="1"/>
  <c r="P45" i="1"/>
  <c r="P41" i="1"/>
  <c r="F35" i="1"/>
  <c r="P6" i="1"/>
  <c r="P15" i="1"/>
  <c r="F22" i="1"/>
  <c r="F38" i="1"/>
  <c r="F13" i="1"/>
  <c r="P42" i="1"/>
  <c r="F3" i="1"/>
  <c r="F17" i="1"/>
  <c r="P50" i="1"/>
  <c r="F21" i="1"/>
  <c r="F45" i="1"/>
  <c r="P33" i="1"/>
  <c r="P21" i="1"/>
  <c r="F29" i="1"/>
  <c r="P44" i="1"/>
  <c r="P18" i="1"/>
  <c r="P8" i="1"/>
  <c r="P34" i="1"/>
  <c r="P9" i="1"/>
  <c r="P35" i="1"/>
  <c r="P19" i="1"/>
  <c r="P28" i="1"/>
  <c r="P38" i="1"/>
  <c r="P49" i="1"/>
  <c r="P12" i="1"/>
  <c r="P17" i="1"/>
  <c r="P47" i="1"/>
  <c r="P39" i="1"/>
  <c r="P31" i="1"/>
  <c r="P30" i="1"/>
  <c r="P22" i="1"/>
  <c r="P14" i="1"/>
  <c r="P43" i="1"/>
  <c r="P11" i="1"/>
  <c r="P48" i="1"/>
  <c r="P32" i="1"/>
  <c r="P5" i="1"/>
  <c r="P52" i="1"/>
  <c r="P51" i="1"/>
  <c r="P10" i="1"/>
  <c r="P16" i="1"/>
  <c r="P4" i="1"/>
  <c r="P23" i="1"/>
  <c r="P36" i="1"/>
  <c r="P29" i="1"/>
  <c r="F49" i="1"/>
  <c r="P7" i="1"/>
  <c r="P26" i="1"/>
  <c r="F50" i="1"/>
  <c r="P20" i="1"/>
  <c r="P37" i="1"/>
  <c r="F30" i="1"/>
  <c r="K41" i="1"/>
  <c r="K38" i="1"/>
  <c r="K14" i="1"/>
  <c r="K2" i="1"/>
  <c r="K43" i="1"/>
  <c r="K33" i="1"/>
  <c r="K29" i="1"/>
  <c r="K18" i="1"/>
  <c r="K11" i="1"/>
  <c r="K3" i="1"/>
  <c r="K20" i="1"/>
  <c r="K19" i="1"/>
  <c r="K36" i="1"/>
  <c r="K31" i="1"/>
  <c r="K50" i="1"/>
  <c r="K16" i="1"/>
  <c r="K6" i="1"/>
  <c r="K9" i="1"/>
  <c r="K27" i="1"/>
  <c r="K37" i="1"/>
  <c r="K45" i="1"/>
  <c r="K30" i="1"/>
  <c r="K51" i="1"/>
  <c r="K49" i="1"/>
  <c r="K26" i="1"/>
  <c r="K12" i="1"/>
  <c r="K7" i="1"/>
  <c r="K13" i="1"/>
  <c r="K4" i="1"/>
  <c r="K24" i="1"/>
  <c r="K23" i="1"/>
  <c r="K48" i="1"/>
  <c r="K22" i="1"/>
  <c r="K40" i="1"/>
  <c r="F11" i="1"/>
  <c r="F42" i="1"/>
  <c r="F24" i="1"/>
  <c r="F7" i="1"/>
  <c r="F27" i="1"/>
  <c r="F14" i="1"/>
  <c r="F31" i="1"/>
  <c r="F33" i="1"/>
  <c r="F5" i="1"/>
  <c r="F39" i="1"/>
  <c r="F34" i="1"/>
  <c r="F36" i="1"/>
  <c r="F25" i="1"/>
  <c r="F16" i="1"/>
  <c r="K44" i="1"/>
  <c r="K8" i="1"/>
  <c r="P46" i="1"/>
  <c r="F18" i="1"/>
  <c r="F10" i="1"/>
  <c r="F20" i="1"/>
  <c r="F52" i="1"/>
  <c r="F8" i="1"/>
  <c r="F32" i="1"/>
  <c r="F37" i="1"/>
  <c r="F48" i="1"/>
  <c r="F40" i="1"/>
  <c r="P24" i="1"/>
  <c r="F19" i="1"/>
  <c r="F15" i="1"/>
  <c r="F4" i="1"/>
  <c r="F28" i="1"/>
  <c r="F23" i="1"/>
  <c r="F26" i="1"/>
  <c r="F6" i="1"/>
  <c r="B9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<sst xmlns="http://schemas.openxmlformats.org/spreadsheetml/2006/main" count="163" uniqueCount="94">
  <si>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</si>
  <si>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</si>
  <si>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</si>
  <si>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</si>
  <si>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</si>
  <si>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</si>
  <si>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</si>
  <si>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</si>
  <si>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</si>
  <si>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</si>
  <si>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</si>
  <si>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</si>
  <si>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</si>
  <si>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</si>
  <si>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</si>
  <si>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</si>
  <si>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</si>
  <si>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</si>
  <si>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</si>
  <si>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</si>
  <si>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</si>
  <si>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</si>
  <si>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</si>
  <si>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</si>
  <si>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</si>
  <si>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</si>
  <si>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</si>
  <si>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</si>
  <si>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</si>
  <si>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</si>
  <si>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</si>
  <si>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</si>
  <si>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</si>
  <si>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</si>
  <si>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</si>
  <si>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</si>
  <si>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</si>
  <si>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</si>
  <si>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</si>
  <si>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</si>
  <si>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</si>
  <si>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</si>
  <si>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</si>
  <si>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</si>
  <si>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</si>
  <si>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</si>
  <si>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</si>
  <si>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</si>
  <si>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</si>
  <si>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</si>
  <si>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</si>
  <si>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</si>
  <si>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</si>
  <si>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</si>
  <si>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</si>
  <si>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</si>
  <si>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</si>
  <si>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</si>
  <si>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</si>
  <si>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</si>
  <si>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</si>
  <si>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</si>
  <si>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</si>
  <si>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</si>
  <si>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</si>
  <si>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</si>
  <si>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</si>
  <si>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</si>
  <si>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</si>
  <si>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</si>
  <si>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</si>
  <si>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</si>
  <si>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</si>
  <si>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</si>
  <si>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</si>
  <si>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</si>
  <si>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</si>
  <si>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</si>
  <si>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</si>
  <si>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</si>
  <si>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</si>
  <si>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</si>
  <si>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</si>
  <si>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</si>
  <si>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</si>
  <si>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</si>
  <si>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</si>
  <si>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</si>
  <si>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</si>
  <si>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</si>
  <si>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7-3</t>
  </si>
  <si>
    <t>Question 7-4</t>
  </si>
  <si>
    <t>Question 7-5</t>
  </si>
  <si>
    <t>XLOOKUP($A65,$A$1:$A$52,INDEX($A$1:$P$52,,MATCH(E$64,$A$1:$P$1,0)),FALSE)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</si>
</sst>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([$$-409]* #,##0.00_);_([$$-409]* \(#,##0.00\);_([$$-409]* &quot;-&quot;??_);_(@_)"/>
    <numFmt numFmtId="166" formatCode="&quot;$&quot;#,##0.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0"/>
      <color rgb="FF111111"/>
      <name val="Arial Unicode MS"/>
    </font>
    <font>
      <sz val="11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66" fontId="0" fillId="0" borderId="0" xfId="0" applyNumberFormat="1"/>
    <xf numFmtId="0" fontId="20" fillId="0" borderId="0" xfId="0" applyFont="1" applyAlignment="1">
      <alignment horizontal="left" vertical="center"/>
    </xf>
    <xf numFmtId="0" fontId="21" fillId="0" borderId="0" xfId="0" applyFon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A-4863-A173-50C4CE8CC2F0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4A-4863-A173-50C4CE8CC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032160"/>
        <c:axId val="196546352"/>
      </c:barChart>
      <c:catAx>
        <c:axId val="23503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46352"/>
        <c:crosses val="autoZero"/>
        <c:auto val="1"/>
        <c:lblAlgn val="ctr"/>
        <c:lblOffset val="100"/>
        <c:noMultiLvlLbl val="0"/>
      </c:catAx>
      <c:valAx>
        <c:axId val="19654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3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335280</xdr:colOff>
      <xdr:row>74</xdr:row>
      <xdr:rowOff>15240</xdr:rowOff>
    </xdr:from>
    <xdr:to>
      <xdr:col>10</xdr:col>
      <xdr:colOff>335280</xdr:colOff>
      <xdr:row>88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44277F-8CE8-F242-2098-A977DB767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8" workbookViewId="0">
      <selection activeCell="G100" sqref="G100"/>
    </sheetView>
  </sheetViews>
  <sheetFormatPr defaultRowHeight="14.4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356640100</v>
      </c>
      <c r="C2">
        <v>341243679.13</v>
      </c>
      <c r="D2" s="9">
        <f>C2-B2</f>
        <v>-15396420.870000005</v>
      </c>
      <c r="E2" s="5">
        <f>IFERROR(D2/B2,0)</f>
        <v>-4.3170750765267295E-2</v>
      </c>
      <c r="F2">
        <f>RANK(E2,$E$2:$E$52,1)</f>
        <v>14</v>
      </c>
      <c r="G2">
        <v>382685200</v>
      </c>
      <c r="H2">
        <v>346340810.81999999</v>
      </c>
      <c r="I2" s="9">
        <f>H2-G2</f>
        <v>-36344389.180000007</v>
      </c>
      <c r="J2" s="5">
        <f>IFERROR(I2/G2,0)</f>
        <v>-9.4972027086493035E-2</v>
      </c>
      <c r="K2">
        <f>RANK(J2,$J$2:$J$52,1)</f>
        <v>10</v>
      </c>
      <c r="L2">
        <v>376548600</v>
      </c>
      <c r="M2">
        <v>355279492.22999901</v>
      </c>
      <c r="N2" s="9">
        <f>M2-L2</f>
        <v>-21269107.770000994</v>
      </c>
      <c r="O2" s="5">
        <f>IFERROR(N2/L2,0)</f>
        <v>-5.6484362894991494E-2</v>
      </c>
      <c r="P2">
        <f>RANK(O2,$O$2:$O$52,1)</f>
        <v>14</v>
      </c>
    </row>
    <row r="3" spans="1:16">
      <c r="A3" t="s">
        <v>17</v>
      </c>
      <c r="B3">
        <v>328800</v>
      </c>
      <c r="C3">
        <v>321214.59000000003</v>
      </c>
      <c r="D3" s="9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RANK(E3,$E$2:$E$52,1)</f>
        <v>22</v>
      </c>
      <c r="G3">
        <v>334800</v>
      </c>
      <c r="H3">
        <v>312433.70999999897</v>
      </c>
      <c r="I3" s="9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RANK(J3,$J$2:$J$52,1)</f>
        <v>14</v>
      </c>
      <c r="L3">
        <v>322700</v>
      </c>
      <c r="M3">
        <v>322263.03999999998</v>
      </c>
      <c r="N3" s="9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RANK(O3,$O$2:$O$52,1)</f>
        <v>37</v>
      </c>
    </row>
    <row r="4" spans="1:16">
      <c r="A4" t="s">
        <v>18</v>
      </c>
      <c r="B4">
        <v>3130600</v>
      </c>
      <c r="C4">
        <v>3115157.5599999898</v>
      </c>
      <c r="D4" s="9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 s="9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 s="9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>
      <c r="A5" t="s">
        <v>19</v>
      </c>
      <c r="B5">
        <v>7670700</v>
      </c>
      <c r="C5">
        <v>6947552.6699999999</v>
      </c>
      <c r="D5" s="9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 s="9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 s="9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>
      <c r="A6" t="s">
        <v>20</v>
      </c>
      <c r="B6">
        <v>409300</v>
      </c>
      <c r="C6">
        <v>385908.52</v>
      </c>
      <c r="D6" s="9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 s="9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 s="9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>
      <c r="A7" t="s">
        <v>21</v>
      </c>
      <c r="B7">
        <v>3329000</v>
      </c>
      <c r="C7">
        <v>2946071.21</v>
      </c>
      <c r="D7" s="9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 s="9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 s="9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>
      <c r="A8" t="s">
        <v>22</v>
      </c>
      <c r="B8">
        <v>1552100</v>
      </c>
      <c r="C8">
        <v>1315623.30999999</v>
      </c>
      <c r="D8" s="9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 s="9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 s="9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>
      <c r="A9" t="s">
        <v>23</v>
      </c>
      <c r="B9">
        <v>9349400</v>
      </c>
      <c r="C9">
        <v>8952825.2799999993</v>
      </c>
      <c r="D9" s="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 s="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 s="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>
      <c r="A10" t="s">
        <v>24</v>
      </c>
      <c r="B10">
        <v>443300</v>
      </c>
      <c r="C10">
        <v>407090.37</v>
      </c>
      <c r="D10" s="9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 s="9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 s="9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>
      <c r="A11" t="s">
        <v>25</v>
      </c>
      <c r="B11">
        <v>0</v>
      </c>
      <c r="C11">
        <v>0</v>
      </c>
      <c r="D11" s="9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 s="9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 s="9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>
      <c r="A12" t="s">
        <v>26</v>
      </c>
      <c r="B12">
        <v>4280900</v>
      </c>
      <c r="C12">
        <v>4066595.33</v>
      </c>
      <c r="D12" s="9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 s="9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 s="9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>
      <c r="A13" t="s">
        <v>27</v>
      </c>
      <c r="B13">
        <v>5847800</v>
      </c>
      <c r="C13">
        <v>5772288.3300000001</v>
      </c>
      <c r="D13" s="9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 s="9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 s="9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>
      <c r="A14" t="s">
        <v>28</v>
      </c>
      <c r="B14">
        <v>512000</v>
      </c>
      <c r="C14">
        <v>505017.37</v>
      </c>
      <c r="D14" s="9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 s="9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 s="9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>
      <c r="A15" t="s">
        <v>29</v>
      </c>
      <c r="B15">
        <v>156049100</v>
      </c>
      <c r="C15">
        <v>156545919.90000001</v>
      </c>
      <c r="D15" s="9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 s="9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 s="9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>
      <c r="A16" t="s">
        <v>30</v>
      </c>
      <c r="B16">
        <v>6600700</v>
      </c>
      <c r="C16">
        <v>6522480.4599999897</v>
      </c>
      <c r="D16" s="9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 s="9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 s="9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>
      <c r="A17" t="s">
        <v>31</v>
      </c>
      <c r="B17">
        <v>14860800</v>
      </c>
      <c r="C17">
        <v>14439480.050000001</v>
      </c>
      <c r="D17" s="9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 s="9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 s="9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>
      <c r="A18" t="s">
        <v>32</v>
      </c>
      <c r="B18">
        <v>2764700</v>
      </c>
      <c r="C18">
        <v>2615303.8999999901</v>
      </c>
      <c r="D18" s="9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 s="9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 s="9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>
      <c r="A19" t="s">
        <v>33</v>
      </c>
      <c r="B19">
        <v>8837300</v>
      </c>
      <c r="C19">
        <v>8460963.1999999899</v>
      </c>
      <c r="D19" s="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 s="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 s="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>
      <c r="A20" t="s">
        <v>34</v>
      </c>
      <c r="B20">
        <v>124385900</v>
      </c>
      <c r="C20">
        <v>124384360.159999</v>
      </c>
      <c r="D20" s="9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 s="9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 s="9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>
      <c r="A21" t="s">
        <v>35</v>
      </c>
      <c r="B21">
        <v>24332100</v>
      </c>
      <c r="C21">
        <v>22408587.5499999</v>
      </c>
      <c r="D21" s="9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 s="9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 s="9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>
      <c r="A22" t="s">
        <v>36</v>
      </c>
      <c r="B22">
        <v>11566000</v>
      </c>
      <c r="C22">
        <v>11412339.8799999</v>
      </c>
      <c r="D22" s="9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 s="9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 s="9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>
      <c r="A23" t="s">
        <v>37</v>
      </c>
      <c r="B23">
        <v>20862700</v>
      </c>
      <c r="C23">
        <v>20036743.4099999</v>
      </c>
      <c r="D23" s="9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 s="9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 s="9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>
      <c r="A24" t="s">
        <v>38</v>
      </c>
      <c r="B24">
        <v>917200</v>
      </c>
      <c r="C24">
        <v>904969.19</v>
      </c>
      <c r="D24" s="9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 s="9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 s="9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>
      <c r="A25" t="s">
        <v>39</v>
      </c>
      <c r="B25">
        <v>484100</v>
      </c>
      <c r="C25">
        <v>479149.53</v>
      </c>
      <c r="D25" s="9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 s="9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 s="9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>
      <c r="A26" t="s">
        <v>40</v>
      </c>
      <c r="B26">
        <v>5249800</v>
      </c>
      <c r="C26">
        <v>4801960.08</v>
      </c>
      <c r="D26" s="9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 s="9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 s="9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>
      <c r="A27" t="s">
        <v>41</v>
      </c>
      <c r="B27">
        <v>0</v>
      </c>
      <c r="C27">
        <v>0</v>
      </c>
      <c r="D27" s="9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 s="9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 s="9">
        <f t="shared" si="6"/>
        <v>0</v>
      </c>
      <c r="O27" s="5">
        <f t="shared" si="7"/>
        <v>0</v>
      </c>
      <c r="P27">
        <f t="shared" si="8"/>
        <v>48</v>
      </c>
    </row>
    <row r="28" spans="1:16">
      <c r="A28" t="s">
        <v>42</v>
      </c>
      <c r="B28">
        <v>1382900</v>
      </c>
      <c r="C28">
        <v>1250442.02</v>
      </c>
      <c r="D28" s="9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 s="9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 s="9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>
      <c r="A29" t="s">
        <v>43</v>
      </c>
      <c r="B29">
        <v>2561800</v>
      </c>
      <c r="C29">
        <v>2523884.71</v>
      </c>
      <c r="D29" s="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 s="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 s="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>
      <c r="A30" t="s">
        <v>44</v>
      </c>
      <c r="B30">
        <v>12132200</v>
      </c>
      <c r="C30">
        <v>12030494.1</v>
      </c>
      <c r="D30" s="9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 s="9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 s="9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>
      <c r="A31" t="s">
        <v>45</v>
      </c>
      <c r="B31">
        <v>1765600</v>
      </c>
      <c r="C31">
        <v>1740827.69</v>
      </c>
      <c r="D31" s="9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 s="9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 s="9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>
      <c r="A32" t="s">
        <v>46</v>
      </c>
      <c r="B32">
        <v>5999400</v>
      </c>
      <c r="C32">
        <v>5925637.7199999904</v>
      </c>
      <c r="D32" s="9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 s="9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 s="9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>
      <c r="A33" t="s">
        <v>47</v>
      </c>
      <c r="B33">
        <v>927703099.99999905</v>
      </c>
      <c r="C33">
        <v>920284264.73000002</v>
      </c>
      <c r="D33" s="9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 s="9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 s="9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>
      <c r="A34" t="s">
        <v>48</v>
      </c>
      <c r="B34">
        <v>4189300</v>
      </c>
      <c r="C34">
        <v>4109958.22</v>
      </c>
      <c r="D34" s="9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 s="9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 s="9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>
      <c r="A35" t="s">
        <v>49</v>
      </c>
      <c r="B35">
        <v>0</v>
      </c>
      <c r="C35">
        <v>0</v>
      </c>
      <c r="D35" s="9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 s="9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 s="9">
        <f t="shared" si="6"/>
        <v>0</v>
      </c>
      <c r="O35" s="5">
        <f t="shared" si="7"/>
        <v>0</v>
      </c>
      <c r="P35">
        <f t="shared" si="8"/>
        <v>48</v>
      </c>
    </row>
    <row r="36" spans="1:16">
      <c r="A36" t="s">
        <v>50</v>
      </c>
      <c r="B36">
        <v>798200</v>
      </c>
      <c r="C36">
        <v>735423.27999999898</v>
      </c>
      <c r="D36" s="9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 s="9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 s="9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>
      <c r="A37" t="s">
        <v>51</v>
      </c>
      <c r="B37">
        <v>2087800</v>
      </c>
      <c r="C37">
        <v>2005447.73999999</v>
      </c>
      <c r="D37" s="9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 s="9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 s="9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>
      <c r="A38" t="s">
        <v>52</v>
      </c>
      <c r="B38">
        <v>855300</v>
      </c>
      <c r="C38">
        <v>838669.82</v>
      </c>
      <c r="D38" s="9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 s="9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 s="9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>
      <c r="A39" t="s">
        <v>53</v>
      </c>
      <c r="B39">
        <v>883900</v>
      </c>
      <c r="C39">
        <v>813108.87</v>
      </c>
      <c r="D39" s="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 s="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 s="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>
      <c r="A40" t="s">
        <v>54</v>
      </c>
      <c r="B40">
        <v>38381900</v>
      </c>
      <c r="C40">
        <v>37565141.859999903</v>
      </c>
      <c r="D40" s="9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 s="9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 s="9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>
      <c r="A41" t="s">
        <v>55</v>
      </c>
      <c r="B41">
        <v>4593300</v>
      </c>
      <c r="C41">
        <v>4409060.2099999897</v>
      </c>
      <c r="D41" s="9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 s="9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 s="9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>
      <c r="A42" t="s">
        <v>56</v>
      </c>
      <c r="B42">
        <v>188593300</v>
      </c>
      <c r="C42">
        <v>188551675.67999899</v>
      </c>
      <c r="D42" s="9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 s="9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 s="9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>
      <c r="A43" t="s">
        <v>57</v>
      </c>
      <c r="B43">
        <v>8135400</v>
      </c>
      <c r="C43">
        <v>7968645.8300000001</v>
      </c>
      <c r="D43" s="9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 s="9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 s="9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>
      <c r="A44" t="s">
        <v>58</v>
      </c>
      <c r="B44">
        <v>30083200</v>
      </c>
      <c r="C44">
        <v>29789104.379999999</v>
      </c>
      <c r="D44" s="9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 s="9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 s="9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>
      <c r="A45" t="s">
        <v>59</v>
      </c>
      <c r="B45">
        <v>55301600</v>
      </c>
      <c r="C45">
        <v>54589584.0499999</v>
      </c>
      <c r="D45" s="9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 s="9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 s="9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>
      <c r="A46" t="s">
        <v>60</v>
      </c>
      <c r="B46">
        <v>259100</v>
      </c>
      <c r="C46">
        <v>258322.43</v>
      </c>
      <c r="D46" s="9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 s="9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 s="9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>
      <c r="A47" t="s">
        <v>61</v>
      </c>
      <c r="B47">
        <v>70390700</v>
      </c>
      <c r="C47">
        <v>70378426.719999999</v>
      </c>
      <c r="D47" s="9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 s="9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 s="9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>
      <c r="A48" t="s">
        <v>62</v>
      </c>
      <c r="B48">
        <v>6737100</v>
      </c>
      <c r="C48">
        <v>6527352.5699999901</v>
      </c>
      <c r="D48" s="9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 s="9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 s="9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>
      <c r="A49" t="s">
        <v>63</v>
      </c>
      <c r="B49">
        <v>92200</v>
      </c>
      <c r="C49">
        <v>90499.43</v>
      </c>
      <c r="D49" s="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 s="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 s="9">
        <f t="shared" si="6"/>
        <v>0</v>
      </c>
      <c r="O49" s="5">
        <f t="shared" si="7"/>
        <v>0</v>
      </c>
      <c r="P49">
        <f t="shared" si="8"/>
        <v>48</v>
      </c>
    </row>
    <row r="50" spans="1:16">
      <c r="A50" t="s">
        <v>64</v>
      </c>
      <c r="B50">
        <v>832600</v>
      </c>
      <c r="C50">
        <v>832600</v>
      </c>
      <c r="D50" s="9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 s="9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 s="9">
        <f t="shared" si="6"/>
        <v>0</v>
      </c>
      <c r="O50" s="5">
        <f t="shared" si="7"/>
        <v>0</v>
      </c>
      <c r="P50">
        <f t="shared" si="8"/>
        <v>48</v>
      </c>
    </row>
    <row r="51" spans="1:16">
      <c r="A51" t="s">
        <v>65</v>
      </c>
      <c r="B51">
        <v>8609500</v>
      </c>
      <c r="C51">
        <v>8499425.3399999905</v>
      </c>
      <c r="D51" s="9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 s="9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 s="9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>
      <c r="A52" t="s">
        <v>66</v>
      </c>
      <c r="B52">
        <v>2451000</v>
      </c>
      <c r="C52">
        <v>2254684.7999999998</v>
      </c>
      <c r="D52" s="9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 s="9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 s="9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>
      <c r="A54" s="2" t="s">
        <v>67</v>
      </c>
      <c r="E54" s="2" t="s">
        <v>90</v>
      </c>
    </row>
    <row r="55" spans="1:16">
      <c r="A55" s="1" t="s">
        <v>0</v>
      </c>
      <c r="B55" s="1" t="s">
        <v>3</v>
      </c>
      <c r="C55" s="1" t="s">
        <v>8</v>
      </c>
      <c r="D55" s="1" t="s">
        <v>13</v>
      </c>
      <c r="E55" s="1" t="s">
        <v>3</v>
      </c>
      <c r="F55" s="1" t="s">
        <v>8</v>
      </c>
      <c r="G55" s="1" t="s">
        <v>13</v>
      </c>
    </row>
    <row r="56" spans="1:16">
      <c r="A56" t="s">
        <v>24</v>
      </c>
      <c r="B56" s="9">
        <f>VLOOKUP(A56,$A$1:$P$52,4)</f>
        <v>-36209.630000000005</v>
      </c>
      <c r="C56" s="9">
        <f>VLOOKUP(A56,$A$1:$P$52,9)</f>
        <v>-27292.159999999974</v>
      </c>
      <c r="D56" s="9">
        <f>VLOOKUP(A56,$A$1:$P$52,14)</f>
        <v>-9181.0800000000163</v>
      </c>
      <c r="E56" s="9">
        <f>VLOOKUP($A56,$A$1:$P$52,MATCH(E$55,$A$1:$P$1,0))</f>
        <v>-36209.630000000005</v>
      </c>
      <c r="F56" s="9">
        <f t="shared" ref="E56:G61" si="9">VLOOKUP($A56,$A$1:$P$52,MATCH(F$55,$A$1:$P$1,0))</f>
        <v>-27292.159999999974</v>
      </c>
      <c r="G56" s="9">
        <f t="shared" si="9"/>
        <v>-9181.0800000000163</v>
      </c>
    </row>
    <row r="57" spans="1:16">
      <c r="A57" t="s">
        <v>25</v>
      </c>
      <c r="B57" s="9">
        <f t="shared" ref="B57:B61" si="10">VLOOKUP(A57,$A$1:$P$52,4)</f>
        <v>0</v>
      </c>
      <c r="C57" s="9">
        <f t="shared" ref="C57:C61" si="11">VLOOKUP(A57,$A$1:$P$52,9)</f>
        <v>0</v>
      </c>
      <c r="D57" s="9">
        <f t="shared" ref="D57:D61" si="12">VLOOKUP(A57,$A$1:$P$52,14)</f>
        <v>-311228.08999999997</v>
      </c>
      <c r="E57" s="9">
        <f t="shared" si="9"/>
        <v>0</v>
      </c>
      <c r="F57" s="9">
        <f t="shared" si="9"/>
        <v>0</v>
      </c>
      <c r="G57" s="9">
        <f t="shared" si="9"/>
        <v>-311228.08999999997</v>
      </c>
    </row>
    <row r="58" spans="1:16">
      <c r="A58" t="s">
        <v>32</v>
      </c>
      <c r="B58" s="9">
        <f t="shared" si="10"/>
        <v>-149396.10000000987</v>
      </c>
      <c r="C58" s="9">
        <f t="shared" si="11"/>
        <v>-189254.06000000006</v>
      </c>
      <c r="D58" s="9">
        <f t="shared" si="12"/>
        <v>-374962.91000000015</v>
      </c>
      <c r="E58" s="9">
        <f t="shared" si="9"/>
        <v>-149396.10000000987</v>
      </c>
      <c r="F58" s="9">
        <f t="shared" si="9"/>
        <v>-189254.06000000006</v>
      </c>
      <c r="G58" s="9">
        <f t="shared" si="9"/>
        <v>-374962.91000000015</v>
      </c>
    </row>
    <row r="59" spans="1:16">
      <c r="A59" t="s">
        <v>38</v>
      </c>
      <c r="B59" s="9">
        <f t="shared" si="10"/>
        <v>-12230.810000000056</v>
      </c>
      <c r="C59" s="9">
        <f t="shared" si="11"/>
        <v>-45485.580000000075</v>
      </c>
      <c r="D59" s="9">
        <f t="shared" si="12"/>
        <v>-72.879999999888241</v>
      </c>
      <c r="E59" s="9">
        <f t="shared" si="9"/>
        <v>-12230.810000000056</v>
      </c>
      <c r="F59" s="9">
        <f t="shared" si="9"/>
        <v>-45485.580000000075</v>
      </c>
      <c r="G59" s="9">
        <f t="shared" si="9"/>
        <v>-72.879999999888241</v>
      </c>
    </row>
    <row r="60" spans="1:16">
      <c r="A60" t="s">
        <v>39</v>
      </c>
      <c r="B60" s="9">
        <f t="shared" si="10"/>
        <v>-4950.4699999999721</v>
      </c>
      <c r="C60" s="9">
        <f t="shared" si="11"/>
        <v>-8005.7900000010268</v>
      </c>
      <c r="D60" s="9">
        <f t="shared" si="12"/>
        <v>-1724.9000000000233</v>
      </c>
      <c r="E60" s="9">
        <f t="shared" si="9"/>
        <v>-4950.4699999999721</v>
      </c>
      <c r="F60" s="9">
        <f t="shared" si="9"/>
        <v>-8005.7900000010268</v>
      </c>
      <c r="G60" s="9">
        <f t="shared" si="9"/>
        <v>-1724.9000000000233</v>
      </c>
    </row>
    <row r="61" spans="1:16">
      <c r="A61" t="s">
        <v>55</v>
      </c>
      <c r="B61" s="9">
        <f t="shared" si="10"/>
        <v>-184239.79000001028</v>
      </c>
      <c r="C61" s="9">
        <f t="shared" si="11"/>
        <v>-133456.33000001032</v>
      </c>
      <c r="D61" s="9">
        <f t="shared" si="12"/>
        <v>-82077.349999999627</v>
      </c>
      <c r="E61" s="9">
        <f t="shared" si="9"/>
        <v>-184239.79000001028</v>
      </c>
      <c r="F61" s="9">
        <f t="shared" si="9"/>
        <v>-133456.33000001032</v>
      </c>
      <c r="G61" s="9">
        <f t="shared" si="9"/>
        <v>-82077.349999999627</v>
      </c>
    </row>
    <row r="62" spans="1:16">
      <c r="B62" s="9"/>
      <c r="C62" s="9"/>
      <c r="D62" s="9"/>
    </row>
    <row r="63" spans="1:16">
      <c r="A63" s="7" t="s">
        <v>68</v>
      </c>
      <c r="E63" s="2" t="s">
        <v>91</v>
      </c>
    </row>
    <row r="64" spans="1:16">
      <c r="A64" s="1" t="s">
        <v>0</v>
      </c>
      <c r="B64" s="1" t="s">
        <v>3</v>
      </c>
      <c r="C64" s="1" t="s">
        <v>8</v>
      </c>
      <c r="D64" s="1" t="s">
        <v>13</v>
      </c>
      <c r="E64" s="1" t="s">
        <v>3</v>
      </c>
      <c r="F64" s="1" t="s">
        <v>8</v>
      </c>
      <c r="G64" s="1" t="s">
        <v>13</v>
      </c>
    </row>
    <row r="65" spans="1:7" ht="16.8">
      <c r="A65" t="s">
        <v>24</v>
      </c>
      <c r="B65" s="9">
        <f t="shared" ref="B65:B70" si="13">_xlfn.XLOOKUP($A65,$A$2:$A$52,D$2:D$52)</f>
        <v>-36209.630000000005</v>
      </c>
      <c r="C65" s="9" cm="1">
        <f t="array" ref="C65">_xlfn.XLOOKUP($A65,$A$2:A$52,I$2:I$52)</f>
        <v>-27292.159999999974</v>
      </c>
      <c r="D65" s="9">
        <f>_xlfn.XLOOKUP($A65,$A$2:$A$52,$N$2:$N$52)</f>
        <v>-9181.0800000000163</v>
      </c>
      <c r="E65" s="11" cm="1">
        <f t="array" ref="E65">_xlfn.XLOOKUP($A65,$A$1:$A$52,INDEX($A$1:$P$52,,MATCH(E$64,$A$1:$P$1,0)),FALSE)</f>
        <v>-36209.630000000005</v>
      </c>
      <c r="F65" s="11" cm="1">
        <f t="array" ref="F65">_xlfn.XLOOKUP($A65,$A$1:$A$52,INDEX($A$1:$P$52,,MATCH(F$64,$A$1:$P$1,0)),FALSE)</f>
        <v>-27292.159999999974</v>
      </c>
      <c r="G65" s="11" cm="1">
        <f t="array" ref="G65">_xlfn.XLOOKUP($A65,$A$1:$A$52,INDEX($A$1:$P$52,,MATCH(G$64,$A$1:$P$1,0)),FALSE)</f>
        <v>-9181.0800000000163</v>
      </c>
    </row>
    <row r="66" spans="1:7" ht="16.8">
      <c r="A66" t="s">
        <v>25</v>
      </c>
      <c r="B66" s="9">
        <f t="shared" si="13"/>
        <v>0</v>
      </c>
      <c r="C66" s="9" cm="1">
        <f t="array" ref="C66">_xlfn.XLOOKUP($A66,$A$2:A$52,I$2:I$52)</f>
        <v>0</v>
      </c>
      <c r="D66" s="9">
        <f t="shared" ref="D66:D70" si="14">_xlfn.XLOOKUP($A66,$A$2:$A$52,$N$2:$N$52)</f>
        <v>-311228.08999999997</v>
      </c>
      <c r="E66" s="11" cm="1">
        <f t="array" ref="E66">_xlfn.XLOOKUP($A66,$A$1:$A$52,INDEX($A$1:$P$52,,MATCH(E$64,$A$1:$P$1,0)),FALSE)</f>
        <v>0</v>
      </c>
      <c r="F66" s="11" cm="1">
        <f t="array" ref="F66">_xlfn.XLOOKUP($A66,$A$1:$A$52,INDEX($A$1:$P$52,,MATCH(F$64,$A$1:$P$1,0)),FALSE)</f>
        <v>0</v>
      </c>
      <c r="G66" s="11" cm="1">
        <f t="array" ref="G66">_xlfn.XLOOKUP($A66,$A$1:$A$52,INDEX($A$1:$P$52,,MATCH(G$64,$A$1:$P$1,0)),FALSE)</f>
        <v>-311228.08999999997</v>
      </c>
    </row>
    <row r="67" spans="1:7" ht="16.8">
      <c r="A67" t="s">
        <v>32</v>
      </c>
      <c r="B67" s="9">
        <f t="shared" si="13"/>
        <v>-149396.10000000987</v>
      </c>
      <c r="C67" s="9" cm="1">
        <f t="array" ref="C67">_xlfn.XLOOKUP($A67,$A$2:A$52,I$2:I$52)</f>
        <v>-189254.06000000006</v>
      </c>
      <c r="D67" s="9">
        <f t="shared" si="14"/>
        <v>-374962.91000000015</v>
      </c>
      <c r="E67" s="11" cm="1">
        <f t="array" ref="E67">_xlfn.XLOOKUP($A67,$A$1:$A$52,INDEX($A$1:$P$52,,MATCH(E$64,$A$1:$P$1,0)),FALSE)</f>
        <v>-149396.10000000987</v>
      </c>
      <c r="F67" s="11" cm="1">
        <f t="array" ref="F67">_xlfn.XLOOKUP($A67,$A$1:$A$52,INDEX($A$1:$P$52,,MATCH(F$64,$A$1:$P$1,0)),FALSE)</f>
        <v>-189254.06000000006</v>
      </c>
      <c r="G67" s="11" cm="1">
        <f t="array" ref="G67">_xlfn.XLOOKUP($A67,$A$1:$A$52,INDEX($A$1:$P$52,,MATCH(G$64,$A$1:$P$1,0)),FALSE)</f>
        <v>-374962.91000000015</v>
      </c>
    </row>
    <row r="68" spans="1:7" ht="16.8">
      <c r="A68" t="s">
        <v>38</v>
      </c>
      <c r="B68" s="9">
        <f t="shared" si="13"/>
        <v>-12230.810000000056</v>
      </c>
      <c r="C68" s="9" cm="1">
        <f t="array" ref="C68">_xlfn.XLOOKUP($A68,$A$2:A$52,I$2:I$52)</f>
        <v>-45485.580000000075</v>
      </c>
      <c r="D68" s="9">
        <f t="shared" si="14"/>
        <v>-72.879999999888241</v>
      </c>
      <c r="E68" s="11" cm="1">
        <f t="array" ref="E68">_xlfn.XLOOKUP($A68,$A$1:$A$52,INDEX($A$1:$P$52,,MATCH(E$64,$A$1:$P$1,0)),FALSE)</f>
        <v>-12230.810000000056</v>
      </c>
      <c r="F68" s="11" cm="1">
        <f t="array" ref="F68">_xlfn.XLOOKUP($A68,$A$1:$A$52,INDEX($A$1:$P$52,,MATCH(F$64,$A$1:$P$1,0)),FALSE)</f>
        <v>-45485.580000000075</v>
      </c>
      <c r="G68" s="11" cm="1">
        <f t="array" ref="G68">_xlfn.XLOOKUP($A68,$A$1:$A$52,INDEX($A$1:$P$52,,MATCH(G$64,$A$1:$P$1,0)),FALSE)</f>
        <v>-72.879999999888241</v>
      </c>
    </row>
    <row r="69" spans="1:7" ht="16.8">
      <c r="A69" t="s">
        <v>39</v>
      </c>
      <c r="B69" s="9">
        <f t="shared" si="13"/>
        <v>-4950.4699999999721</v>
      </c>
      <c r="C69" s="9" cm="1">
        <f t="array" ref="C69">_xlfn.XLOOKUP($A69,$A$2:A$52,I$2:I$52)</f>
        <v>-8005.7900000010268</v>
      </c>
      <c r="D69" s="9">
        <f t="shared" si="14"/>
        <v>-1724.9000000000233</v>
      </c>
      <c r="E69" s="11" cm="1">
        <f t="array" ref="E69">_xlfn.XLOOKUP($A69,$A$1:$A$52,INDEX($A$1:$P$52,,MATCH(E$64,$A$1:$P$1,0)),FALSE)</f>
        <v>-4950.4699999999721</v>
      </c>
      <c r="F69" s="11" cm="1">
        <f t="array" ref="F69">_xlfn.XLOOKUP($A69,$A$1:$A$52,INDEX($A$1:$P$52,,MATCH(F$64,$A$1:$P$1,0)),FALSE)</f>
        <v>-8005.7900000010268</v>
      </c>
      <c r="G69" s="11" cm="1">
        <f t="array" ref="G69">_xlfn.XLOOKUP($A69,$A$1:$A$52,INDEX($A$1:$P$52,,MATCH(G$64,$A$1:$P$1,0)),FALSE)</f>
        <v>-1724.9000000000233</v>
      </c>
    </row>
    <row r="70" spans="1:7" ht="16.8">
      <c r="A70" t="s">
        <v>55</v>
      </c>
      <c r="B70" s="9">
        <f t="shared" si="13"/>
        <v>-184239.79000001028</v>
      </c>
      <c r="C70" s="9" cm="1">
        <f t="array" ref="C70">_xlfn.XLOOKUP($A70,$A$2:A$52,I$2:I$52)</f>
        <v>-133456.33000001032</v>
      </c>
      <c r="D70" s="9">
        <f t="shared" si="14"/>
        <v>-82077.349999999627</v>
      </c>
      <c r="E70" s="11" cm="1">
        <f t="array" ref="E70">_xlfn.XLOOKUP($A70,$A$1:$A$52,INDEX($A$1:$P$52,,MATCH(E$64,$A$1:$P$1,0)),FALSE)</f>
        <v>-184239.79000001028</v>
      </c>
      <c r="F70" s="11" cm="1">
        <f t="array" ref="F70">_xlfn.XLOOKUP($A70,$A$1:$A$52,INDEX($A$1:$P$52,,MATCH(F$64,$A$1:$P$1,0)),FALSE)</f>
        <v>-133456.33000001032</v>
      </c>
      <c r="G70" s="11" cm="1">
        <f t="array" ref="G70">_xlfn.XLOOKUP($A70,$A$1:$A$52,INDEX($A$1:$P$52,,MATCH(G$64,$A$1:$P$1,0)),FALSE)</f>
        <v>-82077.349999999627</v>
      </c>
    </row>
    <row r="71" spans="1:7">
      <c r="B71" s="9"/>
      <c r="C71" s="9"/>
      <c r="D71" s="9"/>
    </row>
    <row r="72" spans="1:7">
      <c r="A72" s="7" t="s">
        <v>69</v>
      </c>
      <c r="E72" s="2" t="s">
        <v>92</v>
      </c>
    </row>
    <row r="73" spans="1:7">
      <c r="A73" s="1" t="s">
        <v>0</v>
      </c>
      <c r="B73" s="1" t="s">
        <v>3</v>
      </c>
      <c r="C73" s="1" t="s">
        <v>8</v>
      </c>
      <c r="D73" s="1" t="s">
        <v>13</v>
      </c>
      <c r="E73" s="1" t="s">
        <v>3</v>
      </c>
      <c r="F73" s="1" t="s">
        <v>8</v>
      </c>
      <c r="G73" s="1" t="s">
        <v>13</v>
      </c>
    </row>
    <row r="74" spans="1:7" ht="16.8">
      <c r="A74" t="s">
        <v>24</v>
      </c>
      <c r="B74" s="9">
        <f>INDEX($D$2:$D$52,MATCH($A74,$A$2:$A$52,0))</f>
        <v>-36209.630000000005</v>
      </c>
      <c r="C74" s="9">
        <f>INDEX($I$2:$I$52,MATCH($A74,$A$2:$A$52,0))</f>
        <v>-27292.159999999974</v>
      </c>
      <c r="D74" s="9">
        <f>INDEX($N$2:$N$52,MATCH($A74,$A$2:$A$52,0))</f>
        <v>-9181.0800000000163</v>
      </c>
      <c r="E74" s="11">
        <f>INDEX($A$2:$P$52,MATCH($A74,$A$2:$A$52,0),MATCH(E$73,$A$1:$P$1,0))</f>
        <v>-36209.630000000005</v>
      </c>
      <c r="F74" s="11">
        <f t="shared" ref="F74:G74" si="15">INDEX($A$2:$P$52,MATCH($A74,$A$2:$A$52,0),MATCH(F$73,$A$1:$P$1,0))</f>
        <v>-27292.159999999974</v>
      </c>
      <c r="G74" s="11">
        <f t="shared" si="15"/>
        <v>-9181.0800000000163</v>
      </c>
    </row>
    <row r="75" spans="1:7" ht="16.8">
      <c r="A75" t="s">
        <v>25</v>
      </c>
      <c r="B75" s="9">
        <f t="shared" ref="B75:B79" si="16">INDEX($D$2:$D$52,MATCH($A75,$A$2:$A$52,0))</f>
        <v>0</v>
      </c>
      <c r="C75" s="9">
        <f t="shared" ref="C75:C79" si="17">INDEX($I$2:$I$52,MATCH(A75,$A$2:$A$52,0))</f>
        <v>0</v>
      </c>
      <c r="D75" s="9">
        <f t="shared" ref="D75:D79" si="18">INDEX($N$2:$N$52,MATCH(A75,$A$2:$A$52,0))</f>
        <v>-311228.08999999997</v>
      </c>
      <c r="E75" s="11">
        <f t="shared" ref="E75:G79" si="19">INDEX($A$2:$P$52,MATCH($A75,$A$2:$A$52,0),MATCH(E$73,$A$1:$P$1,0))</f>
        <v>0</v>
      </c>
      <c r="F75" s="11">
        <f t="shared" si="19"/>
        <v>0</v>
      </c>
      <c r="G75" s="11">
        <f t="shared" si="19"/>
        <v>-311228.08999999997</v>
      </c>
    </row>
    <row r="76" spans="1:7" ht="16.8">
      <c r="A76" t="s">
        <v>32</v>
      </c>
      <c r="B76" s="9">
        <f t="shared" si="16"/>
        <v>-149396.10000000987</v>
      </c>
      <c r="C76" s="9">
        <f t="shared" si="17"/>
        <v>-189254.06000000006</v>
      </c>
      <c r="D76" s="9">
        <f t="shared" si="18"/>
        <v>-374962.91000000015</v>
      </c>
      <c r="E76" s="11">
        <f t="shared" si="19"/>
        <v>-149396.10000000987</v>
      </c>
      <c r="F76" s="11">
        <f t="shared" si="19"/>
        <v>-189254.06000000006</v>
      </c>
      <c r="G76" s="11">
        <f t="shared" si="19"/>
        <v>-374962.91000000015</v>
      </c>
    </row>
    <row r="77" spans="1:7" ht="16.8">
      <c r="A77" t="s">
        <v>38</v>
      </c>
      <c r="B77" s="9">
        <f t="shared" si="16"/>
        <v>-12230.810000000056</v>
      </c>
      <c r="C77" s="9">
        <f t="shared" si="17"/>
        <v>-45485.580000000075</v>
      </c>
      <c r="D77" s="9">
        <f t="shared" si="18"/>
        <v>-72.879999999888241</v>
      </c>
      <c r="E77" s="11">
        <f t="shared" si="19"/>
        <v>-12230.810000000056</v>
      </c>
      <c r="F77" s="11">
        <f t="shared" si="19"/>
        <v>-45485.580000000075</v>
      </c>
      <c r="G77" s="11">
        <f t="shared" si="19"/>
        <v>-72.879999999888241</v>
      </c>
    </row>
    <row r="78" spans="1:7" ht="16.8">
      <c r="A78" t="s">
        <v>39</v>
      </c>
      <c r="B78" s="9">
        <f t="shared" si="16"/>
        <v>-4950.4699999999721</v>
      </c>
      <c r="C78" s="9">
        <f t="shared" si="17"/>
        <v>-8005.7900000010268</v>
      </c>
      <c r="D78" s="9">
        <f t="shared" si="18"/>
        <v>-1724.9000000000233</v>
      </c>
      <c r="E78" s="11">
        <f t="shared" si="19"/>
        <v>-4950.4699999999721</v>
      </c>
      <c r="F78" s="11">
        <f t="shared" si="19"/>
        <v>-8005.7900000010268</v>
      </c>
      <c r="G78" s="11">
        <f t="shared" si="19"/>
        <v>-1724.9000000000233</v>
      </c>
    </row>
    <row r="79" spans="1:7" ht="16.8">
      <c r="A79" t="s">
        <v>55</v>
      </c>
      <c r="B79" s="9">
        <f t="shared" si="16"/>
        <v>-184239.79000001028</v>
      </c>
      <c r="C79" s="9">
        <f t="shared" si="17"/>
        <v>-133456.33000001032</v>
      </c>
      <c r="D79" s="9">
        <f t="shared" si="18"/>
        <v>-82077.349999999627</v>
      </c>
      <c r="E79" s="11">
        <f t="shared" si="19"/>
        <v>-184239.79000001028</v>
      </c>
      <c r="F79" s="11">
        <f t="shared" si="19"/>
        <v>-133456.33000001032</v>
      </c>
      <c r="G79" s="11">
        <f t="shared" si="19"/>
        <v>-82077.349999999627</v>
      </c>
    </row>
    <row r="81" spans="1:7">
      <c r="A81" s="7" t="s">
        <v>70</v>
      </c>
    </row>
    <row r="82" spans="1:7">
      <c r="A82" t="s">
        <v>0</v>
      </c>
    </row>
    <row r="83" spans="1:7">
      <c r="A83" t="s">
        <v>16</v>
      </c>
      <c r="B83" s="1" t="s">
        <v>71</v>
      </c>
      <c r="C83" s="1" t="s">
        <v>72</v>
      </c>
    </row>
    <row r="84" spans="1:7">
      <c r="A84" t="s">
        <v>73</v>
      </c>
      <c r="B84" s="6">
        <f>INDEX(B2:B52,MATCH($A$83,A2:$A$52,0))</f>
        <v>356640100</v>
      </c>
      <c r="C84" s="6">
        <f>INDEX(C2:C52,MATCH($A$83,A2:$A$52,0))</f>
        <v>341243679.13</v>
      </c>
    </row>
    <row r="85" spans="1:7">
      <c r="A85" t="s">
        <v>74</v>
      </c>
      <c r="B85" s="6">
        <f>INDEX(G2:G52,MATCH($A$83,A2:$A$52,0))</f>
        <v>382685200</v>
      </c>
      <c r="C85" s="6">
        <f>INDEX(H2:H52,MATCH($A$83,A2:$A$52,0))</f>
        <v>346340810.81999999</v>
      </c>
    </row>
    <row r="86" spans="1:7">
      <c r="A86" t="s">
        <v>75</v>
      </c>
      <c r="B86" s="6">
        <f>INDEX(L2:L52,MATCH($A$83,A2:$A$52,0))</f>
        <v>376548600</v>
      </c>
      <c r="C86" s="6">
        <f>INDEX(M2:M52,MATCH($A$83,A2:$A$52,0))</f>
        <v>355279492.22999901</v>
      </c>
    </row>
    <row r="88" spans="1:7">
      <c r="A88" s="7" t="s">
        <v>76</v>
      </c>
      <c r="B88" t="s">
        <v>93</v>
      </c>
      <c r="D88" s="10"/>
    </row>
    <row r="89" spans="1:7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>
      <c r="A91" t="s">
        <v>73</v>
      </c>
      <c r="B91" t="str">
        <f>_xlfn.XLOOKUP(B$89,$F$2:$F$52,$A$2:$A$52)</f>
        <v>Clerk and Master - Chancery</v>
      </c>
      <c r="C91" s="5">
        <f>_xlfn.XLOOKUP(B91,$A$1:$A$52,$E$1:$E$52)</f>
        <v>-0.15235918433091292</v>
      </c>
      <c r="D91" t="str">
        <f>_xlfn.XLOOKUP(D$89,$F$2:$F$52,$A$2:$A$52)</f>
        <v>Circuit Court Clerk</v>
      </c>
      <c r="E91" s="5">
        <f>_xlfn.XLOOKUP(D91,$A$1:$A$52,$J$1:$J$52)</f>
        <v>-0.10009631366303927</v>
      </c>
      <c r="F91" t="str">
        <f>_xlfn.XLOOKUP(F$89,$F$2:$F$52,$A$2:$A$52)</f>
        <v>Internal Audit</v>
      </c>
      <c r="G91" s="5">
        <f>_xlfn.XLOOKUP(F91,$A$1:$A$52,$O$1:$O$52)</f>
        <v>-8.6909325643882263E-2</v>
      </c>
    </row>
    <row r="92" spans="1:7">
      <c r="A92" t="s">
        <v>74</v>
      </c>
      <c r="B92" t="str">
        <f>_xlfn.XLOOKUP(B$89,$K$2:$K$52,$A$2:$A$52)</f>
        <v>Metropolitan Clerk</v>
      </c>
      <c r="C92" s="5">
        <f>_xlfn.XLOOKUP(B92,$A$1:$A$52,$J$1:$J$52)</f>
        <v>-0.17551246244575608</v>
      </c>
      <c r="D92" t="str">
        <f>_xlfn.XLOOKUP(D$89,$K$2:$K$52,$A$2:$A$52)</f>
        <v>Internal Audit</v>
      </c>
      <c r="E92" s="5">
        <f>_xlfn.XLOOKUP(D92,$A$1:$A$52,$J$1:$J$52)</f>
        <v>-0.17103239309050916</v>
      </c>
      <c r="F92" t="str">
        <f>_xlfn.XLOOKUP(F$89,$K$2:$K$52,$A$2:$A$52)</f>
        <v>Office of Family Safety</v>
      </c>
      <c r="G92" s="5">
        <f>_xlfn.XLOOKUP(F92,$A$1:$A$52,$J$1:$J$52)</f>
        <v>-0.13918241656366656</v>
      </c>
    </row>
    <row r="93" spans="1:7">
      <c r="A93" t="s">
        <v>75</v>
      </c>
      <c r="B93" t="str">
        <f>_xlfn.XLOOKUP(B$89,$P$2:$P$52,$A$2:$A$52)</f>
        <v>Community Oversight Board</v>
      </c>
      <c r="C93" s="5">
        <f>_xlfn.XLOOKUP(B93,$A$1:$A$52,$O$1:$O$52)</f>
        <v>-0.82994157333333329</v>
      </c>
      <c r="D93" t="str">
        <f>_xlfn.XLOOKUP(D$89,$P$2:$P$52,$A$2:$A$52)</f>
        <v>Clerk and Master - Chancery</v>
      </c>
      <c r="E93" s="5">
        <f>_xlfn.XLOOKUP(D93,$A$1:$A$52,$O$1:$O$52)</f>
        <v>-0.15295680364719175</v>
      </c>
      <c r="F93" t="str">
        <f>_xlfn.XLOOKUP(F$89,$P$2:$P$52,$A$2:$A$52)</f>
        <v>Election Commission</v>
      </c>
      <c r="G93" s="5">
        <f>_xlfn.XLOOKUP(F93,$A$1:$A$52,$O$1:$O$52)</f>
        <v>-0.12882667147667154</v>
      </c>
    </row>
    <row r="95" spans="1:7">
      <c r="A95" s="7" t="s">
        <v>79</v>
      </c>
    </row>
    <row r="96" spans="1:7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>
      <c r="A98" t="s">
        <v>73</v>
      </c>
      <c r="B98" t="str">
        <f>INDEX($A$1:$P$52,MATCH($B$96,$F$1:$F$52,0),1)</f>
        <v>Clerk and Master - Chancery</v>
      </c>
      <c r="C98" s="12">
        <f>INDEX($E$1:$E$52,MATCH(B$98,$A$1:$A$52,0))</f>
        <v>-0.15235918433091292</v>
      </c>
      <c r="D98" t="str">
        <f>INDEX($A$1:$P$52,MATCH(D$96,$F$1:$F$52,0),1)</f>
        <v>Circuit Court Clerk</v>
      </c>
      <c r="E98" s="12">
        <f>INDEX($E$1:$E$52,MATCH(D$98,$A$1:$A$52,0))</f>
        <v>-0.11502817362571344</v>
      </c>
      <c r="F98" t="str">
        <f>INDEX($A$1:$P$52,MATCH($F$96,$F$1:$F$52,0),1)</f>
        <v>Internal Audit</v>
      </c>
      <c r="G98" s="12">
        <f>INDEX($E$1:$E$52,MATCH(F$98,$A$1:$A$52,0))</f>
        <v>-9.5782760864849215E-2</v>
      </c>
      <c r="I98" s="4"/>
    </row>
    <row r="99" spans="1:9">
      <c r="A99" t="s">
        <v>74</v>
      </c>
      <c r="B99" t="str">
        <f>INDEX($A$1:$P$52,MATCH($B$96,$K$1:$K$52,0),1)</f>
        <v>Metropolitan Clerk</v>
      </c>
      <c r="C99" s="12">
        <f>INDEX($J$1:$J$52,MATCH(B99,$A$1:$A$52,0))</f>
        <v>-0.17551246244575608</v>
      </c>
      <c r="D99" t="str">
        <f>INDEX($A$1:$P$52,MATCH(D$96,$K$1:$K$52,0),1)</f>
        <v>Internal Audit</v>
      </c>
      <c r="E99" s="12">
        <f>INDEX($J$1:$J$52,MATCH(D99,$A$1:$A$52,0))</f>
        <v>-0.17103239309050916</v>
      </c>
      <c r="F99" t="str">
        <f t="shared" ref="E99:F99" si="20">INDEX($A$1:$P$52,MATCH(F$96,$K$1:$K$52,0),1)</f>
        <v>Office of Family Safety</v>
      </c>
      <c r="G99" s="12">
        <f>INDEX($J$1:$J$52,MATCH(F99,$A$1:$A$52,0))</f>
        <v>-0.13918241656366656</v>
      </c>
      <c r="I99" s="4"/>
    </row>
    <row r="100" spans="1:9">
      <c r="A100" t="s">
        <v>75</v>
      </c>
      <c r="B100" t="str">
        <f>INDEX($A$1:$P$52,MATCH($B$96,$P$1:$P$52,0),1)</f>
        <v>Community Oversight Board</v>
      </c>
      <c r="C100" s="12">
        <f>INDEX($O$1:$O$52,MATCH(B100,$A$1:$A$52,0))</f>
        <v>-0.82994157333333329</v>
      </c>
      <c r="D100" t="str">
        <f>INDEX($A$1:$P$52,MATCH(D$96,$P$1:$P$52,0),1)</f>
        <v>Clerk and Master - Chancery</v>
      </c>
      <c r="E100" s="12">
        <f>INDEX($O$1:$O$52,MATCH(D100,$A$1:$A$52,0))</f>
        <v>-0.15295680364719175</v>
      </c>
      <c r="F100" t="str">
        <f t="shared" ref="E100:F100" si="21">INDEX($A$1:$P$52,MATCH(F$96,$P$1:$P$52,0),1)</f>
        <v>Election Commission</v>
      </c>
      <c r="G100" s="12">
        <f>INDEX($O$1:$O$52,MATCH(F100,$A$1:$A$52,0))</f>
        <v>-0.12882667147667154</v>
      </c>
      <c r="I100" s="4"/>
    </row>
  </sheetData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/>
  <cols>
    <col min="1" max="1" width="12.88671875" bestFit="1" customWidth="1"/>
    <col min="2" max="2" width="52.6640625" bestFit="1" customWidth="1"/>
  </cols>
  <sheetData>
    <row r="1" spans="1:2">
      <c r="A1" s="2" t="s">
        <v>0</v>
      </c>
      <c r="B1" s="3" t="s">
        <v>80</v>
      </c>
    </row>
    <row r="2" spans="1:2">
      <c r="A2" s="2" t="s">
        <v>1</v>
      </c>
      <c r="B2" s="3" t="s">
        <v>81</v>
      </c>
    </row>
    <row r="3" spans="1:2">
      <c r="A3" s="2" t="s">
        <v>2</v>
      </c>
      <c r="B3" s="3" t="s">
        <v>82</v>
      </c>
    </row>
    <row r="4" spans="1:2">
      <c r="A4" s="2" t="s">
        <v>3</v>
      </c>
      <c r="B4" s="3" t="s">
        <v>83</v>
      </c>
    </row>
    <row r="5" spans="1:2">
      <c r="A5" s="2" t="s">
        <v>6</v>
      </c>
      <c r="B5" s="3" t="s">
        <v>84</v>
      </c>
    </row>
    <row r="6" spans="1:2">
      <c r="A6" s="2" t="s">
        <v>7</v>
      </c>
      <c r="B6" s="3" t="s">
        <v>85</v>
      </c>
    </row>
    <row r="7" spans="1:2">
      <c r="A7" s="2" t="s">
        <v>8</v>
      </c>
      <c r="B7" s="3" t="s">
        <v>86</v>
      </c>
    </row>
    <row r="8" spans="1:2">
      <c r="A8" s="2" t="s">
        <v>11</v>
      </c>
      <c r="B8" s="3" t="s">
        <v>87</v>
      </c>
    </row>
    <row r="9" spans="1:2">
      <c r="A9" s="2" t="s">
        <v>12</v>
      </c>
      <c r="B9" s="3" t="s">
        <v>88</v>
      </c>
    </row>
    <row r="10" spans="1:2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Yadhira McMurtry</cp:lastModifiedBy>
  <cp:revision/>
  <dcterms:created xsi:type="dcterms:W3CDTF">2020-02-26T17:00:38Z</dcterms:created>
  <dcterms:modified xsi:type="dcterms:W3CDTF">2024-02-03T14:46:55Z</dcterms:modified>
  <cp:category/>
  <cp:contentStatus/>
</cp:coreProperties>
</file>