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cmu\Documents\DA11\Excel\lookups-exercise-YMcMurtry\"/>
    </mc:Choice>
  </mc:AlternateContent>
  <xr:revisionPtr revIDLastSave="0" documentId="13_ncr:1_{679865E0-5226-48B2-A13E-C43520A22C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4" i="1" l="1"/>
  <c r="G74" i="1"/>
  <c r="F75" i="1"/>
  <c r="G75" i="1"/>
  <c r="F76" i="1"/>
  <c r="G76" i="1"/>
  <c r="F77" i="1"/>
  <c r="G77" i="1"/>
  <c r="F78" i="1"/>
  <c r="G78" i="1"/>
  <c r="F79" i="1"/>
  <c r="G79" i="1"/>
  <c r="E75" i="1"/>
  <c r="E76" i="1"/>
  <c r="E77" i="1"/>
  <c r="E78" i="1"/>
  <c r="E79" i="1"/>
  <c r="E74" i="1"/>
  <c r="B74" i="1"/>
  <c r="E65" i="1" a="1"/>
  <c r="E65" i="1" s="1"/>
  <c r="F65" i="1" a="1"/>
  <c r="F65" i="1" s="1"/>
  <c r="G65" i="1" a="1"/>
  <c r="G65" i="1"/>
  <c r="F66" i="1" a="1"/>
  <c r="F66" i="1"/>
  <c r="G66" i="1" a="1"/>
  <c r="G66" i="1"/>
  <c r="F67" i="1" a="1"/>
  <c r="F67" i="1"/>
  <c r="G67" i="1" a="1"/>
  <c r="G67" i="1"/>
  <c r="F68" i="1" a="1"/>
  <c r="F68" i="1"/>
  <c r="G68" i="1" a="1"/>
  <c r="G68" i="1"/>
  <c r="F69" i="1" a="1"/>
  <c r="F69" i="1" s="1"/>
  <c r="G69" i="1" a="1"/>
  <c r="G69" i="1" s="1"/>
  <c r="F70" i="1" a="1"/>
  <c r="F70" i="1"/>
  <c r="G70" i="1" a="1"/>
  <c r="G70" i="1"/>
  <c r="E66" i="1" a="1"/>
  <c r="E66" i="1" s="1"/>
  <c r="E67" i="1" a="1"/>
  <c r="E67" i="1"/>
  <c r="E68" i="1" a="1"/>
  <c r="E68" i="1" s="1"/>
  <c r="E69" i="1" a="1"/>
  <c r="E69" i="1" s="1"/>
  <c r="E70" i="1" a="1"/>
  <c r="E70" i="1" s="1"/>
  <c r="C74" i="1"/>
  <c r="D74" i="1"/>
  <c r="B75" i="1"/>
  <c r="B76" i="1"/>
  <c r="B77" i="1"/>
  <c r="B78" i="1"/>
  <c r="B79" i="1"/>
  <c r="B65" i="1"/>
  <c r="D75" i="1"/>
  <c r="D76" i="1"/>
  <c r="D77" i="1"/>
  <c r="D78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79" i="1"/>
  <c r="C75" i="1"/>
  <c r="C76" i="1"/>
  <c r="C77" i="1"/>
  <c r="C78" i="1"/>
  <c r="C79" i="1"/>
  <c r="D66" i="1"/>
  <c r="D67" i="1"/>
  <c r="D68" i="1"/>
  <c r="D69" i="1"/>
  <c r="D70" i="1"/>
  <c r="D65" i="1"/>
  <c r="C66" i="1" a="1"/>
  <c r="C66" i="1" s="1"/>
  <c r="C67" i="1" a="1"/>
  <c r="C67" i="1"/>
  <c r="C68" i="1" a="1"/>
  <c r="C68" i="1" s="1"/>
  <c r="C69" i="1" a="1"/>
  <c r="C69" i="1" s="1"/>
  <c r="C70" i="1" a="1"/>
  <c r="C70" i="1"/>
  <c r="C65" i="1" a="1"/>
  <c r="C65" i="1" s="1"/>
  <c r="B66" i="1"/>
  <c r="B67" i="1"/>
  <c r="B68" i="1"/>
  <c r="B69" i="1"/>
  <c r="B7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N3" i="1"/>
  <c r="N4" i="1"/>
  <c r="N5" i="1"/>
  <c r="N6" i="1"/>
  <c r="O6" i="1" s="1"/>
  <c r="N7" i="1"/>
  <c r="O7" i="1" s="1"/>
  <c r="N8" i="1"/>
  <c r="O8" i="1" s="1"/>
  <c r="N9" i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N20" i="1"/>
  <c r="N21" i="1"/>
  <c r="N22" i="1"/>
  <c r="O22" i="1" s="1"/>
  <c r="N23" i="1"/>
  <c r="O23" i="1" s="1"/>
  <c r="N24" i="1"/>
  <c r="O24" i="1" s="1"/>
  <c r="N25" i="1"/>
  <c r="N26" i="1"/>
  <c r="N27" i="1"/>
  <c r="N28" i="1"/>
  <c r="O28" i="1" s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O38" i="1" s="1"/>
  <c r="N39" i="1"/>
  <c r="O39" i="1" s="1"/>
  <c r="N40" i="1"/>
  <c r="O40" i="1" s="1"/>
  <c r="N41" i="1"/>
  <c r="N42" i="1"/>
  <c r="N43" i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6" i="1"/>
  <c r="B86" i="1"/>
  <c r="C85" i="1"/>
  <c r="B85" i="1"/>
  <c r="C84" i="1"/>
  <c r="B84" i="1"/>
  <c r="O3" i="1"/>
  <c r="O4" i="1"/>
  <c r="O5" i="1"/>
  <c r="O9" i="1"/>
  <c r="O10" i="1"/>
  <c r="O11" i="1"/>
  <c r="O19" i="1"/>
  <c r="O20" i="1"/>
  <c r="O21" i="1"/>
  <c r="O25" i="1"/>
  <c r="O26" i="1"/>
  <c r="O27" i="1"/>
  <c r="O35" i="1"/>
  <c r="O36" i="1"/>
  <c r="O37" i="1"/>
  <c r="O41" i="1"/>
  <c r="O42" i="1"/>
  <c r="O43" i="1"/>
  <c r="O51" i="1"/>
  <c r="O52" i="1"/>
  <c r="O2" i="1"/>
  <c r="O46" i="1" l="1"/>
  <c r="O29" i="1"/>
  <c r="O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<sst xmlns="http://schemas.openxmlformats.org/spreadsheetml/2006/main" count="162" uniqueCount="93">
  <si>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</si>
  <si>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</si>
  <si>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</si>
  <si>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</si>
  <si>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</si>
  <si>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</si>
  <si>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</si>
  <si>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</si>
  <si>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</si>
  <si>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</si>
  <si>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</si>
  <si>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</si>
  <si>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</si>
  <si>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</si>
  <si>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</si>
  <si>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</si>
  <si>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</si>
  <si>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</si>
  <si>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</si>
  <si>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</si>
  <si>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</si>
  <si>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</si>
  <si>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</si>
  <si>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</si>
  <si>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</si>
  <si>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</si>
  <si>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</si>
  <si>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</si>
  <si>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</si>
  <si>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</si>
  <si>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</si>
  <si>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</si>
  <si>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</si>
  <si>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</si>
  <si>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</si>
  <si>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</si>
  <si>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</si>
  <si>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</si>
  <si>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</si>
  <si>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</si>
  <si>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</si>
  <si>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</si>
  <si>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</si>
  <si>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</si>
  <si>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</si>
  <si>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</si>
  <si>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</si>
  <si>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</si>
  <si>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</si>
  <si>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</si>
  <si>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</si>
  <si>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</si>
  <si>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</si>
  <si>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</si>
  <si>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</si>
  <si>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</si>
  <si>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</si>
  <si>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</si>
  <si>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</si>
  <si>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</si>
  <si>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</si>
  <si>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</si>
  <si>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</si>
  <si>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</si>
  <si>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</si>
  <si>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</si>
  <si>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</si>
  <si>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</si>
  <si>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</si>
  <si>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</si>
  <si>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</si>
  <si>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</si>
  <si>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</si>
  <si>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</si>
  <si>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</si>
  <si>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</si>
  <si>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</si>
  <si>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</si>
  <si>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</si>
  <si>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</si>
  <si>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</si>
  <si>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</si>
  <si>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</si>
  <si>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</si>
  <si>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</si>
  <si>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</si>
  <si>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</si>
  <si>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</si>
  <si>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</si>
  <si>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</si>
  <si>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</si>
  <si>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 7-4</t>
  </si>
  <si>
    <t>Question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</si>
</sst>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0"/>
      <color rgb="FF111111"/>
      <name val="Arial Unicode MS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  <xf numFmtId="0" fontId="20" fillId="0" borderId="0" xfId="0" applyFont="1" applyAlignment="1">
      <alignment horizontal="left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A-4863-A173-50C4CE8CC2F0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A-4863-A173-50C4CE8C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032160"/>
        <c:axId val="196546352"/>
      </c:barChart>
      <c:catAx>
        <c:axId val="2350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46352"/>
        <c:crosses val="autoZero"/>
        <c:auto val="1"/>
        <c:lblAlgn val="ctr"/>
        <c:lblOffset val="100"/>
        <c:noMultiLvlLbl val="0"/>
      </c:catAx>
      <c:valAx>
        <c:axId val="1965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74</xdr:row>
      <xdr:rowOff>15240</xdr:rowOff>
    </xdr:from>
    <xdr:to>
      <xdr:col>10</xdr:col>
      <xdr:colOff>335280</xdr:colOff>
      <xdr:row>88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4277F-8CE8-F242-2098-A977DB767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7" workbookViewId="0">
      <selection activeCell="D88" sqref="D88"/>
    </sheetView>
  </sheetViews>
  <sheetFormatPr defaultRowHeight="14.4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356640100</v>
      </c>
      <c r="C2">
        <v>341243679.13</v>
      </c>
      <c r="D2" s="9">
        <f>C2-B2</f>
        <v>-15396420.870000005</v>
      </c>
      <c r="E2" s="5">
        <f>IFERROR(D2/B2,0)</f>
        <v>-4.3170750765267295E-2</v>
      </c>
      <c r="F2">
        <f>RANK(E2,$E$2:$E$52,1)</f>
        <v>14</v>
      </c>
      <c r="G2">
        <v>382685200</v>
      </c>
      <c r="H2">
        <v>346340810.81999999</v>
      </c>
      <c r="I2" s="9">
        <f>H2-G2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>
      <c r="A3" t="s">
        <v>17</v>
      </c>
      <c r="B3">
        <v>328800</v>
      </c>
      <c r="C3">
        <v>321214.59000000003</v>
      </c>
      <c r="D3" s="9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 s="9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>
      <c r="A4" t="s">
        <v>18</v>
      </c>
      <c r="B4">
        <v>3130600</v>
      </c>
      <c r="C4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>
      <c r="A5" t="s">
        <v>19</v>
      </c>
      <c r="B5">
        <v>7670700</v>
      </c>
      <c r="C5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>
      <c r="A6" t="s">
        <v>20</v>
      </c>
      <c r="B6">
        <v>409300</v>
      </c>
      <c r="C6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>
      <c r="A7" t="s">
        <v>21</v>
      </c>
      <c r="B7">
        <v>3329000</v>
      </c>
      <c r="C7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>
      <c r="A8" t="s">
        <v>22</v>
      </c>
      <c r="B8">
        <v>1552100</v>
      </c>
      <c r="C8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>
      <c r="A9" t="s">
        <v>23</v>
      </c>
      <c r="B9">
        <v>9349400</v>
      </c>
      <c r="C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>
      <c r="A10" t="s">
        <v>24</v>
      </c>
      <c r="B10">
        <v>443300</v>
      </c>
      <c r="C10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>
      <c r="A11" t="s">
        <v>25</v>
      </c>
      <c r="B11">
        <v>0</v>
      </c>
      <c r="C11">
        <v>0</v>
      </c>
      <c r="D11" s="9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 s="9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>
      <c r="A12" t="s">
        <v>26</v>
      </c>
      <c r="B12">
        <v>4280900</v>
      </c>
      <c r="C12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>
      <c r="A13" t="s">
        <v>27</v>
      </c>
      <c r="B13">
        <v>5847800</v>
      </c>
      <c r="C13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>
      <c r="A14" t="s">
        <v>28</v>
      </c>
      <c r="B14">
        <v>512000</v>
      </c>
      <c r="C14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>
      <c r="A15" t="s">
        <v>29</v>
      </c>
      <c r="B15">
        <v>156049100</v>
      </c>
      <c r="C15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>
      <c r="A16" t="s">
        <v>30</v>
      </c>
      <c r="B16">
        <v>6600700</v>
      </c>
      <c r="C16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>
      <c r="A17" t="s">
        <v>31</v>
      </c>
      <c r="B17">
        <v>14860800</v>
      </c>
      <c r="C17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>
      <c r="A18" t="s">
        <v>32</v>
      </c>
      <c r="B18">
        <v>2764700</v>
      </c>
      <c r="C18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>
      <c r="A19" t="s">
        <v>33</v>
      </c>
      <c r="B19">
        <v>8837300</v>
      </c>
      <c r="C1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>
      <c r="A20" t="s">
        <v>34</v>
      </c>
      <c r="B20">
        <v>124385900</v>
      </c>
      <c r="C20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>
      <c r="A21" t="s">
        <v>35</v>
      </c>
      <c r="B21">
        <v>24332100</v>
      </c>
      <c r="C21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>
      <c r="A22" t="s">
        <v>36</v>
      </c>
      <c r="B22">
        <v>11566000</v>
      </c>
      <c r="C22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>
      <c r="A23" t="s">
        <v>37</v>
      </c>
      <c r="B23">
        <v>20862700</v>
      </c>
      <c r="C23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>
      <c r="A24" t="s">
        <v>38</v>
      </c>
      <c r="B24">
        <v>917200</v>
      </c>
      <c r="C24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>
      <c r="A25" t="s">
        <v>39</v>
      </c>
      <c r="B25">
        <v>484100</v>
      </c>
      <c r="C25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>
      <c r="A26" t="s">
        <v>40</v>
      </c>
      <c r="B26">
        <v>5249800</v>
      </c>
      <c r="C26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>
      <c r="A27" t="s">
        <v>41</v>
      </c>
      <c r="B27">
        <v>0</v>
      </c>
      <c r="C27">
        <v>0</v>
      </c>
      <c r="D27" s="9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 s="9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>
      <c r="A28" t="s">
        <v>42</v>
      </c>
      <c r="B28">
        <v>1382900</v>
      </c>
      <c r="C28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>
      <c r="A29" t="s">
        <v>43</v>
      </c>
      <c r="B29">
        <v>2561800</v>
      </c>
      <c r="C2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>
      <c r="A30" t="s">
        <v>44</v>
      </c>
      <c r="B30">
        <v>12132200</v>
      </c>
      <c r="C30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>
      <c r="A31" t="s">
        <v>45</v>
      </c>
      <c r="B31">
        <v>1765600</v>
      </c>
      <c r="C31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>
      <c r="A32" t="s">
        <v>46</v>
      </c>
      <c r="B32">
        <v>5999400</v>
      </c>
      <c r="C32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>
      <c r="A33" t="s">
        <v>47</v>
      </c>
      <c r="B33">
        <v>927703099.99999905</v>
      </c>
      <c r="C33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>
      <c r="A34" t="s">
        <v>48</v>
      </c>
      <c r="B34">
        <v>4189300</v>
      </c>
      <c r="C34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>
      <c r="A35" t="s">
        <v>49</v>
      </c>
      <c r="B35">
        <v>0</v>
      </c>
      <c r="C35">
        <v>0</v>
      </c>
      <c r="D35" s="9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 s="9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>
      <c r="A36" t="s">
        <v>50</v>
      </c>
      <c r="B36">
        <v>798200</v>
      </c>
      <c r="C36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>
      <c r="A37" t="s">
        <v>51</v>
      </c>
      <c r="B37">
        <v>2087800</v>
      </c>
      <c r="C37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>
      <c r="A38" t="s">
        <v>52</v>
      </c>
      <c r="B38">
        <v>855300</v>
      </c>
      <c r="C38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>
      <c r="A39" t="s">
        <v>53</v>
      </c>
      <c r="B39">
        <v>883900</v>
      </c>
      <c r="C3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>
      <c r="A40" t="s">
        <v>54</v>
      </c>
      <c r="B40">
        <v>38381900</v>
      </c>
      <c r="C40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>
      <c r="A41" t="s">
        <v>55</v>
      </c>
      <c r="B41">
        <v>4593300</v>
      </c>
      <c r="C41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>
      <c r="A42" t="s">
        <v>56</v>
      </c>
      <c r="B42">
        <v>188593300</v>
      </c>
      <c r="C42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>
      <c r="A43" t="s">
        <v>57</v>
      </c>
      <c r="B43">
        <v>8135400</v>
      </c>
      <c r="C43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>
      <c r="A44" t="s">
        <v>58</v>
      </c>
      <c r="B44">
        <v>30083200</v>
      </c>
      <c r="C44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>
      <c r="A45" t="s">
        <v>59</v>
      </c>
      <c r="B45">
        <v>55301600</v>
      </c>
      <c r="C45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>
      <c r="A46" t="s">
        <v>60</v>
      </c>
      <c r="B46">
        <v>259100</v>
      </c>
      <c r="C46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>
      <c r="A47" t="s">
        <v>61</v>
      </c>
      <c r="B47">
        <v>70390700</v>
      </c>
      <c r="C47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>
      <c r="A48" t="s">
        <v>62</v>
      </c>
      <c r="B48">
        <v>6737100</v>
      </c>
      <c r="C48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>
      <c r="A49" t="s">
        <v>63</v>
      </c>
      <c r="B49">
        <v>92200</v>
      </c>
      <c r="C4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>
      <c r="A50" t="s">
        <v>64</v>
      </c>
      <c r="B50">
        <v>832600</v>
      </c>
      <c r="C50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>
      <c r="A51" t="s">
        <v>65</v>
      </c>
      <c r="B51">
        <v>8609500</v>
      </c>
      <c r="C51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>
      <c r="A52" t="s">
        <v>66</v>
      </c>
      <c r="B52">
        <v>2451000</v>
      </c>
      <c r="C52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>
      <c r="A54" s="2" t="s">
        <v>67</v>
      </c>
      <c r="E54" s="2" t="s">
        <v>90</v>
      </c>
    </row>
    <row r="55" spans="1:16">
      <c r="A55" s="1" t="s">
        <v>0</v>
      </c>
      <c r="B55" s="1" t="s">
        <v>3</v>
      </c>
      <c r="C55" s="1" t="s">
        <v>8</v>
      </c>
      <c r="D55" s="1" t="s">
        <v>13</v>
      </c>
      <c r="E55" s="1" t="s">
        <v>3</v>
      </c>
      <c r="F55" s="1" t="s">
        <v>8</v>
      </c>
      <c r="G55" s="1" t="s">
        <v>13</v>
      </c>
    </row>
    <row r="56" spans="1:16">
      <c r="A56" t="s">
        <v>24</v>
      </c>
      <c r="B56" s="9">
        <f>VLOOKUP(A56,$A$1:$P$52,4)</f>
        <v>-36209.630000000005</v>
      </c>
      <c r="C56" s="9">
        <f>VLOOKUP(A56,$A$1:$P$52,9)</f>
        <v>-27292.159999999974</v>
      </c>
      <c r="D56" s="9">
        <f>VLOOKUP(A56,$A$1:$P$52,14)</f>
        <v>-9181.0800000000163</v>
      </c>
      <c r="E56" s="9">
        <f>VLOOKUP($A56,$A$1:$P$52,MATCH(E$55,$A$1:$P$1,0))</f>
        <v>-36209.630000000005</v>
      </c>
      <c r="F56" s="9">
        <f t="shared" ref="C56:G61" si="9">VLOOKUP($A56,$A$1:$P$52,MATCH(F$55,$A$1:$P$1,0))</f>
        <v>-27292.159999999974</v>
      </c>
      <c r="G56" s="9">
        <f t="shared" si="9"/>
        <v>-9181.0800000000163</v>
      </c>
    </row>
    <row r="57" spans="1:16">
      <c r="A57" t="s">
        <v>25</v>
      </c>
      <c r="B57" s="9">
        <f t="shared" ref="B57:B61" si="10">VLOOKUP(A57,$A$1:$P$52,4)</f>
        <v>0</v>
      </c>
      <c r="C57" s="9">
        <f t="shared" ref="C57:C61" si="11">VLOOKUP(A57,$A$1:$P$52,9)</f>
        <v>0</v>
      </c>
      <c r="D57" s="9">
        <f t="shared" ref="D57:D61" si="12">VLOOKUP(A57,$A$1:$P$52,14)</f>
        <v>-311228.08999999997</v>
      </c>
      <c r="E57" s="9">
        <f t="shared" si="9"/>
        <v>0</v>
      </c>
      <c r="F57" s="9">
        <f t="shared" si="9"/>
        <v>0</v>
      </c>
      <c r="G57" s="9">
        <f t="shared" si="9"/>
        <v>-311228.08999999997</v>
      </c>
    </row>
    <row r="58" spans="1:16">
      <c r="A58" t="s">
        <v>32</v>
      </c>
      <c r="B58" s="9">
        <f t="shared" si="10"/>
        <v>-149396.10000000987</v>
      </c>
      <c r="C58" s="9">
        <f t="shared" si="11"/>
        <v>-189254.06000000006</v>
      </c>
      <c r="D58" s="9">
        <f t="shared" si="12"/>
        <v>-374962.91000000015</v>
      </c>
      <c r="E58" s="9">
        <f t="shared" si="9"/>
        <v>-149396.10000000987</v>
      </c>
      <c r="F58" s="9">
        <f t="shared" si="9"/>
        <v>-189254.06000000006</v>
      </c>
      <c r="G58" s="9">
        <f t="shared" si="9"/>
        <v>-374962.91000000015</v>
      </c>
    </row>
    <row r="59" spans="1:16">
      <c r="A59" t="s">
        <v>38</v>
      </c>
      <c r="B59" s="9">
        <f t="shared" si="10"/>
        <v>-12230.810000000056</v>
      </c>
      <c r="C59" s="9">
        <f t="shared" si="11"/>
        <v>-45485.580000000075</v>
      </c>
      <c r="D59" s="9">
        <f t="shared" si="12"/>
        <v>-72.879999999888241</v>
      </c>
      <c r="E59" s="9">
        <f t="shared" si="9"/>
        <v>-12230.810000000056</v>
      </c>
      <c r="F59" s="9">
        <f t="shared" si="9"/>
        <v>-45485.580000000075</v>
      </c>
      <c r="G59" s="9">
        <f t="shared" si="9"/>
        <v>-72.879999999888241</v>
      </c>
    </row>
    <row r="60" spans="1:16">
      <c r="A60" t="s">
        <v>39</v>
      </c>
      <c r="B60" s="9">
        <f t="shared" si="10"/>
        <v>-4950.4699999999721</v>
      </c>
      <c r="C60" s="9">
        <f t="shared" si="11"/>
        <v>-8005.7900000010268</v>
      </c>
      <c r="D60" s="9">
        <f t="shared" si="12"/>
        <v>-1724.9000000000233</v>
      </c>
      <c r="E60" s="9">
        <f t="shared" si="9"/>
        <v>-4950.4699999999721</v>
      </c>
      <c r="F60" s="9">
        <f t="shared" si="9"/>
        <v>-8005.7900000010268</v>
      </c>
      <c r="G60" s="9">
        <f t="shared" si="9"/>
        <v>-1724.9000000000233</v>
      </c>
    </row>
    <row r="61" spans="1:16">
      <c r="A61" t="s">
        <v>55</v>
      </c>
      <c r="B61" s="9">
        <f t="shared" si="10"/>
        <v>-184239.79000001028</v>
      </c>
      <c r="C61" s="9">
        <f t="shared" si="11"/>
        <v>-133456.33000001032</v>
      </c>
      <c r="D61" s="9">
        <f t="shared" si="12"/>
        <v>-82077.349999999627</v>
      </c>
      <c r="E61" s="9">
        <f t="shared" si="9"/>
        <v>-184239.79000001028</v>
      </c>
      <c r="F61" s="9">
        <f t="shared" si="9"/>
        <v>-133456.33000001032</v>
      </c>
      <c r="G61" s="9">
        <f t="shared" si="9"/>
        <v>-82077.349999999627</v>
      </c>
    </row>
    <row r="62" spans="1:16">
      <c r="B62" s="9"/>
      <c r="C62" s="9"/>
      <c r="D62" s="9"/>
    </row>
    <row r="63" spans="1:16">
      <c r="A63" s="7" t="s">
        <v>68</v>
      </c>
      <c r="E63" s="2" t="s">
        <v>91</v>
      </c>
    </row>
    <row r="64" spans="1:16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  <c r="F64" s="1" t="s">
        <v>8</v>
      </c>
      <c r="G64" s="1" t="s">
        <v>13</v>
      </c>
    </row>
    <row r="65" spans="1:7" ht="16.8">
      <c r="A65" t="s">
        <v>24</v>
      </c>
      <c r="B65" s="9">
        <f t="shared" ref="B65:B70" si="13">_xlfn.XLOOKUP($A65,$A$2:$A$52,D$2:D$52)</f>
        <v>-36209.630000000005</v>
      </c>
      <c r="C65" s="9" cm="1">
        <f t="array" ref="C65">_xlfn.XLOOKUP($A65,$A$2:A$52,I$2:I$52)</f>
        <v>-27292.159999999974</v>
      </c>
      <c r="D65" s="9">
        <f>_xlfn.XLOOKUP($A65,$A$2:$A$52,$N$2:$N$52)</f>
        <v>-9181.0800000000163</v>
      </c>
      <c r="E65" s="11" cm="1">
        <f t="array" ref="E65">_xlfn.XLOOKUP($A65,$A$1:$A$52,INDEX($A$1:$P$52,,MATCH(E$64,$A$1:$P$1,0)),FALSE)</f>
        <v>-36209.630000000005</v>
      </c>
      <c r="F65" s="11" cm="1">
        <f t="array" ref="F65">_xlfn.XLOOKUP($A65,$A$1:$A$52,INDEX($A$1:$P$52,,MATCH(F$64,$A$1:$P$1,0)),FALSE)</f>
        <v>-27292.159999999974</v>
      </c>
      <c r="G65" s="11" cm="1">
        <f t="array" ref="G65">_xlfn.XLOOKUP($A65,$A$1:$A$52,INDEX($A$1:$P$52,,MATCH(G$64,$A$1:$P$1,0)),FALSE)</f>
        <v>-9181.0800000000163</v>
      </c>
    </row>
    <row r="66" spans="1:7" ht="16.8">
      <c r="A66" t="s">
        <v>25</v>
      </c>
      <c r="B66" s="9">
        <f t="shared" si="13"/>
        <v>0</v>
      </c>
      <c r="C66" s="9" cm="1">
        <f t="array" ref="C66">_xlfn.XLOOKUP($A66,$A$2:A$52,I$2:I$52)</f>
        <v>0</v>
      </c>
      <c r="D66" s="9">
        <f t="shared" ref="D66:D70" si="14">_xlfn.XLOOKUP($A66,$A$2:$A$52,$N$2:$N$52)</f>
        <v>-311228.08999999997</v>
      </c>
      <c r="E66" s="11" cm="1">
        <f t="array" ref="E66">_xlfn.XLOOKUP($A66,$A$1:$A$52,INDEX($A$1:$P$52,,MATCH(E$64,$A$1:$P$1,0)),FALSE)</f>
        <v>0</v>
      </c>
      <c r="F66" s="11" cm="1">
        <f t="array" ref="F66">_xlfn.XLOOKUP($A66,$A$1:$A$52,INDEX($A$1:$P$52,,MATCH(F$64,$A$1:$P$1,0)),FALSE)</f>
        <v>0</v>
      </c>
      <c r="G66" s="11" cm="1">
        <f t="array" ref="G66">_xlfn.XLOOKUP($A66,$A$1:$A$52,INDEX($A$1:$P$52,,MATCH(G$64,$A$1:$P$1,0)),FALSE)</f>
        <v>-311228.08999999997</v>
      </c>
    </row>
    <row r="67" spans="1:7" ht="16.8">
      <c r="A67" t="s">
        <v>32</v>
      </c>
      <c r="B67" s="9">
        <f t="shared" si="13"/>
        <v>-149396.10000000987</v>
      </c>
      <c r="C67" s="9" cm="1">
        <f t="array" ref="C67">_xlfn.XLOOKUP($A67,$A$2:A$52,I$2:I$52)</f>
        <v>-189254.06000000006</v>
      </c>
      <c r="D67" s="9">
        <f t="shared" si="14"/>
        <v>-374962.91000000015</v>
      </c>
      <c r="E67" s="11" cm="1">
        <f t="array" ref="E67">_xlfn.XLOOKUP($A67,$A$1:$A$52,INDEX($A$1:$P$52,,MATCH(E$64,$A$1:$P$1,0)),FALSE)</f>
        <v>-149396.10000000987</v>
      </c>
      <c r="F67" s="11" cm="1">
        <f t="array" ref="F67">_xlfn.XLOOKUP($A67,$A$1:$A$52,INDEX($A$1:$P$52,,MATCH(F$64,$A$1:$P$1,0)),FALSE)</f>
        <v>-189254.06000000006</v>
      </c>
      <c r="G67" s="11" cm="1">
        <f t="array" ref="G67">_xlfn.XLOOKUP($A67,$A$1:$A$52,INDEX($A$1:$P$52,,MATCH(G$64,$A$1:$P$1,0)),FALSE)</f>
        <v>-374962.91000000015</v>
      </c>
    </row>
    <row r="68" spans="1:7" ht="16.8">
      <c r="A68" t="s">
        <v>38</v>
      </c>
      <c r="B68" s="9">
        <f t="shared" si="13"/>
        <v>-12230.810000000056</v>
      </c>
      <c r="C68" s="9" cm="1">
        <f t="array" ref="C68">_xlfn.XLOOKUP($A68,$A$2:A$52,I$2:I$52)</f>
        <v>-45485.580000000075</v>
      </c>
      <c r="D68" s="9">
        <f t="shared" si="14"/>
        <v>-72.879999999888241</v>
      </c>
      <c r="E68" s="11" cm="1">
        <f t="array" ref="E68">_xlfn.XLOOKUP($A68,$A$1:$A$52,INDEX($A$1:$P$52,,MATCH(E$64,$A$1:$P$1,0)),FALSE)</f>
        <v>-12230.810000000056</v>
      </c>
      <c r="F68" s="11" cm="1">
        <f t="array" ref="F68">_xlfn.XLOOKUP($A68,$A$1:$A$52,INDEX($A$1:$P$52,,MATCH(F$64,$A$1:$P$1,0)),FALSE)</f>
        <v>-45485.580000000075</v>
      </c>
      <c r="G68" s="11" cm="1">
        <f t="array" ref="G68">_xlfn.XLOOKUP($A68,$A$1:$A$52,INDEX($A$1:$P$52,,MATCH(G$64,$A$1:$P$1,0)),FALSE)</f>
        <v>-72.879999999888241</v>
      </c>
    </row>
    <row r="69" spans="1:7" ht="16.8">
      <c r="A69" t="s">
        <v>39</v>
      </c>
      <c r="B69" s="9">
        <f t="shared" si="13"/>
        <v>-4950.4699999999721</v>
      </c>
      <c r="C69" s="9" cm="1">
        <f t="array" ref="C69">_xlfn.XLOOKUP($A69,$A$2:A$52,I$2:I$52)</f>
        <v>-8005.7900000010268</v>
      </c>
      <c r="D69" s="9">
        <f t="shared" si="14"/>
        <v>-1724.9000000000233</v>
      </c>
      <c r="E69" s="11" cm="1">
        <f t="array" ref="E69">_xlfn.XLOOKUP($A69,$A$1:$A$52,INDEX($A$1:$P$52,,MATCH(E$64,$A$1:$P$1,0)),FALSE)</f>
        <v>-4950.4699999999721</v>
      </c>
      <c r="F69" s="11" cm="1">
        <f t="array" ref="F69">_xlfn.XLOOKUP($A69,$A$1:$A$52,INDEX($A$1:$P$52,,MATCH(F$64,$A$1:$P$1,0)),FALSE)</f>
        <v>-8005.7900000010268</v>
      </c>
      <c r="G69" s="11" cm="1">
        <f t="array" ref="G69">_xlfn.XLOOKUP($A69,$A$1:$A$52,INDEX($A$1:$P$52,,MATCH(G$64,$A$1:$P$1,0)),FALSE)</f>
        <v>-1724.9000000000233</v>
      </c>
    </row>
    <row r="70" spans="1:7" ht="16.8">
      <c r="A70" t="s">
        <v>55</v>
      </c>
      <c r="B70" s="9">
        <f t="shared" si="13"/>
        <v>-184239.79000001028</v>
      </c>
      <c r="C70" s="9" cm="1">
        <f t="array" ref="C70">_xlfn.XLOOKUP($A70,$A$2:A$52,I$2:I$52)</f>
        <v>-133456.33000001032</v>
      </c>
      <c r="D70" s="9">
        <f t="shared" si="14"/>
        <v>-82077.349999999627</v>
      </c>
      <c r="E70" s="11" cm="1">
        <f t="array" ref="E70">_xlfn.XLOOKUP($A70,$A$1:$A$52,INDEX($A$1:$P$52,,MATCH(E$64,$A$1:$P$1,0)),FALSE)</f>
        <v>-184239.79000001028</v>
      </c>
      <c r="F70" s="11" cm="1">
        <f t="array" ref="F70">_xlfn.XLOOKUP($A70,$A$1:$A$52,INDEX($A$1:$P$52,,MATCH(F$64,$A$1:$P$1,0)),FALSE)</f>
        <v>-133456.33000001032</v>
      </c>
      <c r="G70" s="11" cm="1">
        <f t="array" ref="G70">_xlfn.XLOOKUP($A70,$A$1:$A$52,INDEX($A$1:$P$52,,MATCH(G$64,$A$1:$P$1,0)),FALSE)</f>
        <v>-82077.349999999627</v>
      </c>
    </row>
    <row r="71" spans="1:7">
      <c r="B71" s="9"/>
      <c r="C71" s="9"/>
      <c r="D71" s="9"/>
    </row>
    <row r="72" spans="1:7">
      <c r="A72" s="7" t="s">
        <v>69</v>
      </c>
      <c r="E72" s="2" t="s">
        <v>92</v>
      </c>
    </row>
    <row r="73" spans="1:7">
      <c r="A73" s="1" t="s">
        <v>0</v>
      </c>
      <c r="B73" s="1" t="s">
        <v>3</v>
      </c>
      <c r="C73" s="1" t="s">
        <v>8</v>
      </c>
      <c r="D73" s="1" t="s">
        <v>13</v>
      </c>
      <c r="E73" s="1" t="s">
        <v>3</v>
      </c>
      <c r="F73" s="1" t="s">
        <v>8</v>
      </c>
      <c r="G73" s="1" t="s">
        <v>13</v>
      </c>
    </row>
    <row r="74" spans="1:7" ht="16.8">
      <c r="A74" t="s">
        <v>24</v>
      </c>
      <c r="B74" s="9">
        <f>INDEX($D$2:$D$52,MATCH($A74,$A$2:$A$52,0))</f>
        <v>-36209.630000000005</v>
      </c>
      <c r="C74" s="9">
        <f>INDEX($I$2:$I$52,MATCH($A74,$A$2:$A$52,0))</f>
        <v>-27292.159999999974</v>
      </c>
      <c r="D74" s="9">
        <f>INDEX($N$2:$N$52,MATCH($A74,$A$2:$A$52,0))</f>
        <v>-9181.0800000000163</v>
      </c>
      <c r="E74" s="11">
        <f>INDEX($A$2:$P$52,MATCH($A74,$A$2:$A$52,0),MATCH(E$73,$A$1:$P$1,0))</f>
        <v>-36209.630000000005</v>
      </c>
      <c r="F74" s="11">
        <f t="shared" ref="F74:G74" si="15">INDEX($A$2:$P$52,MATCH($A74,$A$2:$A$52,0),MATCH(F$73,$A$1:$P$1,0))</f>
        <v>-27292.159999999974</v>
      </c>
      <c r="G74" s="11">
        <f t="shared" si="15"/>
        <v>-9181.0800000000163</v>
      </c>
    </row>
    <row r="75" spans="1:7" ht="16.8">
      <c r="A75" t="s">
        <v>25</v>
      </c>
      <c r="B75" s="9">
        <f t="shared" ref="B75:B79" si="16">INDEX($D$2:$D$52,MATCH($A75,$A$2:$A$52,0))</f>
        <v>0</v>
      </c>
      <c r="C75" s="9">
        <f t="shared" ref="C75:C79" si="17">INDEX($I$2:$I$52,MATCH(A75,$A$2:$A$52,0))</f>
        <v>0</v>
      </c>
      <c r="D75" s="9">
        <f t="shared" ref="D75:D79" si="18">INDEX($N$2:$N$52,MATCH(A75,$A$2:$A$52,0))</f>
        <v>-311228.08999999997</v>
      </c>
      <c r="E75" s="11">
        <f t="shared" ref="E75:G79" si="19">INDEX($A$2:$P$52,MATCH($A75,$A$2:$A$52,0),MATCH(E$73,$A$1:$P$1,0))</f>
        <v>0</v>
      </c>
      <c r="F75" s="11">
        <f t="shared" si="19"/>
        <v>0</v>
      </c>
      <c r="G75" s="11">
        <f t="shared" si="19"/>
        <v>-311228.08999999997</v>
      </c>
    </row>
    <row r="76" spans="1:7" ht="16.8">
      <c r="A76" t="s">
        <v>32</v>
      </c>
      <c r="B76" s="9">
        <f t="shared" si="16"/>
        <v>-149396.10000000987</v>
      </c>
      <c r="C76" s="9">
        <f t="shared" si="17"/>
        <v>-189254.06000000006</v>
      </c>
      <c r="D76" s="9">
        <f t="shared" si="18"/>
        <v>-374962.91000000015</v>
      </c>
      <c r="E76" s="11">
        <f t="shared" si="19"/>
        <v>-149396.10000000987</v>
      </c>
      <c r="F76" s="11">
        <f t="shared" si="19"/>
        <v>-189254.06000000006</v>
      </c>
      <c r="G76" s="11">
        <f t="shared" si="19"/>
        <v>-374962.91000000015</v>
      </c>
    </row>
    <row r="77" spans="1:7" ht="16.8">
      <c r="A77" t="s">
        <v>38</v>
      </c>
      <c r="B77" s="9">
        <f t="shared" si="16"/>
        <v>-12230.810000000056</v>
      </c>
      <c r="C77" s="9">
        <f t="shared" si="17"/>
        <v>-45485.580000000075</v>
      </c>
      <c r="D77" s="9">
        <f t="shared" si="18"/>
        <v>-72.879999999888241</v>
      </c>
      <c r="E77" s="11">
        <f t="shared" si="19"/>
        <v>-12230.810000000056</v>
      </c>
      <c r="F77" s="11">
        <f t="shared" si="19"/>
        <v>-45485.580000000075</v>
      </c>
      <c r="G77" s="11">
        <f t="shared" si="19"/>
        <v>-72.879999999888241</v>
      </c>
    </row>
    <row r="78" spans="1:7" ht="16.8">
      <c r="A78" t="s">
        <v>39</v>
      </c>
      <c r="B78" s="9">
        <f t="shared" si="16"/>
        <v>-4950.4699999999721</v>
      </c>
      <c r="C78" s="9">
        <f t="shared" si="17"/>
        <v>-8005.7900000010268</v>
      </c>
      <c r="D78" s="9">
        <f t="shared" si="18"/>
        <v>-1724.9000000000233</v>
      </c>
      <c r="E78" s="11">
        <f t="shared" si="19"/>
        <v>-4950.4699999999721</v>
      </c>
      <c r="F78" s="11">
        <f t="shared" si="19"/>
        <v>-8005.7900000010268</v>
      </c>
      <c r="G78" s="11">
        <f t="shared" si="19"/>
        <v>-1724.9000000000233</v>
      </c>
    </row>
    <row r="79" spans="1:7" ht="16.8">
      <c r="A79" t="s">
        <v>55</v>
      </c>
      <c r="B79" s="9">
        <f t="shared" si="16"/>
        <v>-184239.79000001028</v>
      </c>
      <c r="C79" s="9">
        <f t="shared" si="17"/>
        <v>-133456.33000001032</v>
      </c>
      <c r="D79" s="9">
        <f t="shared" si="18"/>
        <v>-82077.349999999627</v>
      </c>
      <c r="E79" s="11">
        <f t="shared" si="19"/>
        <v>-184239.79000001028</v>
      </c>
      <c r="F79" s="11">
        <f t="shared" si="19"/>
        <v>-133456.33000001032</v>
      </c>
      <c r="G79" s="11">
        <f t="shared" si="19"/>
        <v>-82077.349999999627</v>
      </c>
    </row>
    <row r="81" spans="1:7">
      <c r="A81" s="7" t="s">
        <v>70</v>
      </c>
    </row>
    <row r="82" spans="1:7">
      <c r="A82" t="s">
        <v>0</v>
      </c>
    </row>
    <row r="83" spans="1:7">
      <c r="A83" t="s">
        <v>16</v>
      </c>
      <c r="B83" s="1" t="s">
        <v>71</v>
      </c>
      <c r="C83" s="1" t="s">
        <v>72</v>
      </c>
    </row>
    <row r="84" spans="1:7">
      <c r="A84" t="s">
        <v>73</v>
      </c>
      <c r="B84" s="6">
        <f>INDEX(B2:B52,MATCH($A$83,A2:$A$52,0))</f>
        <v>356640100</v>
      </c>
      <c r="C84" s="6">
        <f>INDEX(C2:C52,MATCH($A$83,A2:$A$52,0))</f>
        <v>341243679.13</v>
      </c>
    </row>
    <row r="85" spans="1:7">
      <c r="A85" t="s">
        <v>74</v>
      </c>
      <c r="B85" s="6">
        <f>INDEX(G2:G52,MATCH($A$83,A2:$A$52,0))</f>
        <v>382685200</v>
      </c>
      <c r="C85" s="6">
        <f>INDEX(H2:H52,MATCH($A$83,A2:$A$52,0))</f>
        <v>346340810.81999999</v>
      </c>
    </row>
    <row r="86" spans="1:7">
      <c r="A86" t="s">
        <v>75</v>
      </c>
      <c r="B86" s="6">
        <f>INDEX(L2:L52,MATCH($A$83,A2:$A$52,0))</f>
        <v>376548600</v>
      </c>
      <c r="C86" s="6">
        <f>INDEX(M2:M52,MATCH($A$83,A2:$A$52,0))</f>
        <v>355279492.22999901</v>
      </c>
    </row>
    <row r="88" spans="1:7">
      <c r="A88" s="7" t="s">
        <v>76</v>
      </c>
      <c r="D88" s="10"/>
    </row>
    <row r="89" spans="1:7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C91" s="5"/>
      <c r="E91" s="5"/>
      <c r="G91" s="5"/>
    </row>
    <row r="92" spans="1:7">
      <c r="A92" t="s">
        <v>74</v>
      </c>
      <c r="C92" s="5"/>
      <c r="E92" s="5"/>
      <c r="G92" s="5"/>
    </row>
    <row r="93" spans="1:7">
      <c r="A93" t="s">
        <v>75</v>
      </c>
      <c r="C93" s="5"/>
      <c r="E93" s="5"/>
      <c r="G93" s="5"/>
    </row>
    <row r="95" spans="1:7">
      <c r="A95" s="7" t="s">
        <v>79</v>
      </c>
    </row>
    <row r="96" spans="1:7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C98" s="4"/>
      <c r="E98" s="4"/>
      <c r="G98" s="4"/>
      <c r="I98" s="4"/>
    </row>
    <row r="99" spans="1:9">
      <c r="A99" t="s">
        <v>74</v>
      </c>
      <c r="C99" s="4"/>
      <c r="E99" s="4"/>
      <c r="G99" s="4"/>
      <c r="I99" s="4"/>
    </row>
    <row r="100" spans="1:9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/>
  <cols>
    <col min="1" max="1" width="12.88671875" bestFit="1" customWidth="1"/>
    <col min="2" max="2" width="52.664062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Yadhira McMurtry</cp:lastModifiedBy>
  <cp:revision/>
  <dcterms:created xsi:type="dcterms:W3CDTF">2020-02-26T17:00:38Z</dcterms:created>
  <dcterms:modified xsi:type="dcterms:W3CDTF">2024-01-26T01:24:37Z</dcterms:modified>
  <cp:category/>
  <cp:contentStatus/>
</cp:coreProperties>
</file>