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rbie\Desktop\DA11\Excel\lookups-exercise-barbsjean\"/>
    </mc:Choice>
  </mc:AlternateContent>
  <xr:revisionPtr revIDLastSave="0" documentId="13_ncr:1_{087BAAE3-04FA-4219-935D-9B5067627F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ro_budget" sheetId="1" r:id="rId1"/>
    <sheet name="List" sheetId="3" r:id="rId2"/>
    <sheet name="data_dictionary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6" i="1" l="1"/>
  <c r="C85" i="1"/>
  <c r="C84" i="1"/>
  <c r="B86" i="1"/>
  <c r="B85" i="1"/>
  <c r="B84" i="1"/>
  <c r="A1" i="3" a="1"/>
  <c r="A1" i="3" s="1"/>
  <c r="B78" i="1"/>
  <c r="C57" i="1"/>
  <c r="C59" i="1"/>
  <c r="C60" i="1"/>
  <c r="C61" i="1"/>
  <c r="C56" i="1"/>
  <c r="O25" i="1"/>
  <c r="O26" i="1"/>
  <c r="O27" i="1"/>
  <c r="P27" i="1" s="1"/>
  <c r="O28" i="1"/>
  <c r="O41" i="1"/>
  <c r="O42" i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D74" i="1" s="1"/>
  <c r="N11" i="1"/>
  <c r="D75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D76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D77" i="1" s="1"/>
  <c r="N25" i="1"/>
  <c r="D78" i="1" s="1"/>
  <c r="N26" i="1"/>
  <c r="N27" i="1"/>
  <c r="N28" i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N35" i="1"/>
  <c r="O35" i="1" s="1"/>
  <c r="P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D79" i="1" s="1"/>
  <c r="N42" i="1"/>
  <c r="N43" i="1"/>
  <c r="O43" i="1" s="1"/>
  <c r="N44" i="1"/>
  <c r="O44" i="1" s="1"/>
  <c r="N45" i="1"/>
  <c r="O45" i="1" s="1"/>
  <c r="N46" i="1"/>
  <c r="O46" i="1" s="1"/>
  <c r="N47" i="1"/>
  <c r="O47" i="1" s="1"/>
  <c r="N48" i="1"/>
  <c r="O48" i="1" s="1"/>
  <c r="N49" i="1"/>
  <c r="O49" i="1" s="1"/>
  <c r="P49" i="1" s="1"/>
  <c r="N50" i="1"/>
  <c r="O50" i="1" s="1"/>
  <c r="N51" i="1"/>
  <c r="O51" i="1" s="1"/>
  <c r="N52" i="1"/>
  <c r="O52" i="1" s="1"/>
  <c r="N2" i="1"/>
  <c r="O2" i="1" s="1"/>
  <c r="I2" i="1"/>
  <c r="J2" i="1" s="1"/>
  <c r="J12" i="1"/>
  <c r="J13" i="1"/>
  <c r="J14" i="1"/>
  <c r="J15" i="1"/>
  <c r="J16" i="1"/>
  <c r="J17" i="1"/>
  <c r="J18" i="1"/>
  <c r="J19" i="1"/>
  <c r="J44" i="1"/>
  <c r="J45" i="1"/>
  <c r="J46" i="1"/>
  <c r="J47" i="1"/>
  <c r="J48" i="1"/>
  <c r="J49" i="1"/>
  <c r="E43" i="1"/>
  <c r="E42" i="1"/>
  <c r="E41" i="1"/>
  <c r="E31" i="1"/>
  <c r="E30" i="1"/>
  <c r="E29" i="1"/>
  <c r="E28" i="1"/>
  <c r="E11" i="1"/>
  <c r="F11" i="1" s="1"/>
  <c r="E10" i="1"/>
  <c r="E9" i="1"/>
  <c r="D2" i="1"/>
  <c r="E2" i="1" s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C74" i="1" s="1"/>
  <c r="I11" i="1"/>
  <c r="J11" i="1" s="1"/>
  <c r="K11" i="1" s="1"/>
  <c r="I12" i="1"/>
  <c r="I13" i="1"/>
  <c r="I14" i="1"/>
  <c r="I15" i="1"/>
  <c r="I16" i="1"/>
  <c r="I17" i="1"/>
  <c r="I18" i="1"/>
  <c r="C67" i="1" s="1"/>
  <c r="I19" i="1"/>
  <c r="I20" i="1"/>
  <c r="J20" i="1" s="1"/>
  <c r="I21" i="1"/>
  <c r="J21" i="1" s="1"/>
  <c r="I22" i="1"/>
  <c r="J22" i="1" s="1"/>
  <c r="I23" i="1"/>
  <c r="J23" i="1" s="1"/>
  <c r="I24" i="1"/>
  <c r="C77" i="1" s="1"/>
  <c r="I25" i="1"/>
  <c r="C78" i="1" s="1"/>
  <c r="I26" i="1"/>
  <c r="J26" i="1" s="1"/>
  <c r="I27" i="1"/>
  <c r="J27" i="1" s="1"/>
  <c r="K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K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C79" i="1" s="1"/>
  <c r="I42" i="1"/>
  <c r="J42" i="1" s="1"/>
  <c r="I43" i="1"/>
  <c r="J43" i="1" s="1"/>
  <c r="I44" i="1"/>
  <c r="I45" i="1"/>
  <c r="I46" i="1"/>
  <c r="I47" i="1"/>
  <c r="I48" i="1"/>
  <c r="I49" i="1"/>
  <c r="I50" i="1"/>
  <c r="J50" i="1" s="1"/>
  <c r="I51" i="1"/>
  <c r="J51" i="1" s="1"/>
  <c r="I52" i="1"/>
  <c r="J52" i="1" s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D10" i="1"/>
  <c r="B74" i="1" s="1"/>
  <c r="D11" i="1"/>
  <c r="B75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B76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B77" i="1" s="1"/>
  <c r="D25" i="1"/>
  <c r="B69" i="1" s="1"/>
  <c r="D26" i="1"/>
  <c r="E26" i="1" s="1"/>
  <c r="D27" i="1"/>
  <c r="E27" i="1" s="1"/>
  <c r="F27" i="1" s="1"/>
  <c r="D28" i="1"/>
  <c r="D29" i="1"/>
  <c r="D30" i="1"/>
  <c r="D31" i="1"/>
  <c r="D32" i="1"/>
  <c r="E32" i="1" s="1"/>
  <c r="D33" i="1"/>
  <c r="E33" i="1" s="1"/>
  <c r="D34" i="1"/>
  <c r="E34" i="1" s="1"/>
  <c r="D35" i="1"/>
  <c r="E35" i="1" s="1"/>
  <c r="F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B79" i="1" s="1"/>
  <c r="D42" i="1"/>
  <c r="D43" i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6" i="1" l="1"/>
  <c r="O11" i="1"/>
  <c r="O10" i="1"/>
  <c r="B59" i="1"/>
  <c r="C58" i="1"/>
  <c r="D57" i="1"/>
  <c r="B60" i="1"/>
  <c r="E25" i="1"/>
  <c r="F25" i="1" s="1"/>
  <c r="B58" i="1"/>
  <c r="B56" i="1"/>
  <c r="B61" i="1"/>
  <c r="B57" i="1"/>
  <c r="F33" i="1"/>
  <c r="F10" i="1"/>
  <c r="F44" i="1"/>
  <c r="F13" i="1"/>
  <c r="F23" i="1"/>
  <c r="F7" i="1"/>
  <c r="F20" i="1"/>
  <c r="F46" i="1"/>
  <c r="F15" i="1"/>
  <c r="F30" i="1"/>
  <c r="F31" i="1"/>
  <c r="F14" i="1"/>
  <c r="B68" i="1"/>
  <c r="J10" i="1"/>
  <c r="J24" i="1"/>
  <c r="D61" i="1"/>
  <c r="C66" i="1"/>
  <c r="C76" i="1"/>
  <c r="O24" i="1"/>
  <c r="P24" i="1" s="1"/>
  <c r="J41" i="1"/>
  <c r="K41" i="1" s="1"/>
  <c r="D60" i="1"/>
  <c r="D65" i="1"/>
  <c r="C75" i="1"/>
  <c r="E18" i="1"/>
  <c r="O18" i="1"/>
  <c r="J25" i="1"/>
  <c r="D59" i="1"/>
  <c r="D70" i="1"/>
  <c r="E24" i="1"/>
  <c r="F24" i="1" s="1"/>
  <c r="D58" i="1"/>
  <c r="D69" i="1"/>
  <c r="D68" i="1"/>
  <c r="B65" i="1"/>
  <c r="D67" i="1"/>
  <c r="B70" i="1"/>
  <c r="D66" i="1"/>
  <c r="B66" i="1"/>
  <c r="B67" i="1"/>
  <c r="C65" i="1"/>
  <c r="C70" i="1"/>
  <c r="C69" i="1"/>
  <c r="C68" i="1"/>
  <c r="F8" i="1" l="1"/>
  <c r="P13" i="1"/>
  <c r="F21" i="1"/>
  <c r="P38" i="1"/>
  <c r="F45" i="1"/>
  <c r="P48" i="1"/>
  <c r="K42" i="1"/>
  <c r="F37" i="1"/>
  <c r="F4" i="1"/>
  <c r="F12" i="1"/>
  <c r="F39" i="1"/>
  <c r="K32" i="1"/>
  <c r="F5" i="1"/>
  <c r="F17" i="1"/>
  <c r="P19" i="1"/>
  <c r="F43" i="1"/>
  <c r="F40" i="1"/>
  <c r="P10" i="1"/>
  <c r="P7" i="1"/>
  <c r="P22" i="1"/>
  <c r="P11" i="1"/>
  <c r="P5" i="1"/>
  <c r="K30" i="1"/>
  <c r="K16" i="1"/>
  <c r="K51" i="1"/>
  <c r="K48" i="1"/>
  <c r="K29" i="1"/>
  <c r="F26" i="1"/>
  <c r="K5" i="1"/>
  <c r="P46" i="1"/>
  <c r="K12" i="1"/>
  <c r="F3" i="1"/>
  <c r="K14" i="1"/>
  <c r="K33" i="1"/>
  <c r="K46" i="1"/>
  <c r="F38" i="1"/>
  <c r="P6" i="1"/>
  <c r="K7" i="1"/>
  <c r="K45" i="1"/>
  <c r="F47" i="1"/>
  <c r="K37" i="1"/>
  <c r="P51" i="1"/>
  <c r="K34" i="1"/>
  <c r="K38" i="1"/>
  <c r="K6" i="1"/>
  <c r="K22" i="1"/>
  <c r="K26" i="1"/>
  <c r="P30" i="1"/>
  <c r="P20" i="1"/>
  <c r="K17" i="1"/>
  <c r="P29" i="1"/>
  <c r="P37" i="1"/>
  <c r="K36" i="1"/>
  <c r="F42" i="1"/>
  <c r="K8" i="1"/>
  <c r="P28" i="1"/>
  <c r="P17" i="1"/>
  <c r="F41" i="1"/>
  <c r="K40" i="1"/>
  <c r="F51" i="1"/>
  <c r="P41" i="1"/>
  <c r="P33" i="1"/>
  <c r="P31" i="1"/>
  <c r="P44" i="1"/>
  <c r="P18" i="1"/>
  <c r="F48" i="1"/>
  <c r="K18" i="1"/>
  <c r="P8" i="1"/>
  <c r="K19" i="1"/>
  <c r="K21" i="1"/>
  <c r="K50" i="1"/>
  <c r="F29" i="1"/>
  <c r="F28" i="1"/>
  <c r="K23" i="1"/>
  <c r="K28" i="1"/>
  <c r="F2" i="1"/>
  <c r="F19" i="1"/>
  <c r="K52" i="1"/>
  <c r="P25" i="1"/>
  <c r="F36" i="1"/>
  <c r="K15" i="1"/>
  <c r="K44" i="1"/>
  <c r="K49" i="1"/>
  <c r="P45" i="1"/>
  <c r="P4" i="1"/>
  <c r="P40" i="1"/>
  <c r="P39" i="1"/>
  <c r="P36" i="1"/>
  <c r="P34" i="1"/>
  <c r="P52" i="1"/>
  <c r="K24" i="1"/>
  <c r="K47" i="1"/>
  <c r="P50" i="1"/>
  <c r="P15" i="1"/>
  <c r="K10" i="1"/>
  <c r="F49" i="1"/>
  <c r="K43" i="1"/>
  <c r="P21" i="1"/>
  <c r="P43" i="1"/>
  <c r="P14" i="1"/>
  <c r="P9" i="1"/>
  <c r="F50" i="1"/>
  <c r="K31" i="1"/>
  <c r="F34" i="1"/>
  <c r="K3" i="1"/>
  <c r="P2" i="1"/>
  <c r="K25" i="1"/>
  <c r="F9" i="1"/>
  <c r="F6" i="1"/>
  <c r="P16" i="1"/>
  <c r="P47" i="1"/>
  <c r="K20" i="1"/>
  <c r="K13" i="1"/>
  <c r="F22" i="1"/>
  <c r="P12" i="1"/>
  <c r="F18" i="1"/>
  <c r="F16" i="1"/>
  <c r="K4" i="1"/>
  <c r="P32" i="1"/>
  <c r="K39" i="1"/>
  <c r="K2" i="1"/>
  <c r="F32" i="1"/>
  <c r="P42" i="1"/>
  <c r="K9" i="1"/>
  <c r="P26" i="1"/>
  <c r="P3" i="1"/>
  <c r="P23" i="1"/>
  <c r="F5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<sst xmlns="http://schemas.openxmlformats.org/spreadsheetml/2006/main" count="150" uniqueCount="90">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</sst>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_([$$-409]* #,##0.00_);_([$$-409]* \(#,##0.00\);_([$$-409]* &quot;-&quot;??_);_(@_)"/>
    <numFmt numFmtId="166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9" fontId="0" fillId="0" borderId="0" xfId="42" applyFont="1"/>
    <xf numFmtId="166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metro_budget!$A$84</c:f>
              <c:strCache>
                <c:ptCount val="1"/>
                <c:pt idx="0">
                  <c:v>FY17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metro_budget!$B$83:$C$83</c:f>
              <c:strCache>
                <c:ptCount val="2"/>
                <c:pt idx="0">
                  <c:v>Budget</c:v>
                </c:pt>
                <c:pt idx="1">
                  <c:v>Actual</c:v>
                </c:pt>
              </c:strCache>
            </c:strRef>
          </c:cat>
          <c:val>
            <c:numRef>
              <c:f>metro_budget!$B$84:$C$84</c:f>
              <c:numCache>
                <c:formatCode>_([$$-409]* #,##0.00_);_([$$-409]* \(#,##0.00\);_([$$-409]* "-"??_);_(@_)</c:formatCode>
                <c:ptCount val="2"/>
                <c:pt idx="0">
                  <c:v>356640100</c:v>
                </c:pt>
                <c:pt idx="1">
                  <c:v>341243679.13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E7-4005-8735-73A1D70690AA}"/>
            </c:ext>
          </c:extLst>
        </c:ser>
        <c:ser>
          <c:idx val="1"/>
          <c:order val="1"/>
          <c:tx>
            <c:strRef>
              <c:f>metro_budget!$A$85</c:f>
              <c:strCache>
                <c:ptCount val="1"/>
                <c:pt idx="0">
                  <c:v>FY18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metro_budget!$B$83:$C$83</c:f>
              <c:strCache>
                <c:ptCount val="2"/>
                <c:pt idx="0">
                  <c:v>Budget</c:v>
                </c:pt>
                <c:pt idx="1">
                  <c:v>Actual</c:v>
                </c:pt>
              </c:strCache>
            </c:strRef>
          </c:cat>
          <c:val>
            <c:numRef>
              <c:f>metro_budget!$B$85:$C$85</c:f>
              <c:numCache>
                <c:formatCode>_([$$-409]* #,##0.00_);_([$$-409]* \(#,##0.00\);_([$$-409]* "-"??_);_(@_)</c:formatCode>
                <c:ptCount val="2"/>
                <c:pt idx="0">
                  <c:v>382685200</c:v>
                </c:pt>
                <c:pt idx="1">
                  <c:v>346340810.81999999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E7-4005-8735-73A1D70690AA}"/>
            </c:ext>
          </c:extLst>
        </c:ser>
        <c:ser>
          <c:idx val="2"/>
          <c:order val="2"/>
          <c:tx>
            <c:strRef>
              <c:f>metro_budget!$A$86</c:f>
              <c:strCache>
                <c:ptCount val="1"/>
                <c:pt idx="0">
                  <c:v>FY19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metro_budget!$B$83:$C$83</c:f>
              <c:strCache>
                <c:ptCount val="2"/>
                <c:pt idx="0">
                  <c:v>Budget</c:v>
                </c:pt>
                <c:pt idx="1">
                  <c:v>Actual</c:v>
                </c:pt>
              </c:strCache>
            </c:strRef>
          </c:cat>
          <c:val>
            <c:numRef>
              <c:f>metro_budget!$B$86:$C$86</c:f>
              <c:numCache>
                <c:formatCode>_([$$-409]* #,##0.00_);_([$$-409]* \(#,##0.00\);_([$$-409]* "-"??_);_(@_)</c:formatCode>
                <c:ptCount val="2"/>
                <c:pt idx="0">
                  <c:v>376548600</c:v>
                </c:pt>
                <c:pt idx="1">
                  <c:v>355279492.22999901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E7-4005-8735-73A1D7069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3809567"/>
        <c:axId val="312095903"/>
      </c:barChart>
      <c:catAx>
        <c:axId val="23809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095903"/>
        <c:crosses val="autoZero"/>
        <c:auto val="1"/>
        <c:lblAlgn val="ctr"/>
        <c:lblOffset val="100"/>
        <c:noMultiLvlLbl val="0"/>
      </c:catAx>
      <c:valAx>
        <c:axId val="31209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0956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69</xdr:row>
      <xdr:rowOff>128587</xdr:rowOff>
    </xdr:from>
    <xdr:to>
      <xdr:col>10</xdr:col>
      <xdr:colOff>9525</xdr:colOff>
      <xdr:row>85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D50BBF-D857-6C20-7A31-EA482BBB17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10729A-7599-4B8C-BB38-5F8450F0FEE4}" name="Budget" displayName="Budget" ref="A1:P52" totalsRowShown="0">
  <autoFilter ref="A1:P52" xr:uid="{F710729A-7599-4B8C-BB38-5F8450F0FEE4}"/>
  <tableColumns count="16">
    <tableColumn id="1" xr3:uid="{F814B0BF-32F0-4B95-AEBD-9323DCB61FC0}" name="Department"/>
    <tableColumn id="2" xr3:uid="{054C8748-217C-462F-BA08-08BFD914573C}" name="FY17_Budget"/>
    <tableColumn id="3" xr3:uid="{D8D0752A-DE3E-4DFF-BBCA-37718F7100DC}" name="FY17_Actual"/>
    <tableColumn id="4" xr3:uid="{A7EFFEE9-1D92-4AD3-A8E1-A6EC5ACF17A4}" name="FY17_diff">
      <calculatedColumnFormula>C2-B2</calculatedColumnFormula>
    </tableColumn>
    <tableColumn id="5" xr3:uid="{55A4E41B-1451-4AAB-9C9F-BC0756717409}" name="FY17_diff_pct" dataDxfId="2" dataCellStyle="Percent">
      <calculatedColumnFormula>IFERROR(D2/B2," ")</calculatedColumnFormula>
    </tableColumn>
    <tableColumn id="6" xr3:uid="{EA54BA2D-6B96-428E-8FC2-BFBB2363E5EB}" name="FY17_rank">
      <calculatedColumnFormula>RANK(E2,E:E,1)</calculatedColumnFormula>
    </tableColumn>
    <tableColumn id="7" xr3:uid="{902C748E-BFE5-4CBB-A7B3-216414B0802E}" name="FY18_Budget"/>
    <tableColumn id="8" xr3:uid="{F6EEA100-B5A4-48E0-8B6C-43555FFF0B56}" name="FY18_Actual"/>
    <tableColumn id="9" xr3:uid="{E5D049F6-4BD9-49CD-B140-5B9E406ED761}" name="FY18_diff">
      <calculatedColumnFormula>H2-G2</calculatedColumnFormula>
    </tableColumn>
    <tableColumn id="10" xr3:uid="{BB8885F7-DAD2-40D9-86FA-D63DCC7E608F}" name="FY18_diff_pct" dataDxfId="1">
      <calculatedColumnFormula>IFERROR(I2/G2," ")</calculatedColumnFormula>
    </tableColumn>
    <tableColumn id="11" xr3:uid="{F08461E9-091F-4807-A27B-68B6F03125BE}" name="FY18_rank">
      <calculatedColumnFormula>RANK(J2,J:J,1)</calculatedColumnFormula>
    </tableColumn>
    <tableColumn id="12" xr3:uid="{F915098C-CEEF-484C-A4C4-092FE906B2CB}" name="FY19_Budget"/>
    <tableColumn id="13" xr3:uid="{25CB9FC9-7266-4D17-9DD0-0137908E3682}" name="FY19_Actual"/>
    <tableColumn id="14" xr3:uid="{E20D874D-F45F-4DF8-A94F-1F5954CC1F01}" name="FY19_diff">
      <calculatedColumnFormula>M2-L2</calculatedColumnFormula>
    </tableColumn>
    <tableColumn id="15" xr3:uid="{29E31283-AB49-4124-8A18-E9DB0FAE986D}" name="FY19_diff_pct" dataDxfId="0">
      <calculatedColumnFormula>IFERROR(N2/L2," ")</calculatedColumnFormula>
    </tableColumn>
    <tableColumn id="16" xr3:uid="{F284C64A-8958-4114-8466-57479C0E2074}" name="FY19_rank">
      <calculatedColumnFormula>RANK(O2,O:O,1)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00"/>
  <sheetViews>
    <sheetView tabSelected="1" topLeftCell="A67" workbookViewId="0">
      <selection activeCell="L85" sqref="L85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>C2-B2</f>
        <v>-15396420.870000005</v>
      </c>
      <c r="E2" s="9">
        <f>IFERROR(D2/B2," ")</f>
        <v>-4.3170750765267295E-2</v>
      </c>
      <c r="F2">
        <f>RANK(E2,E:E,1)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IFERROR(I2/G2," ")</f>
        <v>-9.4972027086493035E-2</v>
      </c>
      <c r="K2">
        <f>RANK(J2,J:J,1)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IFERROR(N2/L2," ")</f>
        <v>-5.6484362894991494E-2</v>
      </c>
      <c r="P2">
        <f>RANK(O2,O:O,1)</f>
        <v>14</v>
      </c>
    </row>
    <row r="3" spans="1:16" x14ac:dyDescent="0.25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9">
        <f t="shared" ref="E3:E52" si="1">IFERROR(D3/B3," ")</f>
        <v>-2.3069981751824741E-2</v>
      </c>
      <c r="F3">
        <f t="shared" ref="F3:F52" si="2">RANK(E3,E:E,1)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IFERROR(I3/G3," ")</f>
        <v>-6.6804928315415249E-2</v>
      </c>
      <c r="K3">
        <f t="shared" ref="K3:K52" si="5">RANK(J3,J:J,1)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IFERROR(N3/L3," ")</f>
        <v>-1.3540749922529313E-3</v>
      </c>
      <c r="P3">
        <f t="shared" ref="P3:P52" si="8">RANK(O3,O:O,1)</f>
        <v>37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9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2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9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25">
      <c r="A6" t="s">
        <v>20</v>
      </c>
      <c r="B6">
        <v>409300</v>
      </c>
      <c r="C6">
        <v>385908.52</v>
      </c>
      <c r="D6">
        <f t="shared" si="0"/>
        <v>-23391.479999999981</v>
      </c>
      <c r="E6" s="9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25">
      <c r="A7" t="s">
        <v>21</v>
      </c>
      <c r="B7">
        <v>3329000</v>
      </c>
      <c r="C7">
        <v>2946071.21</v>
      </c>
      <c r="D7">
        <f t="shared" si="0"/>
        <v>-382928.79000000004</v>
      </c>
      <c r="E7" s="9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9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2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9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25">
      <c r="A10" t="s">
        <v>24</v>
      </c>
      <c r="B10">
        <v>443300</v>
      </c>
      <c r="C10">
        <v>407090.37</v>
      </c>
      <c r="D10">
        <f t="shared" si="0"/>
        <v>-36209.630000000005</v>
      </c>
      <c r="E10" s="9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25">
      <c r="A11" t="s">
        <v>25</v>
      </c>
      <c r="B11">
        <v>0</v>
      </c>
      <c r="C11">
        <v>0</v>
      </c>
      <c r="D11">
        <f t="shared" si="0"/>
        <v>0</v>
      </c>
      <c r="E11" s="9" t="str">
        <f t="shared" si="1"/>
        <v xml:space="preserve"> </v>
      </c>
      <c r="F11" t="e">
        <f t="shared" si="2"/>
        <v>#VALUE!</v>
      </c>
      <c r="G11">
        <v>0</v>
      </c>
      <c r="H11">
        <v>0</v>
      </c>
      <c r="I11">
        <f t="shared" si="3"/>
        <v>0</v>
      </c>
      <c r="J11" s="5" t="str">
        <f t="shared" si="4"/>
        <v xml:space="preserve"> </v>
      </c>
      <c r="K11" t="e">
        <f t="shared" si="5"/>
        <v>#VALUE!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si="0"/>
        <v>-214304.66999999993</v>
      </c>
      <c r="E12" s="9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9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25">
      <c r="A14" t="s">
        <v>28</v>
      </c>
      <c r="B14">
        <v>512000</v>
      </c>
      <c r="C14">
        <v>505017.37</v>
      </c>
      <c r="D14">
        <f t="shared" si="0"/>
        <v>-6982.6300000000047</v>
      </c>
      <c r="E14" s="9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9">
        <f t="shared" si="1"/>
        <v>3.1837408866824991E-3</v>
      </c>
      <c r="F15">
        <f t="shared" si="2"/>
        <v>48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9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9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2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9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9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9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9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9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9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25">
      <c r="A24" t="s">
        <v>38</v>
      </c>
      <c r="B24">
        <v>917200</v>
      </c>
      <c r="C24">
        <v>904969.19</v>
      </c>
      <c r="D24">
        <f t="shared" si="0"/>
        <v>-12230.810000000056</v>
      </c>
      <c r="E24" s="9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25">
      <c r="A25" t="s">
        <v>39</v>
      </c>
      <c r="B25">
        <v>484100</v>
      </c>
      <c r="C25">
        <v>479149.53</v>
      </c>
      <c r="D25">
        <f t="shared" si="0"/>
        <v>-4950.4699999999721</v>
      </c>
      <c r="E25" s="9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25">
      <c r="A26" t="s">
        <v>40</v>
      </c>
      <c r="B26">
        <v>5249800</v>
      </c>
      <c r="C26">
        <v>4801960.08</v>
      </c>
      <c r="D26">
        <f t="shared" si="0"/>
        <v>-447839.91999999993</v>
      </c>
      <c r="E26" s="9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25">
      <c r="A27" t="s">
        <v>41</v>
      </c>
      <c r="B27">
        <v>0</v>
      </c>
      <c r="C27">
        <v>0</v>
      </c>
      <c r="D27">
        <f t="shared" si="0"/>
        <v>0</v>
      </c>
      <c r="E27" s="9" t="str">
        <f t="shared" si="1"/>
        <v xml:space="preserve"> </v>
      </c>
      <c r="F27" t="e">
        <f t="shared" si="2"/>
        <v>#VALUE!</v>
      </c>
      <c r="G27">
        <v>0</v>
      </c>
      <c r="H27">
        <v>0</v>
      </c>
      <c r="I27">
        <f t="shared" si="3"/>
        <v>0</v>
      </c>
      <c r="J27" s="5" t="str">
        <f t="shared" si="4"/>
        <v xml:space="preserve"> </v>
      </c>
      <c r="K27" t="e">
        <f t="shared" si="5"/>
        <v>#VALUE!</v>
      </c>
      <c r="L27">
        <v>0</v>
      </c>
      <c r="M27">
        <v>0</v>
      </c>
      <c r="N27">
        <f t="shared" si="6"/>
        <v>0</v>
      </c>
      <c r="O27" s="5" t="str">
        <f t="shared" si="7"/>
        <v xml:space="preserve"> </v>
      </c>
      <c r="P27" t="e">
        <f t="shared" si="8"/>
        <v>#VALUE!</v>
      </c>
    </row>
    <row r="28" spans="1:16" x14ac:dyDescent="0.25">
      <c r="A28" t="s">
        <v>42</v>
      </c>
      <c r="B28">
        <v>1382900</v>
      </c>
      <c r="C28">
        <v>1250442.02</v>
      </c>
      <c r="D28">
        <f t="shared" si="0"/>
        <v>-132457.97999999998</v>
      </c>
      <c r="E28" s="9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25">
      <c r="A29" t="s">
        <v>43</v>
      </c>
      <c r="B29">
        <v>2561800</v>
      </c>
      <c r="C29">
        <v>2523884.71</v>
      </c>
      <c r="D29">
        <f t="shared" si="0"/>
        <v>-37915.290000000037</v>
      </c>
      <c r="E29" s="9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9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si="0"/>
        <v>-24772.310000000056</v>
      </c>
      <c r="E31" s="9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9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9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si="0"/>
        <v>-79341.779999999795</v>
      </c>
      <c r="E34" s="9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25">
      <c r="A35" t="s">
        <v>49</v>
      </c>
      <c r="B35">
        <v>0</v>
      </c>
      <c r="C35">
        <v>0</v>
      </c>
      <c r="D35">
        <f t="shared" si="0"/>
        <v>0</v>
      </c>
      <c r="E35" s="9" t="str">
        <f t="shared" si="1"/>
        <v xml:space="preserve"> </v>
      </c>
      <c r="F35" t="e">
        <f t="shared" si="2"/>
        <v>#VALUE!</v>
      </c>
      <c r="G35">
        <v>0</v>
      </c>
      <c r="H35">
        <v>0</v>
      </c>
      <c r="I35">
        <f t="shared" si="3"/>
        <v>0</v>
      </c>
      <c r="J35" s="5" t="str">
        <f t="shared" si="4"/>
        <v xml:space="preserve"> </v>
      </c>
      <c r="K35" t="e">
        <f t="shared" si="5"/>
        <v>#VALUE!</v>
      </c>
      <c r="L35">
        <v>0</v>
      </c>
      <c r="M35">
        <v>0</v>
      </c>
      <c r="N35">
        <f t="shared" si="6"/>
        <v>0</v>
      </c>
      <c r="O35" s="5" t="str">
        <f t="shared" si="7"/>
        <v xml:space="preserve"> </v>
      </c>
      <c r="P35" t="e">
        <f t="shared" si="8"/>
        <v>#VALUE!</v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9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9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25">
      <c r="A38" t="s">
        <v>52</v>
      </c>
      <c r="B38">
        <v>855300</v>
      </c>
      <c r="C38">
        <v>838669.82</v>
      </c>
      <c r="D38">
        <f t="shared" si="0"/>
        <v>-16630.180000000051</v>
      </c>
      <c r="E38" s="9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25">
      <c r="A39" t="s">
        <v>53</v>
      </c>
      <c r="B39">
        <v>883900</v>
      </c>
      <c r="C39">
        <v>813108.87</v>
      </c>
      <c r="D39">
        <f t="shared" si="0"/>
        <v>-70791.13</v>
      </c>
      <c r="E39" s="9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9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2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9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9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2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9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9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9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25">
      <c r="A46" t="s">
        <v>60</v>
      </c>
      <c r="B46">
        <v>259100</v>
      </c>
      <c r="C46">
        <v>258322.43</v>
      </c>
      <c r="D46">
        <f t="shared" si="0"/>
        <v>-777.57000000000698</v>
      </c>
      <c r="E46" s="9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9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9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25">
      <c r="A49" t="s">
        <v>63</v>
      </c>
      <c r="B49">
        <v>92200</v>
      </c>
      <c r="C49">
        <v>90499.43</v>
      </c>
      <c r="D49">
        <f t="shared" si="0"/>
        <v>-1700.570000000007</v>
      </c>
      <c r="E49" s="9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 t="str">
        <f t="shared" si="7"/>
        <v xml:space="preserve"> </v>
      </c>
      <c r="P49" t="e">
        <f t="shared" si="8"/>
        <v>#VALUE!</v>
      </c>
    </row>
    <row r="50" spans="1:16" x14ac:dyDescent="0.25">
      <c r="A50" t="s">
        <v>64</v>
      </c>
      <c r="B50">
        <v>832600</v>
      </c>
      <c r="C50">
        <v>832600</v>
      </c>
      <c r="D50">
        <f t="shared" si="0"/>
        <v>0</v>
      </c>
      <c r="E50" s="9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9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9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  <c r="B56" s="10">
        <f>VLOOKUP(A56,$A$1:$P$52,4)</f>
        <v>-36209.630000000005</v>
      </c>
      <c r="C56" s="10">
        <f>VLOOKUP(A56,$A$1:$P$52,9)</f>
        <v>-27292.159999999974</v>
      </c>
      <c r="D56" s="10">
        <f>VLOOKUP(A56,$A$1:$P$52,14)</f>
        <v>-9181.0800000000163</v>
      </c>
    </row>
    <row r="57" spans="1:16" x14ac:dyDescent="0.25">
      <c r="A57" t="s">
        <v>25</v>
      </c>
      <c r="B57" s="10">
        <f t="shared" ref="B57:B61" si="9">VLOOKUP(A57,$A$1:$P$52,4)</f>
        <v>0</v>
      </c>
      <c r="C57" s="10">
        <f t="shared" ref="C57:C61" si="10">VLOOKUP(A57,$A$1:$P$52,9)</f>
        <v>0</v>
      </c>
      <c r="D57" s="10">
        <f t="shared" ref="D57:D61" si="11">VLOOKUP(A57,$A$1:$P$52,14)</f>
        <v>-311228.08999999997</v>
      </c>
    </row>
    <row r="58" spans="1:16" x14ac:dyDescent="0.25">
      <c r="A58" t="s">
        <v>32</v>
      </c>
      <c r="B58" s="10">
        <f t="shared" si="9"/>
        <v>-149396.10000000987</v>
      </c>
      <c r="C58" s="10">
        <f t="shared" si="10"/>
        <v>-189254.06000000006</v>
      </c>
      <c r="D58" s="10">
        <f t="shared" si="11"/>
        <v>-374962.91000000015</v>
      </c>
    </row>
    <row r="59" spans="1:16" x14ac:dyDescent="0.25">
      <c r="A59" t="s">
        <v>38</v>
      </c>
      <c r="B59" s="10">
        <f t="shared" si="9"/>
        <v>-12230.810000000056</v>
      </c>
      <c r="C59" s="10">
        <f t="shared" si="10"/>
        <v>-45485.580000000075</v>
      </c>
      <c r="D59" s="10">
        <f t="shared" si="11"/>
        <v>-72.879999999888241</v>
      </c>
    </row>
    <row r="60" spans="1:16" x14ac:dyDescent="0.25">
      <c r="A60" t="s">
        <v>39</v>
      </c>
      <c r="B60" s="10">
        <f t="shared" si="9"/>
        <v>-4950.4699999999721</v>
      </c>
      <c r="C60" s="10">
        <f t="shared" si="10"/>
        <v>-8005.7900000010268</v>
      </c>
      <c r="D60" s="10">
        <f t="shared" si="11"/>
        <v>-1724.9000000000233</v>
      </c>
    </row>
    <row r="61" spans="1:16" x14ac:dyDescent="0.25">
      <c r="A61" t="s">
        <v>55</v>
      </c>
      <c r="B61" s="10">
        <f t="shared" si="9"/>
        <v>-184239.79000001028</v>
      </c>
      <c r="C61" s="10">
        <f t="shared" si="10"/>
        <v>-133456.33000001032</v>
      </c>
      <c r="D61" s="10">
        <f t="shared" si="11"/>
        <v>-82077.349999999627</v>
      </c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  <c r="B65" s="10">
        <f>_xlfn.XLOOKUP(A65,$A$1:$A$52,$D$1:$D$52)</f>
        <v>-36209.630000000005</v>
      </c>
      <c r="C65" s="10">
        <f>_xlfn.XLOOKUP(A65,$A$2:$A$52,$I$2:$I$52)</f>
        <v>-27292.159999999974</v>
      </c>
      <c r="D65" s="10">
        <f>_xlfn.XLOOKUP(A65,$A$2:$A$52,$N$2:$N$52)</f>
        <v>-9181.0800000000163</v>
      </c>
    </row>
    <row r="66" spans="1:4" x14ac:dyDescent="0.25">
      <c r="A66" t="s">
        <v>25</v>
      </c>
      <c r="B66" s="10">
        <f t="shared" ref="B66:B70" si="12">_xlfn.XLOOKUP(A66,$A$1:$A$52,$D$1:$D$52)</f>
        <v>0</v>
      </c>
      <c r="C66" s="10">
        <f t="shared" ref="C66:C70" si="13">_xlfn.XLOOKUP(A66,$A$2:$A$52,$I$2:$I$52)</f>
        <v>0</v>
      </c>
      <c r="D66" s="10">
        <f t="shared" ref="D66:D70" si="14">_xlfn.XLOOKUP(A66,$A$2:$A$52,$N$2:$N$52)</f>
        <v>-311228.08999999997</v>
      </c>
    </row>
    <row r="67" spans="1:4" x14ac:dyDescent="0.25">
      <c r="A67" t="s">
        <v>32</v>
      </c>
      <c r="B67" s="10">
        <f>_xlfn.XLOOKUP(A67,$A$1:$A$52,$D$1:$D$52)</f>
        <v>-149396.10000000987</v>
      </c>
      <c r="C67" s="10">
        <f t="shared" si="13"/>
        <v>-189254.06000000006</v>
      </c>
      <c r="D67" s="10">
        <f t="shared" si="14"/>
        <v>-374962.91000000015</v>
      </c>
    </row>
    <row r="68" spans="1:4" x14ac:dyDescent="0.25">
      <c r="A68" t="s">
        <v>38</v>
      </c>
      <c r="B68" s="10">
        <f t="shared" si="12"/>
        <v>-12230.810000000056</v>
      </c>
      <c r="C68" s="10">
        <f t="shared" si="13"/>
        <v>-45485.580000000075</v>
      </c>
      <c r="D68" s="10">
        <f t="shared" si="14"/>
        <v>-72.879999999888241</v>
      </c>
    </row>
    <row r="69" spans="1:4" x14ac:dyDescent="0.25">
      <c r="A69" t="s">
        <v>39</v>
      </c>
      <c r="B69" s="10">
        <f t="shared" si="12"/>
        <v>-4950.4699999999721</v>
      </c>
      <c r="C69" s="10">
        <f t="shared" si="13"/>
        <v>-8005.7900000010268</v>
      </c>
      <c r="D69" s="10">
        <f t="shared" si="14"/>
        <v>-1724.9000000000233</v>
      </c>
    </row>
    <row r="70" spans="1:4" x14ac:dyDescent="0.25">
      <c r="A70" t="s">
        <v>55</v>
      </c>
      <c r="B70" s="10">
        <f t="shared" si="12"/>
        <v>-184239.79000001028</v>
      </c>
      <c r="C70" s="10">
        <f t="shared" si="13"/>
        <v>-133456.33000001032</v>
      </c>
      <c r="D70" s="10">
        <f t="shared" si="14"/>
        <v>-82077.349999999627</v>
      </c>
    </row>
    <row r="72" spans="1:4" x14ac:dyDescent="0.25">
      <c r="A72" s="7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  <c r="B74" s="10">
        <f>INDEX($D$2:$D$52, MATCH($A74,$A$2:$A$52))</f>
        <v>-36209.630000000005</v>
      </c>
      <c r="C74" s="10">
        <f>INDEX($I$2:$I$52, MATCH($A74, $A$2:$A$52))</f>
        <v>-27292.159999999974</v>
      </c>
      <c r="D74" s="10">
        <f>INDEX($N$2:$N$52, MATCH($A74,$A$2:$A$52))</f>
        <v>-9181.0800000000163</v>
      </c>
    </row>
    <row r="75" spans="1:4" x14ac:dyDescent="0.25">
      <c r="A75" t="s">
        <v>25</v>
      </c>
      <c r="B75" s="10">
        <f t="shared" ref="B75:B79" si="15">INDEX($D$2:$D$52, MATCH($A75,$A$2:$A$52))</f>
        <v>0</v>
      </c>
      <c r="C75" s="10">
        <f t="shared" ref="C75:C79" si="16">INDEX($I$2:$I$52, MATCH($A75, $A$2:$A$52))</f>
        <v>0</v>
      </c>
      <c r="D75" s="10">
        <f t="shared" ref="D75:D79" si="17">INDEX($N$2:$N$52, MATCH($A75,$A$2:$A$52))</f>
        <v>-311228.08999999997</v>
      </c>
    </row>
    <row r="76" spans="1:4" x14ac:dyDescent="0.25">
      <c r="A76" t="s">
        <v>32</v>
      </c>
      <c r="B76" s="10">
        <f t="shared" si="15"/>
        <v>-149396.10000000987</v>
      </c>
      <c r="C76" s="10">
        <f t="shared" si="16"/>
        <v>-189254.06000000006</v>
      </c>
      <c r="D76" s="10">
        <f t="shared" si="17"/>
        <v>-374962.91000000015</v>
      </c>
    </row>
    <row r="77" spans="1:4" x14ac:dyDescent="0.25">
      <c r="A77" t="s">
        <v>38</v>
      </c>
      <c r="B77" s="10">
        <f t="shared" si="15"/>
        <v>-12230.810000000056</v>
      </c>
      <c r="C77" s="10">
        <f t="shared" si="16"/>
        <v>-45485.580000000075</v>
      </c>
      <c r="D77" s="10">
        <f t="shared" si="17"/>
        <v>-72.879999999888241</v>
      </c>
    </row>
    <row r="78" spans="1:4" x14ac:dyDescent="0.25">
      <c r="A78" t="s">
        <v>39</v>
      </c>
      <c r="B78" s="10">
        <f t="shared" si="15"/>
        <v>-4950.4699999999721</v>
      </c>
      <c r="C78" s="10">
        <f t="shared" si="16"/>
        <v>-8005.7900000010268</v>
      </c>
      <c r="D78" s="10">
        <f t="shared" si="17"/>
        <v>-1724.9000000000233</v>
      </c>
    </row>
    <row r="79" spans="1:4" x14ac:dyDescent="0.25">
      <c r="A79" t="s">
        <v>55</v>
      </c>
      <c r="B79" s="10">
        <f t="shared" si="15"/>
        <v>-184239.79000001028</v>
      </c>
      <c r="C79" s="10">
        <f t="shared" si="16"/>
        <v>-133456.33000001032</v>
      </c>
      <c r="D79" s="10">
        <f t="shared" si="17"/>
        <v>-82077.349999999627</v>
      </c>
    </row>
    <row r="81" spans="1:7" x14ac:dyDescent="0.25">
      <c r="A81" s="7" t="s">
        <v>70</v>
      </c>
    </row>
    <row r="82" spans="1:7" x14ac:dyDescent="0.25">
      <c r="A82" t="s">
        <v>0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6">
        <f>INDEX(Budget[FY17_Budget],MATCH(B87,Budget[Department]))</f>
        <v>356640100</v>
      </c>
      <c r="C84" s="6">
        <f>INDEX(Budget[FY17_Actual], MATCH(B87,Budget[Department]))</f>
        <v>341243679.13</v>
      </c>
    </row>
    <row r="85" spans="1:7" x14ac:dyDescent="0.25">
      <c r="A85" t="s">
        <v>74</v>
      </c>
      <c r="B85" s="6">
        <f>INDEX(Budget[FY18_Budget],MATCH(B87,Budget[Department]))</f>
        <v>382685200</v>
      </c>
      <c r="C85" s="6">
        <f>INDEX(Budget[FY18_Actual], MATCH(B87,Budget[Department]))</f>
        <v>346340810.81999999</v>
      </c>
    </row>
    <row r="86" spans="1:7" x14ac:dyDescent="0.25">
      <c r="A86" t="s">
        <v>75</v>
      </c>
      <c r="B86" s="6">
        <f>INDEX(Budget[FY19_Budget],MATCH(B87,Budget[Department]))</f>
        <v>376548600</v>
      </c>
      <c r="C86" s="6">
        <f>INDEX(Budget[FY19_Actual], MATCH(B87,Budget[Department]))</f>
        <v>355279492.22999901</v>
      </c>
    </row>
    <row r="87" spans="1:7" x14ac:dyDescent="0.25">
      <c r="B87" t="s">
        <v>16</v>
      </c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73</v>
      </c>
      <c r="C91" s="5"/>
      <c r="E91" s="5"/>
      <c r="G91" s="5"/>
    </row>
    <row r="92" spans="1:7" x14ac:dyDescent="0.25">
      <c r="A92" t="s">
        <v>74</v>
      </c>
      <c r="C92" s="5"/>
      <c r="E92" s="5"/>
      <c r="G92" s="5"/>
    </row>
    <row r="93" spans="1:7" x14ac:dyDescent="0.25">
      <c r="A93" t="s">
        <v>75</v>
      </c>
      <c r="C93" s="5"/>
      <c r="E93" s="5"/>
      <c r="G93" s="5"/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C98" s="4"/>
      <c r="E98" s="4"/>
      <c r="G98" s="4"/>
      <c r="I98" s="4"/>
    </row>
    <row r="99" spans="1:9" x14ac:dyDescent="0.25">
      <c r="A99" t="s">
        <v>74</v>
      </c>
      <c r="C99" s="4"/>
      <c r="E99" s="4"/>
      <c r="G99" s="4"/>
      <c r="I99" s="4"/>
    </row>
    <row r="100" spans="1:9" x14ac:dyDescent="0.25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D996F63-028A-4E9E-8D48-D64D9BFE8747}">
          <x14:formula1>
            <xm:f>_xlfn.ANCHORARRAY(List!$A$1)</xm:f>
          </x14:formula1>
          <xm:sqref>B87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A9EDD-ABD6-48A0-97B9-74C7D5EC5CB0}">
  <dimension ref="A1:A51"/>
  <sheetViews>
    <sheetView workbookViewId="0">
      <selection activeCell="A2" sqref="A2"/>
    </sheetView>
  </sheetViews>
  <sheetFormatPr defaultRowHeight="15" x14ac:dyDescent="0.25"/>
  <cols>
    <col min="1" max="1" width="32.42578125" bestFit="1" customWidth="1"/>
  </cols>
  <sheetData>
    <row r="1" spans="1:1" x14ac:dyDescent="0.25">
      <c r="A1" t="str" cm="1">
        <f t="array" ref="A1:A51">_xlfn.UNIQUE(Budget[Department])</f>
        <v>Administrative</v>
      </c>
    </row>
    <row r="2" spans="1:1" x14ac:dyDescent="0.25">
      <c r="A2" t="str">
        <v>Agricultural Extension</v>
      </c>
    </row>
    <row r="3" spans="1:1" x14ac:dyDescent="0.25">
      <c r="A3" t="str">
        <v>Arts Commission</v>
      </c>
    </row>
    <row r="4" spans="1:1" x14ac:dyDescent="0.25">
      <c r="A4" t="str">
        <v>Assessor of Property</v>
      </c>
    </row>
    <row r="5" spans="1:1" x14ac:dyDescent="0.25">
      <c r="A5" t="str">
        <v>Beer Board</v>
      </c>
    </row>
    <row r="6" spans="1:1" x14ac:dyDescent="0.25">
      <c r="A6" t="str">
        <v>Circuit Court Clerk</v>
      </c>
    </row>
    <row r="7" spans="1:1" x14ac:dyDescent="0.25">
      <c r="A7" t="str">
        <v>Clerk and Master - Chancery</v>
      </c>
    </row>
    <row r="8" spans="1:1" x14ac:dyDescent="0.25">
      <c r="A8" t="str">
        <v>Codes Administration</v>
      </c>
    </row>
    <row r="9" spans="1:1" x14ac:dyDescent="0.25">
      <c r="A9" t="str">
        <v>Community Education Commission</v>
      </c>
    </row>
    <row r="10" spans="1:1" x14ac:dyDescent="0.25">
      <c r="A10" t="str">
        <v>Community Oversight Board</v>
      </c>
    </row>
    <row r="11" spans="1:1" x14ac:dyDescent="0.25">
      <c r="A11" t="str">
        <v>County Clerk</v>
      </c>
    </row>
    <row r="12" spans="1:1" x14ac:dyDescent="0.25">
      <c r="A12" t="str">
        <v>Criminal Court Clerk</v>
      </c>
    </row>
    <row r="13" spans="1:1" x14ac:dyDescent="0.25">
      <c r="A13" t="str">
        <v>Criminal Justice Planning</v>
      </c>
    </row>
    <row r="14" spans="1:1" x14ac:dyDescent="0.25">
      <c r="A14" t="str">
        <v>Debt Service</v>
      </c>
    </row>
    <row r="15" spans="1:1" x14ac:dyDescent="0.25">
      <c r="A15" t="str">
        <v>District Attorney</v>
      </c>
    </row>
    <row r="16" spans="1:1" x14ac:dyDescent="0.25">
      <c r="A16" t="str">
        <v>ECC Emergency Comm Center</v>
      </c>
    </row>
    <row r="17" spans="1:1" x14ac:dyDescent="0.25">
      <c r="A17" t="str">
        <v>Election Commission</v>
      </c>
    </row>
    <row r="18" spans="1:1" x14ac:dyDescent="0.25">
      <c r="A18" t="str">
        <v>Finance</v>
      </c>
    </row>
    <row r="19" spans="1:1" x14ac:dyDescent="0.25">
      <c r="A19" t="str">
        <v>Fire</v>
      </c>
    </row>
    <row r="20" spans="1:1" x14ac:dyDescent="0.25">
      <c r="A20" t="str">
        <v>General Services</v>
      </c>
    </row>
    <row r="21" spans="1:1" x14ac:dyDescent="0.25">
      <c r="A21" t="str">
        <v>General Sessions Court</v>
      </c>
    </row>
    <row r="22" spans="1:1" x14ac:dyDescent="0.25">
      <c r="A22" t="str">
        <v>Health</v>
      </c>
    </row>
    <row r="23" spans="1:1" x14ac:dyDescent="0.25">
      <c r="A23" t="str">
        <v>Historical Commission</v>
      </c>
    </row>
    <row r="24" spans="1:1" x14ac:dyDescent="0.25">
      <c r="A24" t="str">
        <v>Human Relations Commission</v>
      </c>
    </row>
    <row r="25" spans="1:1" x14ac:dyDescent="0.25">
      <c r="A25" t="str">
        <v>Human Resources</v>
      </c>
    </row>
    <row r="26" spans="1:1" x14ac:dyDescent="0.25">
      <c r="A26" t="str">
        <v>Information Technology Service</v>
      </c>
    </row>
    <row r="27" spans="1:1" x14ac:dyDescent="0.25">
      <c r="A27" t="str">
        <v>Internal Audit</v>
      </c>
    </row>
    <row r="28" spans="1:1" x14ac:dyDescent="0.25">
      <c r="A28" t="str">
        <v>Justice Integration Services</v>
      </c>
    </row>
    <row r="29" spans="1:1" x14ac:dyDescent="0.25">
      <c r="A29" t="str">
        <v>Juvenile Court</v>
      </c>
    </row>
    <row r="30" spans="1:1" x14ac:dyDescent="0.25">
      <c r="A30" t="str">
        <v>Juvenile Court Clerk</v>
      </c>
    </row>
    <row r="31" spans="1:1" x14ac:dyDescent="0.25">
      <c r="A31" t="str">
        <v>Law</v>
      </c>
    </row>
    <row r="32" spans="1:1" x14ac:dyDescent="0.25">
      <c r="A32" t="str">
        <v>MNPS</v>
      </c>
    </row>
    <row r="33" spans="1:1" x14ac:dyDescent="0.25">
      <c r="A33" t="str">
        <v>Mayor's Office</v>
      </c>
    </row>
    <row r="34" spans="1:1" x14ac:dyDescent="0.25">
      <c r="A34" t="str">
        <v>Medical Examiner</v>
      </c>
    </row>
    <row r="35" spans="1:1" x14ac:dyDescent="0.25">
      <c r="A35" t="str">
        <v>Metropolitan Clerk</v>
      </c>
    </row>
    <row r="36" spans="1:1" x14ac:dyDescent="0.25">
      <c r="A36" t="str">
        <v>Metropolitan Council</v>
      </c>
    </row>
    <row r="37" spans="1:1" x14ac:dyDescent="0.25">
      <c r="A37" t="str">
        <v>Office of Emergency Management</v>
      </c>
    </row>
    <row r="38" spans="1:1" x14ac:dyDescent="0.25">
      <c r="A38" t="str">
        <v>Office of Family Safety</v>
      </c>
    </row>
    <row r="39" spans="1:1" x14ac:dyDescent="0.25">
      <c r="A39" t="str">
        <v>Parks</v>
      </c>
    </row>
    <row r="40" spans="1:1" x14ac:dyDescent="0.25">
      <c r="A40" t="str">
        <v>Planning Commission</v>
      </c>
    </row>
    <row r="41" spans="1:1" x14ac:dyDescent="0.25">
      <c r="A41" t="str">
        <v>Police</v>
      </c>
    </row>
    <row r="42" spans="1:1" x14ac:dyDescent="0.25">
      <c r="A42" t="str">
        <v>Public Defender</v>
      </c>
    </row>
    <row r="43" spans="1:1" x14ac:dyDescent="0.25">
      <c r="A43" t="str">
        <v>Public Library</v>
      </c>
    </row>
    <row r="44" spans="1:1" x14ac:dyDescent="0.25">
      <c r="A44" t="str">
        <v>Public Works</v>
      </c>
    </row>
    <row r="45" spans="1:1" x14ac:dyDescent="0.25">
      <c r="A45" t="str">
        <v>Register of Deeds</v>
      </c>
    </row>
    <row r="46" spans="1:1" x14ac:dyDescent="0.25">
      <c r="A46" t="str">
        <v>Sheriff</v>
      </c>
    </row>
    <row r="47" spans="1:1" x14ac:dyDescent="0.25">
      <c r="A47" t="str">
        <v>Social Services</v>
      </c>
    </row>
    <row r="48" spans="1:1" x14ac:dyDescent="0.25">
      <c r="A48" t="str">
        <v>Soil and Water Conservation</v>
      </c>
    </row>
    <row r="49" spans="1:1" x14ac:dyDescent="0.25">
      <c r="A49" t="str">
        <v>Sports Authority</v>
      </c>
    </row>
    <row r="50" spans="1:1" x14ac:dyDescent="0.25">
      <c r="A50" t="str">
        <v>State Trial Courts</v>
      </c>
    </row>
    <row r="51" spans="1:1" x14ac:dyDescent="0.25">
      <c r="A51" t="str">
        <v>Trustee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sheetPr codeName="Sheet2"/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metro_budget</vt:lpstr>
      <vt:lpstr>List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Barbara Brown</cp:lastModifiedBy>
  <cp:revision/>
  <dcterms:created xsi:type="dcterms:W3CDTF">2020-02-26T17:00:38Z</dcterms:created>
  <dcterms:modified xsi:type="dcterms:W3CDTF">2024-01-25T11:56:55Z</dcterms:modified>
  <cp:category/>
  <cp:contentStatus/>
</cp:coreProperties>
</file>