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\Documents\DA11\Excel\lookups-exercise-hayleymadden\"/>
    </mc:Choice>
  </mc:AlternateContent>
  <xr:revisionPtr revIDLastSave="0" documentId="13_ncr:1_{3AA70270-2088-45B9-9EDF-1DD64F5F1C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ro_budget_bonus" sheetId="3" r:id="rId1"/>
    <sheet name="metro_budget" sheetId="1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3" l="1"/>
  <c r="B91" i="3"/>
  <c r="B65" i="3"/>
  <c r="B66" i="3"/>
  <c r="B67" i="3"/>
  <c r="B68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C56" i="3"/>
  <c r="D56" i="3"/>
  <c r="B56" i="3"/>
  <c r="C86" i="3"/>
  <c r="B86" i="3"/>
  <c r="C85" i="3"/>
  <c r="B85" i="3"/>
  <c r="C84" i="3"/>
  <c r="B84" i="3"/>
  <c r="D77" i="3"/>
  <c r="D76" i="3"/>
  <c r="C76" i="3"/>
  <c r="D70" i="3"/>
  <c r="D69" i="3"/>
  <c r="C69" i="3"/>
  <c r="D66" i="3"/>
  <c r="D65" i="3"/>
  <c r="C65" i="3"/>
  <c r="N52" i="3"/>
  <c r="O52" i="3" s="1"/>
  <c r="J52" i="3"/>
  <c r="I52" i="3"/>
  <c r="E52" i="3"/>
  <c r="D52" i="3"/>
  <c r="N51" i="3"/>
  <c r="O51" i="3" s="1"/>
  <c r="I51" i="3"/>
  <c r="J51" i="3" s="1"/>
  <c r="E51" i="3"/>
  <c r="D51" i="3"/>
  <c r="O50" i="3"/>
  <c r="N50" i="3"/>
  <c r="I50" i="3"/>
  <c r="J50" i="3" s="1"/>
  <c r="D50" i="3"/>
  <c r="E50" i="3" s="1"/>
  <c r="O49" i="3"/>
  <c r="N49" i="3"/>
  <c r="J49" i="3"/>
  <c r="I49" i="3"/>
  <c r="D49" i="3"/>
  <c r="E49" i="3" s="1"/>
  <c r="N48" i="3"/>
  <c r="O48" i="3" s="1"/>
  <c r="J48" i="3"/>
  <c r="I48" i="3"/>
  <c r="E48" i="3"/>
  <c r="D48" i="3"/>
  <c r="N47" i="3"/>
  <c r="O47" i="3" s="1"/>
  <c r="I47" i="3"/>
  <c r="J47" i="3" s="1"/>
  <c r="E47" i="3"/>
  <c r="D47" i="3"/>
  <c r="O46" i="3"/>
  <c r="N46" i="3"/>
  <c r="I46" i="3"/>
  <c r="J46" i="3" s="1"/>
  <c r="D46" i="3"/>
  <c r="E46" i="3" s="1"/>
  <c r="O45" i="3"/>
  <c r="N45" i="3"/>
  <c r="J45" i="3"/>
  <c r="I45" i="3"/>
  <c r="D45" i="3"/>
  <c r="E45" i="3" s="1"/>
  <c r="N44" i="3"/>
  <c r="O44" i="3" s="1"/>
  <c r="J44" i="3"/>
  <c r="I44" i="3"/>
  <c r="E44" i="3"/>
  <c r="D44" i="3"/>
  <c r="N43" i="3"/>
  <c r="O43" i="3" s="1"/>
  <c r="I43" i="3"/>
  <c r="J43" i="3" s="1"/>
  <c r="E43" i="3"/>
  <c r="D43" i="3"/>
  <c r="O42" i="3"/>
  <c r="N42" i="3"/>
  <c r="I42" i="3"/>
  <c r="J42" i="3" s="1"/>
  <c r="D42" i="3"/>
  <c r="E42" i="3" s="1"/>
  <c r="O41" i="3"/>
  <c r="N41" i="3"/>
  <c r="D79" i="3" s="1"/>
  <c r="J41" i="3"/>
  <c r="I41" i="3"/>
  <c r="C70" i="3" s="1"/>
  <c r="D41" i="3"/>
  <c r="B70" i="3" s="1"/>
  <c r="N40" i="3"/>
  <c r="O40" i="3" s="1"/>
  <c r="J40" i="3"/>
  <c r="I40" i="3"/>
  <c r="E40" i="3"/>
  <c r="D40" i="3"/>
  <c r="N39" i="3"/>
  <c r="O39" i="3" s="1"/>
  <c r="I39" i="3"/>
  <c r="J39" i="3" s="1"/>
  <c r="E39" i="3"/>
  <c r="D39" i="3"/>
  <c r="O38" i="3"/>
  <c r="N38" i="3"/>
  <c r="I38" i="3"/>
  <c r="J38" i="3" s="1"/>
  <c r="D38" i="3"/>
  <c r="E38" i="3" s="1"/>
  <c r="O37" i="3"/>
  <c r="N37" i="3"/>
  <c r="J37" i="3"/>
  <c r="I37" i="3"/>
  <c r="D37" i="3"/>
  <c r="E37" i="3" s="1"/>
  <c r="N36" i="3"/>
  <c r="O36" i="3" s="1"/>
  <c r="J36" i="3"/>
  <c r="I36" i="3"/>
  <c r="E36" i="3"/>
  <c r="D36" i="3"/>
  <c r="N35" i="3"/>
  <c r="O35" i="3" s="1"/>
  <c r="I35" i="3"/>
  <c r="J35" i="3" s="1"/>
  <c r="E35" i="3"/>
  <c r="D35" i="3"/>
  <c r="O34" i="3"/>
  <c r="N34" i="3"/>
  <c r="I34" i="3"/>
  <c r="J34" i="3" s="1"/>
  <c r="D34" i="3"/>
  <c r="E34" i="3" s="1"/>
  <c r="O33" i="3"/>
  <c r="N33" i="3"/>
  <c r="J33" i="3"/>
  <c r="I33" i="3"/>
  <c r="D33" i="3"/>
  <c r="E33" i="3" s="1"/>
  <c r="N32" i="3"/>
  <c r="O32" i="3" s="1"/>
  <c r="J32" i="3"/>
  <c r="I32" i="3"/>
  <c r="E32" i="3"/>
  <c r="D32" i="3"/>
  <c r="N31" i="3"/>
  <c r="O31" i="3" s="1"/>
  <c r="I31" i="3"/>
  <c r="J31" i="3" s="1"/>
  <c r="E31" i="3"/>
  <c r="D31" i="3"/>
  <c r="O30" i="3"/>
  <c r="N30" i="3"/>
  <c r="I30" i="3"/>
  <c r="J30" i="3" s="1"/>
  <c r="D30" i="3"/>
  <c r="E30" i="3" s="1"/>
  <c r="O29" i="3"/>
  <c r="N29" i="3"/>
  <c r="J29" i="3"/>
  <c r="I29" i="3"/>
  <c r="D29" i="3"/>
  <c r="E29" i="3" s="1"/>
  <c r="N28" i="3"/>
  <c r="O28" i="3" s="1"/>
  <c r="J28" i="3"/>
  <c r="I28" i="3"/>
  <c r="E28" i="3"/>
  <c r="D28" i="3"/>
  <c r="N27" i="3"/>
  <c r="O27" i="3" s="1"/>
  <c r="I27" i="3"/>
  <c r="J27" i="3" s="1"/>
  <c r="E27" i="3"/>
  <c r="D27" i="3"/>
  <c r="O26" i="3"/>
  <c r="N26" i="3"/>
  <c r="I26" i="3"/>
  <c r="J26" i="3" s="1"/>
  <c r="D26" i="3"/>
  <c r="E26" i="3" s="1"/>
  <c r="O25" i="3"/>
  <c r="N25" i="3"/>
  <c r="D78" i="3" s="1"/>
  <c r="J25" i="3"/>
  <c r="I25" i="3"/>
  <c r="C78" i="3" s="1"/>
  <c r="D25" i="3"/>
  <c r="B69" i="3" s="1"/>
  <c r="N24" i="3"/>
  <c r="O24" i="3" s="1"/>
  <c r="J24" i="3"/>
  <c r="I24" i="3"/>
  <c r="C77" i="3" s="1"/>
  <c r="E24" i="3"/>
  <c r="D24" i="3"/>
  <c r="B77" i="3" s="1"/>
  <c r="N23" i="3"/>
  <c r="O23" i="3" s="1"/>
  <c r="I23" i="3"/>
  <c r="J23" i="3" s="1"/>
  <c r="E23" i="3"/>
  <c r="D23" i="3"/>
  <c r="O22" i="3"/>
  <c r="N22" i="3"/>
  <c r="I22" i="3"/>
  <c r="J22" i="3" s="1"/>
  <c r="D22" i="3"/>
  <c r="E22" i="3" s="1"/>
  <c r="O21" i="3"/>
  <c r="N21" i="3"/>
  <c r="J21" i="3"/>
  <c r="I21" i="3"/>
  <c r="D21" i="3"/>
  <c r="E21" i="3" s="1"/>
  <c r="N20" i="3"/>
  <c r="O20" i="3" s="1"/>
  <c r="J20" i="3"/>
  <c r="I20" i="3"/>
  <c r="E20" i="3"/>
  <c r="D20" i="3"/>
  <c r="N19" i="3"/>
  <c r="O19" i="3" s="1"/>
  <c r="I19" i="3"/>
  <c r="J19" i="3" s="1"/>
  <c r="E19" i="3"/>
  <c r="D19" i="3"/>
  <c r="O18" i="3"/>
  <c r="N18" i="3"/>
  <c r="D67" i="3" s="1"/>
  <c r="I18" i="3"/>
  <c r="C67" i="3" s="1"/>
  <c r="D18" i="3"/>
  <c r="E18" i="3" s="1"/>
  <c r="O17" i="3"/>
  <c r="N17" i="3"/>
  <c r="J17" i="3"/>
  <c r="I17" i="3"/>
  <c r="D17" i="3"/>
  <c r="E17" i="3" s="1"/>
  <c r="N16" i="3"/>
  <c r="O16" i="3" s="1"/>
  <c r="J16" i="3"/>
  <c r="I16" i="3"/>
  <c r="E16" i="3"/>
  <c r="D16" i="3"/>
  <c r="N15" i="3"/>
  <c r="O15" i="3" s="1"/>
  <c r="I15" i="3"/>
  <c r="J15" i="3" s="1"/>
  <c r="E15" i="3"/>
  <c r="D15" i="3"/>
  <c r="O14" i="3"/>
  <c r="N14" i="3"/>
  <c r="I14" i="3"/>
  <c r="J14" i="3" s="1"/>
  <c r="D14" i="3"/>
  <c r="E14" i="3" s="1"/>
  <c r="O13" i="3"/>
  <c r="N13" i="3"/>
  <c r="J13" i="3"/>
  <c r="I13" i="3"/>
  <c r="D13" i="3"/>
  <c r="E13" i="3" s="1"/>
  <c r="N12" i="3"/>
  <c r="O12" i="3" s="1"/>
  <c r="J12" i="3"/>
  <c r="I12" i="3"/>
  <c r="E12" i="3"/>
  <c r="D12" i="3"/>
  <c r="N11" i="3"/>
  <c r="D75" i="3" s="1"/>
  <c r="I11" i="3"/>
  <c r="C66" i="3" s="1"/>
  <c r="E11" i="3"/>
  <c r="D11" i="3"/>
  <c r="O10" i="3"/>
  <c r="N10" i="3"/>
  <c r="D74" i="3" s="1"/>
  <c r="I10" i="3"/>
  <c r="C74" i="3" s="1"/>
  <c r="D10" i="3"/>
  <c r="E10" i="3" s="1"/>
  <c r="O9" i="3"/>
  <c r="N9" i="3"/>
  <c r="J9" i="3"/>
  <c r="I9" i="3"/>
  <c r="D9" i="3"/>
  <c r="E9" i="3" s="1"/>
  <c r="N8" i="3"/>
  <c r="O8" i="3" s="1"/>
  <c r="J8" i="3"/>
  <c r="I8" i="3"/>
  <c r="E8" i="3"/>
  <c r="D8" i="3"/>
  <c r="N7" i="3"/>
  <c r="O7" i="3" s="1"/>
  <c r="I7" i="3"/>
  <c r="J7" i="3" s="1"/>
  <c r="E7" i="3"/>
  <c r="D7" i="3"/>
  <c r="O6" i="3"/>
  <c r="N6" i="3"/>
  <c r="I6" i="3"/>
  <c r="J6" i="3" s="1"/>
  <c r="D6" i="3"/>
  <c r="E6" i="3" s="1"/>
  <c r="O5" i="3"/>
  <c r="N5" i="3"/>
  <c r="J5" i="3"/>
  <c r="I5" i="3"/>
  <c r="D5" i="3"/>
  <c r="E5" i="3" s="1"/>
  <c r="N4" i="3"/>
  <c r="O4" i="3" s="1"/>
  <c r="J4" i="3"/>
  <c r="I4" i="3"/>
  <c r="E4" i="3"/>
  <c r="D4" i="3"/>
  <c r="N3" i="3"/>
  <c r="O3" i="3" s="1"/>
  <c r="I3" i="3"/>
  <c r="J3" i="3" s="1"/>
  <c r="E3" i="3"/>
  <c r="D3" i="3"/>
  <c r="O2" i="3"/>
  <c r="N2" i="3"/>
  <c r="I2" i="3"/>
  <c r="J2" i="3" s="1"/>
  <c r="D2" i="3"/>
  <c r="E2" i="3" s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C66" i="1"/>
  <c r="C67" i="1"/>
  <c r="C68" i="1"/>
  <c r="C69" i="1"/>
  <c r="C70" i="1"/>
  <c r="C65" i="1"/>
  <c r="D66" i="1"/>
  <c r="D67" i="1"/>
  <c r="D68" i="1"/>
  <c r="D69" i="1"/>
  <c r="D70" i="1"/>
  <c r="D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E3" i="1"/>
  <c r="F14" i="1" s="1"/>
  <c r="E4" i="1"/>
  <c r="E5" i="1"/>
  <c r="E6" i="1"/>
  <c r="E7" i="1"/>
  <c r="E8" i="1"/>
  <c r="E9" i="1"/>
  <c r="E10" i="1"/>
  <c r="E11" i="1"/>
  <c r="F3" i="1" s="1"/>
  <c r="E12" i="1"/>
  <c r="F12" i="1" s="1"/>
  <c r="E13" i="1"/>
  <c r="F24" i="1" s="1"/>
  <c r="E14" i="1"/>
  <c r="E15" i="1"/>
  <c r="E16" i="1"/>
  <c r="E17" i="1"/>
  <c r="E18" i="1"/>
  <c r="E19" i="1"/>
  <c r="E20" i="1"/>
  <c r="E21" i="1"/>
  <c r="E22" i="1"/>
  <c r="E23" i="1"/>
  <c r="E24" i="1"/>
  <c r="E25" i="1"/>
  <c r="F25" i="1" s="1"/>
  <c r="E26" i="1"/>
  <c r="E27" i="1"/>
  <c r="F27" i="1" s="1"/>
  <c r="E28" i="1"/>
  <c r="E29" i="1"/>
  <c r="E30" i="1"/>
  <c r="F30" i="1" s="1"/>
  <c r="E31" i="1"/>
  <c r="E32" i="1"/>
  <c r="E33" i="1"/>
  <c r="E34" i="1"/>
  <c r="E35" i="1"/>
  <c r="F35" i="1" s="1"/>
  <c r="E36" i="1"/>
  <c r="E37" i="1"/>
  <c r="F37" i="1" s="1"/>
  <c r="E38" i="1"/>
  <c r="E39" i="1"/>
  <c r="F39" i="1" s="1"/>
  <c r="E40" i="1"/>
  <c r="E41" i="1"/>
  <c r="E42" i="1"/>
  <c r="E43" i="1"/>
  <c r="E44" i="1"/>
  <c r="E45" i="1"/>
  <c r="E46" i="1"/>
  <c r="F46" i="1" s="1"/>
  <c r="E47" i="1"/>
  <c r="E48" i="1"/>
  <c r="F48" i="1" s="1"/>
  <c r="E49" i="1"/>
  <c r="F49" i="1" s="1"/>
  <c r="E50" i="1"/>
  <c r="E51" i="1"/>
  <c r="F51" i="1" s="1"/>
  <c r="E52" i="1"/>
  <c r="F28" i="1"/>
  <c r="E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10" i="1"/>
  <c r="F2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25" i="3" l="1"/>
  <c r="K28" i="3"/>
  <c r="K41" i="3"/>
  <c r="P28" i="3"/>
  <c r="K31" i="3"/>
  <c r="P46" i="3"/>
  <c r="P7" i="3"/>
  <c r="P50" i="3"/>
  <c r="P13" i="3"/>
  <c r="P45" i="3"/>
  <c r="P24" i="3"/>
  <c r="P30" i="3"/>
  <c r="P3" i="3"/>
  <c r="K38" i="3"/>
  <c r="P43" i="3"/>
  <c r="B74" i="3"/>
  <c r="B78" i="3"/>
  <c r="J10" i="3"/>
  <c r="K26" i="3" s="1"/>
  <c r="O11" i="3"/>
  <c r="P11" i="3" s="1"/>
  <c r="J18" i="3"/>
  <c r="K18" i="3" s="1"/>
  <c r="E25" i="3"/>
  <c r="F25" i="3" s="1"/>
  <c r="E41" i="3"/>
  <c r="B75" i="3"/>
  <c r="B79" i="3"/>
  <c r="C68" i="3"/>
  <c r="C75" i="3"/>
  <c r="C79" i="3"/>
  <c r="D68" i="3"/>
  <c r="B76" i="3"/>
  <c r="J11" i="3"/>
  <c r="K40" i="3" s="1"/>
  <c r="F34" i="1"/>
  <c r="F36" i="1"/>
  <c r="F11" i="1"/>
  <c r="F18" i="1"/>
  <c r="F52" i="1"/>
  <c r="F16" i="1"/>
  <c r="F42" i="1"/>
  <c r="F6" i="1"/>
  <c r="F40" i="1"/>
  <c r="F13" i="1"/>
  <c r="F47" i="1"/>
  <c r="F23" i="1"/>
  <c r="F9" i="1"/>
  <c r="F44" i="1"/>
  <c r="F32" i="1"/>
  <c r="F20" i="1"/>
  <c r="F8" i="1"/>
  <c r="F33" i="1"/>
  <c r="F43" i="1"/>
  <c r="F7" i="1"/>
  <c r="F45" i="1"/>
  <c r="F31" i="1"/>
  <c r="F19" i="1"/>
  <c r="F2" i="1"/>
  <c r="F41" i="1"/>
  <c r="F29" i="1"/>
  <c r="F17" i="1"/>
  <c r="F5" i="1"/>
  <c r="F21" i="1"/>
  <c r="F4" i="1"/>
  <c r="F15" i="1"/>
  <c r="F50" i="1"/>
  <c r="F38" i="1"/>
  <c r="F26" i="1"/>
  <c r="K45" i="3" l="1"/>
  <c r="P10" i="3"/>
  <c r="K50" i="3"/>
  <c r="P22" i="3"/>
  <c r="F26" i="3"/>
  <c r="K9" i="3"/>
  <c r="F23" i="3"/>
  <c r="K30" i="3"/>
  <c r="F46" i="3"/>
  <c r="F14" i="3"/>
  <c r="F35" i="3"/>
  <c r="F3" i="3"/>
  <c r="F40" i="3"/>
  <c r="P2" i="3"/>
  <c r="F45" i="3"/>
  <c r="P52" i="3"/>
  <c r="P20" i="3"/>
  <c r="P49" i="3"/>
  <c r="P17" i="3"/>
  <c r="F52" i="3"/>
  <c r="F11" i="3"/>
  <c r="F20" i="3"/>
  <c r="P48" i="3"/>
  <c r="P42" i="3"/>
  <c r="K52" i="3"/>
  <c r="P27" i="3"/>
  <c r="K43" i="3"/>
  <c r="P8" i="3"/>
  <c r="K32" i="3"/>
  <c r="F5" i="3"/>
  <c r="K37" i="3"/>
  <c r="K49" i="3"/>
  <c r="K42" i="3"/>
  <c r="F50" i="3"/>
  <c r="F18" i="3"/>
  <c r="F47" i="3"/>
  <c r="F15" i="3"/>
  <c r="P5" i="3"/>
  <c r="K20" i="3"/>
  <c r="K22" i="3"/>
  <c r="P40" i="3"/>
  <c r="F6" i="3"/>
  <c r="P29" i="3"/>
  <c r="K33" i="3"/>
  <c r="P34" i="3"/>
  <c r="K25" i="3"/>
  <c r="P39" i="3"/>
  <c r="K47" i="3"/>
  <c r="K15" i="3"/>
  <c r="K44" i="3"/>
  <c r="K12" i="3"/>
  <c r="F22" i="3"/>
  <c r="K13" i="3"/>
  <c r="K19" i="3"/>
  <c r="F8" i="3"/>
  <c r="P19" i="3"/>
  <c r="F38" i="3"/>
  <c r="K3" i="3"/>
  <c r="F27" i="3"/>
  <c r="P26" i="3"/>
  <c r="F32" i="3"/>
  <c r="P6" i="3"/>
  <c r="F37" i="3"/>
  <c r="P44" i="3"/>
  <c r="P12" i="3"/>
  <c r="P41" i="3"/>
  <c r="P9" i="3"/>
  <c r="F43" i="3"/>
  <c r="P37" i="3"/>
  <c r="F17" i="3"/>
  <c r="K35" i="3"/>
  <c r="F36" i="3"/>
  <c r="K24" i="3"/>
  <c r="K5" i="3"/>
  <c r="K29" i="3"/>
  <c r="K34" i="3"/>
  <c r="P31" i="3"/>
  <c r="F42" i="3"/>
  <c r="F10" i="3"/>
  <c r="F39" i="3"/>
  <c r="F7" i="3"/>
  <c r="F16" i="3"/>
  <c r="F48" i="3"/>
  <c r="K11" i="3"/>
  <c r="K8" i="3"/>
  <c r="P16" i="3"/>
  <c r="P47" i="3"/>
  <c r="P51" i="3"/>
  <c r="K14" i="3"/>
  <c r="P32" i="3"/>
  <c r="P14" i="3"/>
  <c r="P21" i="3"/>
  <c r="K2" i="3"/>
  <c r="F24" i="3"/>
  <c r="F21" i="3"/>
  <c r="F29" i="3"/>
  <c r="K39" i="3"/>
  <c r="K7" i="3"/>
  <c r="K36" i="3"/>
  <c r="K4" i="3"/>
  <c r="F28" i="3"/>
  <c r="K51" i="3"/>
  <c r="F33" i="3"/>
  <c r="F4" i="3"/>
  <c r="F49" i="3"/>
  <c r="F9" i="3"/>
  <c r="F30" i="3"/>
  <c r="F51" i="3"/>
  <c r="F19" i="3"/>
  <c r="F44" i="3"/>
  <c r="K21" i="3"/>
  <c r="P15" i="3"/>
  <c r="P36" i="3"/>
  <c r="P4" i="3"/>
  <c r="P33" i="3"/>
  <c r="P38" i="3"/>
  <c r="P35" i="3"/>
  <c r="K10" i="3"/>
  <c r="K23" i="3"/>
  <c r="F41" i="3"/>
  <c r="K46" i="3"/>
  <c r="K6" i="3"/>
  <c r="K27" i="3"/>
  <c r="K48" i="3"/>
  <c r="K16" i="3"/>
  <c r="F12" i="3"/>
  <c r="P18" i="3"/>
  <c r="F13" i="3"/>
  <c r="P23" i="3"/>
  <c r="F34" i="3"/>
  <c r="F2" i="3"/>
  <c r="F31" i="3"/>
  <c r="K17" i="3"/>
</calcChain>
</file>

<file path=xl/sharedStrings.xml><?xml version="1.0" encoding="utf-8"?>
<sst xmlns="http://schemas.openxmlformats.org/spreadsheetml/2006/main" count="280" uniqueCount="91">
  <si>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</si>
  <si>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</si>
  <si>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</si>
  <si>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</si>
  <si>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</si>
  <si>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</si>
  <si>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</si>
  <si>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</si>
  <si>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</si>
  <si>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</si>
  <si>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</si>
  <si>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</si>
  <si>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</si>
  <si>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</si>
  <si>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</si>
  <si>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</si>
  <si>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</si>
  <si>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</si>
  <si>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</si>
  <si>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</si>
  <si>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</si>
  <si>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</si>
  <si>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</si>
  <si>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</si>
  <si>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</si>
  <si>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</si>
  <si>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</si>
  <si>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</si>
  <si>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</si>
  <si>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</si>
  <si>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</si>
  <si>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</si>
  <si>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</si>
  <si>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</si>
  <si>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</si>
  <si>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</si>
  <si>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</si>
  <si>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</si>
  <si>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</si>
  <si>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</si>
  <si>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</si>
  <si>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</si>
  <si>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</si>
  <si>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</si>
  <si>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</si>
  <si>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</si>
  <si>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</si>
  <si>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</si>
  <si>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</si>
  <si>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</si>
  <si>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</si>
  <si>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</si>
  <si>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</si>
  <si>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</si>
  <si>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</si>
  <si>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</si>
  <si>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</si>
  <si>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</si>
  <si>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</si>
  <si>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</si>
  <si>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</si>
  <si>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</si>
  <si>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</si>
  <si>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</si>
  <si>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</si>
  <si>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</si>
  <si>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</si>
  <si>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</si>
  <si>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</si>
  <si>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</si>
  <si>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</si>
  <si>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</si>
  <si>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</si>
  <si>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</si>
  <si>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</si>
  <si>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</si>
  <si>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</si>
  <si>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</si>
  <si>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</si>
  <si>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</si>
  <si>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</si>
  <si>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</si>
  <si>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</si>
  <si>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</si>
  <si>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</si>
  <si>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</si>
  <si>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</si>
  <si>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</si>
  <si>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</si>
  <si>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</si>
  <si>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 (Select)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</si>
</sst>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42" applyNumberFormat="1" applyFont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 and Actual Spend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metro_budget_bonus!$B$83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metro_budget_bonus!$A$84:$A$86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metro_budget_bonus!$B$84:$B$86</c:f>
              <c:numCache>
                <c:formatCode>_([$$-409]* #,##0.00_);_([$$-409]* \(#,##0.00\);_([$$-409]* "-"??_);_(@_)</c:formatCode>
                <c:ptCount val="3"/>
                <c:pt idx="0">
                  <c:v>443300</c:v>
                </c:pt>
                <c:pt idx="1">
                  <c:v>495200</c:v>
                </c:pt>
                <c:pt idx="2">
                  <c:v>487500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B-4781-9B6D-D5705FDA3E81}"/>
            </c:ext>
          </c:extLst>
        </c:ser>
        <c:ser>
          <c:idx val="1"/>
          <c:order val="1"/>
          <c:tx>
            <c:strRef>
              <c:f>metro_budget_bonus!$C$83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metro_budget_bonus!$A$84:$A$86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metro_budget_bonus!$C$84:$C$86</c:f>
              <c:numCache>
                <c:formatCode>_([$$-409]* #,##0.00_);_([$$-409]* \(#,##0.00\);_([$$-409]* "-"??_);_(@_)</c:formatCode>
                <c:ptCount val="3"/>
                <c:pt idx="0">
                  <c:v>407090.37</c:v>
                </c:pt>
                <c:pt idx="1">
                  <c:v>467907.84000000003</c:v>
                </c:pt>
                <c:pt idx="2">
                  <c:v>478318.92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B-4781-9B6D-D5705FDA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397696"/>
        <c:axId val="690405919"/>
      </c:barChart>
      <c:catAx>
        <c:axId val="72839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05919"/>
        <c:crosses val="autoZero"/>
        <c:auto val="1"/>
        <c:lblAlgn val="ctr"/>
        <c:lblOffset val="100"/>
        <c:noMultiLvlLbl val="0"/>
      </c:catAx>
      <c:valAx>
        <c:axId val="6904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39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Budgeted</a:t>
            </a:r>
            <a:r>
              <a:rPr lang="en-US" baseline="0"/>
              <a:t> and Actual Spend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443300</c:v>
                </c:pt>
                <c:pt idx="1">
                  <c:v>495200</c:v>
                </c:pt>
                <c:pt idx="2">
                  <c:v>487500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D-4DF3-9027-2875B89B358A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407090.37</c:v>
                </c:pt>
                <c:pt idx="1">
                  <c:v>467907.84000000003</c:v>
                </c:pt>
                <c:pt idx="2">
                  <c:v>478318.92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D-4DF3-9027-2875B89B3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313456"/>
        <c:axId val="727835520"/>
      </c:barChart>
      <c:catAx>
        <c:axId val="67231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35520"/>
        <c:crosses val="autoZero"/>
        <c:auto val="1"/>
        <c:lblAlgn val="ctr"/>
        <c:lblOffset val="100"/>
        <c:noMultiLvlLbl val="0"/>
      </c:catAx>
      <c:valAx>
        <c:axId val="7278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838200</xdr:colOff>
      <xdr:row>71</xdr:row>
      <xdr:rowOff>90487</xdr:rowOff>
    </xdr:from>
    <xdr:to>
      <xdr:col>8</xdr:col>
      <xdr:colOff>161925</xdr:colOff>
      <xdr:row>85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37D53-0861-81F5-076F-FA3E26900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71</xdr:row>
      <xdr:rowOff>109537</xdr:rowOff>
    </xdr:from>
    <xdr:to>
      <xdr:col>8</xdr:col>
      <xdr:colOff>423862</xdr:colOff>
      <xdr:row>85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C2C37-9AC6-9AC2-D170-4B01E6296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23C9-25B8-43DE-A15F-EC4115D8E8D6}">
  <dimension ref="A1:P100"/>
  <sheetViews>
    <sheetView topLeftCell="A58" workbookViewId="0">
      <selection activeCell="J76" sqref="J76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6.28515625" bestFit="1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"Not Applicable")</f>
        <v>-4.3170750765267295E-2</v>
      </c>
      <c r="F2">
        <f>_xlfn.RANK.EQ(E2,E:E,1)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_xlfn.RANK.EQ(J2,J:J,1)</f>
        <v>10</v>
      </c>
      <c r="L2" s="9">
        <v>376548600</v>
      </c>
      <c r="M2" s="9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_xlfn.RANK.EQ(E3,E:E,1)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_xlfn.RANK.EQ(J3,J:J,1)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VLOOKUP($A56,$A$1:$P$52,MATCH(B$55,$1:$1,0),0)</f>
        <v>-36209.630000000005</v>
      </c>
      <c r="C56">
        <f t="shared" ref="C56:D61" si="9">VLOOKUP($A56,$A$1:$P$52,MATCH(C$55,$1:$1,0),0)</f>
        <v>-27292.159999999974</v>
      </c>
      <c r="D56">
        <f t="shared" si="9"/>
        <v>-9181.0800000000163</v>
      </c>
    </row>
    <row r="57" spans="1:16" x14ac:dyDescent="0.25">
      <c r="A57" t="s">
        <v>25</v>
      </c>
      <c r="B57">
        <f t="shared" ref="B57:B61" si="10">VLOOKUP($A57,$A$1:$P$52,MATCH(B$55,$1:$1,0),0)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 t="shared" ref="B65:B70" si="11">_xlfn.XLOOKUP(A65,$A$1:$A$52,$D$1:$D$52,,0)</f>
        <v>-36209.630000000005</v>
      </c>
      <c r="C65">
        <f>_xlfn.XLOOKUP(A65,$A$1:$A$52,$I$1:$I$52,,0)</f>
        <v>-27292.159999999974</v>
      </c>
      <c r="D65">
        <f>_xlfn.XLOOKUP(A65,$A$1:$A$52,$N$1:$N$52,,0)</f>
        <v>-9181.0800000000163</v>
      </c>
    </row>
    <row r="66" spans="1:4" x14ac:dyDescent="0.25">
      <c r="A66" t="s">
        <v>25</v>
      </c>
      <c r="B66">
        <f t="shared" si="11"/>
        <v>0</v>
      </c>
      <c r="C66">
        <f t="shared" ref="C66:C70" si="12">_xlfn.XLOOKUP(A66,$A$1:$A$52,$I$1:$I$52,,0)</f>
        <v>0</v>
      </c>
      <c r="D66">
        <f t="shared" ref="D66:D70" si="13">_xlfn.XLOOKUP(A66,$A$1:$A$52,$N$1:$N$52,,0)</f>
        <v>-311228.08999999997</v>
      </c>
    </row>
    <row r="67" spans="1:4" x14ac:dyDescent="0.25">
      <c r="A67" t="s">
        <v>32</v>
      </c>
      <c r="B67">
        <f t="shared" si="11"/>
        <v>-149396.10000000987</v>
      </c>
      <c r="C67">
        <f t="shared" si="12"/>
        <v>-189254.06000000006</v>
      </c>
      <c r="D67">
        <f t="shared" si="13"/>
        <v>-374962.91000000015</v>
      </c>
    </row>
    <row r="68" spans="1:4" x14ac:dyDescent="0.25">
      <c r="A68" t="s">
        <v>38</v>
      </c>
      <c r="B68">
        <f t="shared" si="11"/>
        <v>-12230.810000000056</v>
      </c>
      <c r="C68">
        <f t="shared" si="12"/>
        <v>-45485.580000000075</v>
      </c>
      <c r="D68">
        <f t="shared" si="13"/>
        <v>-72.879999999888241</v>
      </c>
    </row>
    <row r="69" spans="1:4" x14ac:dyDescent="0.25">
      <c r="A69" t="s">
        <v>39</v>
      </c>
      <c r="B69">
        <f t="shared" si="11"/>
        <v>-4950.4699999999721</v>
      </c>
      <c r="C69">
        <f t="shared" si="12"/>
        <v>-8005.7900000010268</v>
      </c>
      <c r="D69">
        <f t="shared" si="13"/>
        <v>-1724.9000000000233</v>
      </c>
    </row>
    <row r="70" spans="1:4" x14ac:dyDescent="0.25">
      <c r="A70" t="s">
        <v>55</v>
      </c>
      <c r="B70">
        <f t="shared" si="11"/>
        <v>-184239.79000001028</v>
      </c>
      <c r="C70">
        <f t="shared" si="12"/>
        <v>-133456.33000001032</v>
      </c>
      <c r="D70">
        <f t="shared" si="13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INDEX($D$1:$D$52,MATCH(A74,$A$1:$A$52,0))</f>
        <v>-36209.630000000005</v>
      </c>
      <c r="C74">
        <f>INDEX($I$1:$I$52,MATCH(A74,$A$1:$A$52,0))</f>
        <v>-27292.159999999974</v>
      </c>
      <c r="D74">
        <f>INDEX($N$1:$N$52,MATCH(A74,$A$1:$A$52,0))</f>
        <v>-9181.0800000000163</v>
      </c>
    </row>
    <row r="75" spans="1:4" x14ac:dyDescent="0.25">
      <c r="A75" t="s">
        <v>25</v>
      </c>
      <c r="B75">
        <f t="shared" ref="B75:B79" si="14">INDEX($D$1:$D$52,MATCH(A75,$A$1:$A$52,0))</f>
        <v>0</v>
      </c>
      <c r="C75">
        <f t="shared" ref="C75:C79" si="15">INDEX($I$1:$I$52,MATCH(A75,$A$1:$A$52,0))</f>
        <v>0</v>
      </c>
      <c r="D75">
        <f t="shared" ref="D75:D79" si="16">INDEX($N$1:$N$52,MATCH(A75,$A$1:$A$52,0))</f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</row>
    <row r="81" spans="1:7" x14ac:dyDescent="0.25">
      <c r="A81" s="7" t="s">
        <v>70</v>
      </c>
    </row>
    <row r="82" spans="1:7" x14ac:dyDescent="0.25">
      <c r="A82" s="10" t="s">
        <v>90</v>
      </c>
      <c r="B82" s="10" t="s">
        <v>24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INDEX(B1:B52,MATCH($B$82,$A$1:$A$52,0))</f>
        <v>443300</v>
      </c>
      <c r="C84" s="6">
        <f>INDEX(C1:C52,MATCH($B$82,$A$1:$A$52,0))</f>
        <v>407090.37</v>
      </c>
    </row>
    <row r="85" spans="1:7" x14ac:dyDescent="0.25">
      <c r="A85" t="s">
        <v>74</v>
      </c>
      <c r="B85" s="6">
        <f>INDEX(G1:G52,MATCH($B$82,$A$1:$A$52,0))</f>
        <v>495200</v>
      </c>
      <c r="C85" s="6">
        <f>INDEX(H1:H52,MATCH($B$82,$A$1:$A$52,0))</f>
        <v>467907.84000000003</v>
      </c>
    </row>
    <row r="86" spans="1:7" x14ac:dyDescent="0.25">
      <c r="A86" t="s">
        <v>75</v>
      </c>
      <c r="B86" s="6">
        <f>INDEX(L1:L52,MATCH($B$82,$A$1:$A$52,0))</f>
        <v>487500</v>
      </c>
      <c r="C86" s="6">
        <f>INDEX(M1:M52,MATCH($B$82,$A$1:$A$52,0))</f>
        <v>478318.92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_xlfn.XLOOKUP($B$89,F1:F52,$A$1:$A$52,0)</f>
        <v>Clerk and Master - Chancery</v>
      </c>
      <c r="C91" s="5">
        <f>_xlfn.XLOOKUP(B89,F1:F52,E1:E52,0)</f>
        <v>-0.15235918433091292</v>
      </c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allowBlank="1" showInputMessage="1" showErrorMessage="1" sqref="B83" xr:uid="{E7FCC3DC-AE30-4E19-BE0F-2CD6CC00E857}"/>
    <dataValidation type="list" allowBlank="1" showInputMessage="1" showErrorMessage="1" sqref="A83 B82" xr:uid="{DBB8216F-776E-4CBA-8CB1-E1880D2A2DF3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5" workbookViewId="0">
      <selection activeCell="H65" sqref="H6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6.28515625" bestFit="1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"Not Applicable")</f>
        <v>-4.3170750765267295E-2</v>
      </c>
      <c r="F2">
        <f>_xlfn.RANK.EQ(E2,E:E,1)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_xlfn.RANK.EQ(J2,J:J,1)</f>
        <v>10</v>
      </c>
      <c r="L2" s="9">
        <v>376548600</v>
      </c>
      <c r="M2" s="9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_xlfn.RANK.EQ(E3,E:E,1)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_xlfn.RANK.EQ(J3,J:J,1)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VLOOKUP(A56,$A$1:$D$52,4,0)</f>
        <v>-36209.630000000005</v>
      </c>
      <c r="C56">
        <f>VLOOKUP(A56,$A$1:$I$52,9,0)</f>
        <v>-27292.159999999974</v>
      </c>
      <c r="D56">
        <f>VLOOKUP(A56,$A$1:$N$52,14,0)</f>
        <v>-9181.0800000000163</v>
      </c>
    </row>
    <row r="57" spans="1:16" x14ac:dyDescent="0.25">
      <c r="A57" t="s">
        <v>25</v>
      </c>
      <c r="B57">
        <f t="shared" ref="B57:B61" si="9">VLOOKUP(A57,$A$1:$D$52,4,0)</f>
        <v>0</v>
      </c>
      <c r="C57">
        <f t="shared" ref="C57:C61" si="10">VLOOKUP(A57,$A$1:$I$52,9,0)</f>
        <v>0</v>
      </c>
      <c r="D57">
        <f t="shared" ref="D57:D61" si="11">VLOOKUP(A57,$A$1:$N$52,14,0)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_xlfn.XLOOKUP(A65,$A$1:$A$52,$D$1:$D$52,,0)</f>
        <v>-36209.630000000005</v>
      </c>
      <c r="C65">
        <f>_xlfn.XLOOKUP(A65,$A$1:$A$52,$I$1:$I$52,,0)</f>
        <v>-27292.159999999974</v>
      </c>
      <c r="D65">
        <f>_xlfn.XLOOKUP(A65,$A$1:$A$52,$N$1:$N$52,,0)</f>
        <v>-9181.0800000000163</v>
      </c>
    </row>
    <row r="66" spans="1:4" x14ac:dyDescent="0.25">
      <c r="A66" t="s">
        <v>25</v>
      </c>
      <c r="B66">
        <f t="shared" ref="B66:B70" si="12">_xlfn.XLOOKUP(A66,$A$1:$A$52,$D$1:$D$52,,0)</f>
        <v>0</v>
      </c>
      <c r="C66">
        <f t="shared" ref="C66:C70" si="13">_xlfn.XLOOKUP(A66,$A$1:$A$52,$I$1:$I$52,,0)</f>
        <v>0</v>
      </c>
      <c r="D66">
        <f t="shared" ref="D66:D70" si="14">_xlfn.XLOOKUP(A66,$A$1:$A$52,$N$1:$N$52,,0)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INDEX($D$1:$D$52,MATCH(A74,$A$1:$A$52,0))</f>
        <v>-36209.630000000005</v>
      </c>
      <c r="C74">
        <f>INDEX($I$1:$I$52,MATCH(A74,$A$1:$A$52,0))</f>
        <v>-27292.159999999974</v>
      </c>
      <c r="D74">
        <f>INDEX($N$1:$N$52,MATCH(A74,$A$1:$A$52,0))</f>
        <v>-9181.0800000000163</v>
      </c>
    </row>
    <row r="75" spans="1:4" x14ac:dyDescent="0.25">
      <c r="A75" t="s">
        <v>25</v>
      </c>
      <c r="B75">
        <f t="shared" ref="B75:B79" si="15">INDEX($D$1:$D$52,MATCH(A75,$A$1:$A$52,0))</f>
        <v>0</v>
      </c>
      <c r="C75">
        <f t="shared" ref="C75:C79" si="16">INDEX($I$1:$I$52,MATCH(A75,$A$1:$A$52,0))</f>
        <v>0</v>
      </c>
      <c r="D75">
        <f t="shared" ref="D75:D79" si="17">INDEX($N$1:$N$52,MATCH(A75,$A$1:$A$52,0))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s="10" t="s">
        <v>90</v>
      </c>
      <c r="B82" s="10" t="s">
        <v>24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INDEX(B1:B52,MATCH($B$82,$A$1:$A$52,0))</f>
        <v>443300</v>
      </c>
      <c r="C84" s="6">
        <f>INDEX(C1:C52,MATCH($B$82,$A$1:$A$52,0))</f>
        <v>407090.37</v>
      </c>
    </row>
    <row r="85" spans="1:7" x14ac:dyDescent="0.25">
      <c r="A85" t="s">
        <v>74</v>
      </c>
      <c r="B85" s="6">
        <f>INDEX(G1:G52,MATCH($B$82,$A$1:$A$52,0))</f>
        <v>495200</v>
      </c>
      <c r="C85" s="6">
        <f>INDEX(H1:H52,MATCH($B$82,$A$1:$A$52,0))</f>
        <v>467907.84000000003</v>
      </c>
    </row>
    <row r="86" spans="1:7" x14ac:dyDescent="0.25">
      <c r="A86" t="s">
        <v>75</v>
      </c>
      <c r="B86" s="6">
        <f>INDEX(L1:L52,MATCH($B$82,$A$1:$A$52,0))</f>
        <v>487500</v>
      </c>
      <c r="C86" s="6">
        <f>INDEX(M1:M52,MATCH($B$82,$A$1:$A$52,0))</f>
        <v>478318.92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metro_budget_bonus</vt:lpstr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Hayley Madden</cp:lastModifiedBy>
  <cp:revision/>
  <dcterms:created xsi:type="dcterms:W3CDTF">2020-02-26T17:00:38Z</dcterms:created>
  <dcterms:modified xsi:type="dcterms:W3CDTF">2024-01-24T03:30:47Z</dcterms:modified>
  <cp:category/>
  <cp:contentStatus/>
</cp:coreProperties>
</file>