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a\Documents\DA11\Excel\lookups-exercise-maryam-muhammad-0\"/>
    </mc:Choice>
  </mc:AlternateContent>
  <xr:revisionPtr revIDLastSave="0" documentId="13_ncr:1_{F60BD230-A576-49FC-86E1-16E21A36AD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" l="1"/>
  <c r="D65" i="1"/>
  <c r="C66" i="1"/>
  <c r="D66" i="1"/>
  <c r="C67" i="1"/>
  <c r="D67" i="1"/>
  <c r="C68" i="1"/>
  <c r="D68" i="1"/>
  <c r="C69" i="1"/>
  <c r="D69" i="1"/>
  <c r="C70" i="1"/>
  <c r="D70" i="1"/>
  <c r="B66" i="1"/>
  <c r="B67" i="1"/>
  <c r="B68" i="1"/>
  <c r="B69" i="1"/>
  <c r="B70" i="1"/>
  <c r="B65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C56" i="1"/>
  <c r="D56" i="1"/>
  <c r="B56" i="1"/>
  <c r="C86" i="1"/>
  <c r="B86" i="1"/>
  <c r="C85" i="1"/>
  <c r="B85" i="1"/>
  <c r="C84" i="1"/>
  <c r="B84" i="1"/>
  <c r="C74" i="1"/>
  <c r="D74" i="1"/>
  <c r="C75" i="1"/>
  <c r="D75" i="1"/>
  <c r="C76" i="1"/>
  <c r="D76" i="1"/>
  <c r="C77" i="1"/>
  <c r="D77" i="1"/>
  <c r="C78" i="1"/>
  <c r="D78" i="1"/>
  <c r="C79" i="1"/>
  <c r="D79" i="1"/>
  <c r="B75" i="1"/>
  <c r="B76" i="1"/>
  <c r="B77" i="1"/>
  <c r="B78" i="1"/>
  <c r="B79" i="1"/>
  <c r="B74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<sst xmlns="http://schemas.openxmlformats.org/spreadsheetml/2006/main" count="150" uniqueCount="90">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</sst>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FY17-F19</a:t>
            </a:r>
            <a:r>
              <a:rPr lang="en-US" baseline="0"/>
              <a:t> - Budget v.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9349400</c:v>
                </c:pt>
                <c:pt idx="1">
                  <c:v>11073700</c:v>
                </c:pt>
                <c:pt idx="2">
                  <c:v>10790500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0-40A9-A718-36A53E05472F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8952825.2799999993</c:v>
                </c:pt>
                <c:pt idx="1">
                  <c:v>9929059.5199999996</c:v>
                </c:pt>
                <c:pt idx="2">
                  <c:v>9993599.52999999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0-40A9-A718-36A53E05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851823"/>
        <c:axId val="695615167"/>
      </c:barChart>
      <c:catAx>
        <c:axId val="61185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15167"/>
        <c:crosses val="autoZero"/>
        <c:auto val="1"/>
        <c:lblAlgn val="ctr"/>
        <c:lblOffset val="100"/>
        <c:noMultiLvlLbl val="0"/>
      </c:catAx>
      <c:valAx>
        <c:axId val="69561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5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72</xdr:row>
      <xdr:rowOff>26670</xdr:rowOff>
    </xdr:from>
    <xdr:to>
      <xdr:col>7</xdr:col>
      <xdr:colOff>1379220</xdr:colOff>
      <xdr:row>87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B1FD4-B4AD-54A0-BB00-7F5EEF7FA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9" workbookViewId="0">
      <selection activeCell="B91" sqref="B91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IFERROR($C2-$B2,"Error")</f>
        <v>-15396420.870000005</v>
      </c>
      <c r="E2" s="5">
        <f>IFERROR($D2/$B2,"Error")</f>
        <v>-4.3170750765267295E-2</v>
      </c>
      <c r="F2">
        <f>IFERROR(RANK($E2,$E$2:$E$52,1),"Error")</f>
        <v>14</v>
      </c>
      <c r="G2">
        <v>382685200</v>
      </c>
      <c r="H2">
        <v>346340810.81999999</v>
      </c>
      <c r="I2">
        <f>$H2-$G2</f>
        <v>-36344389.180000007</v>
      </c>
      <c r="J2" s="5">
        <f>IFERROR($I2/$G2,"Error")</f>
        <v>-9.4972027086493035E-2</v>
      </c>
      <c r="K2">
        <f>IFERROR(RANK($J2,$J$2:$J$52,1),"Error")</f>
        <v>10</v>
      </c>
      <c r="L2">
        <v>376548600</v>
      </c>
      <c r="M2">
        <v>355279492.22999901</v>
      </c>
      <c r="N2">
        <f>$M2-$L2</f>
        <v>-21269107.770000994</v>
      </c>
      <c r="O2" s="5">
        <f>IFERROR($N2/$L2,"Error")</f>
        <v>-5.6484362894991494E-2</v>
      </c>
      <c r="P2">
        <f>IFERROR(RANK($O2,$O$2:$O$52,1),"Error")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IFERROR($C3-$B3,"Error")</f>
        <v>-7585.4099999999744</v>
      </c>
      <c r="E3" s="5">
        <f t="shared" ref="E3:E52" si="1">IFERROR($D3/$B3,"Error")</f>
        <v>-2.3069981751824741E-2</v>
      </c>
      <c r="F3">
        <f t="shared" ref="F3:F52" si="2">IFERROR(RANK($E3,$E$2:$E$52,1),"Error")</f>
        <v>22</v>
      </c>
      <c r="G3">
        <v>334800</v>
      </c>
      <c r="H3">
        <v>312433.70999999897</v>
      </c>
      <c r="I3">
        <f t="shared" ref="I3:I52" si="3">$H3-$G3</f>
        <v>-22366.290000001027</v>
      </c>
      <c r="J3" s="5">
        <f t="shared" ref="J3:J52" si="4">IFERROR($I3/$G3,"Error")</f>
        <v>-6.6804928315415249E-2</v>
      </c>
      <c r="K3">
        <f t="shared" ref="K3:K52" si="5">IFERROR(RANK($J3,$J$2:$J$52,1),"Error")</f>
        <v>14</v>
      </c>
      <c r="L3">
        <v>322700</v>
      </c>
      <c r="M3">
        <v>322263.03999999998</v>
      </c>
      <c r="N3">
        <f t="shared" ref="N3:N52" si="6">$M3-$L3</f>
        <v>-436.96000000002095</v>
      </c>
      <c r="O3" s="5">
        <f t="shared" ref="O3:O52" si="7">IFERROR($N3/$L3,"Error")</f>
        <v>-1.3540749922529313E-3</v>
      </c>
      <c r="P3">
        <f t="shared" ref="P3:P52" si="8">IFERROR(RANK($O3,$O$2:$O$52,1),"Error")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Error</v>
      </c>
      <c r="F11" t="str">
        <f t="shared" si="2"/>
        <v>Error</v>
      </c>
      <c r="G11">
        <v>0</v>
      </c>
      <c r="H11">
        <v>0</v>
      </c>
      <c r="I11">
        <f t="shared" si="3"/>
        <v>0</v>
      </c>
      <c r="J11" s="5" t="str">
        <f t="shared" si="4"/>
        <v>Error</v>
      </c>
      <c r="K11" t="str">
        <f t="shared" si="5"/>
        <v>Error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Error</v>
      </c>
      <c r="F27" t="str">
        <f t="shared" si="2"/>
        <v>Error</v>
      </c>
      <c r="G27">
        <v>0</v>
      </c>
      <c r="H27">
        <v>0</v>
      </c>
      <c r="I27">
        <f t="shared" si="3"/>
        <v>0</v>
      </c>
      <c r="J27" s="5" t="str">
        <f t="shared" si="4"/>
        <v>Error</v>
      </c>
      <c r="K27" t="str">
        <f t="shared" si="5"/>
        <v>Error</v>
      </c>
      <c r="L27">
        <v>0</v>
      </c>
      <c r="M27">
        <v>0</v>
      </c>
      <c r="N27">
        <f t="shared" si="6"/>
        <v>0</v>
      </c>
      <c r="O27" s="5" t="str">
        <f t="shared" si="7"/>
        <v>Error</v>
      </c>
      <c r="P27" t="str">
        <f t="shared" si="8"/>
        <v>Error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Error</v>
      </c>
      <c r="F35" t="str">
        <f t="shared" si="2"/>
        <v>Error</v>
      </c>
      <c r="G35">
        <v>0</v>
      </c>
      <c r="H35">
        <v>0</v>
      </c>
      <c r="I35">
        <f t="shared" si="3"/>
        <v>0</v>
      </c>
      <c r="J35" s="5" t="str">
        <f t="shared" si="4"/>
        <v>Error</v>
      </c>
      <c r="K35" t="str">
        <f t="shared" si="5"/>
        <v>Error</v>
      </c>
      <c r="L35">
        <v>0</v>
      </c>
      <c r="M35">
        <v>0</v>
      </c>
      <c r="N35">
        <f t="shared" si="6"/>
        <v>0</v>
      </c>
      <c r="O35" s="5" t="str">
        <f t="shared" si="7"/>
        <v>Error</v>
      </c>
      <c r="P35" t="str">
        <f t="shared" si="8"/>
        <v>Error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Error</v>
      </c>
      <c r="P49" t="str">
        <f t="shared" si="8"/>
        <v>Error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INDEX($A$1:$P$52,MATCH($A56,$A$1:$A$52,0),MATCH(B$73,$A$1:$P$1,0))</f>
        <v>-36209.630000000005</v>
      </c>
      <c r="C56">
        <f t="shared" ref="C56:D61" si="9">INDEX($A$1:$P$52,MATCH($A56,$A$1:$A$52,0),MATCH(C$73,$A$1:$P$1,0))</f>
        <v>-27292.159999999974</v>
      </c>
      <c r="D56">
        <f t="shared" si="9"/>
        <v>-9181.0800000000163</v>
      </c>
    </row>
    <row r="57" spans="1:16" x14ac:dyDescent="0.3">
      <c r="A57" t="s">
        <v>25</v>
      </c>
      <c r="B57">
        <f t="shared" ref="B57:B61" si="10">INDEX($A$1:$P$52,MATCH($A57,$A$1:$A$52,0),MATCH(B$73,$A$1:$P$1,0))</f>
        <v>0</v>
      </c>
      <c r="C57">
        <f t="shared" si="9"/>
        <v>0</v>
      </c>
      <c r="D57">
        <f t="shared" si="9"/>
        <v>-311228.08999999997</v>
      </c>
    </row>
    <row r="58" spans="1:16" x14ac:dyDescent="0.3">
      <c r="A58" t="s">
        <v>32</v>
      </c>
      <c r="B58">
        <f t="shared" si="10"/>
        <v>-149396.10000000987</v>
      </c>
      <c r="C58">
        <f t="shared" si="9"/>
        <v>-189254.06000000006</v>
      </c>
      <c r="D58">
        <f t="shared" si="9"/>
        <v>-374962.91000000015</v>
      </c>
    </row>
    <row r="59" spans="1:16" x14ac:dyDescent="0.3">
      <c r="A59" t="s">
        <v>38</v>
      </c>
      <c r="B59">
        <f t="shared" si="10"/>
        <v>-12230.810000000056</v>
      </c>
      <c r="C59">
        <f t="shared" si="9"/>
        <v>-45485.580000000075</v>
      </c>
      <c r="D59">
        <f t="shared" si="9"/>
        <v>-72.879999999888241</v>
      </c>
    </row>
    <row r="60" spans="1:16" x14ac:dyDescent="0.3">
      <c r="A60" t="s">
        <v>39</v>
      </c>
      <c r="B60">
        <f t="shared" si="10"/>
        <v>-4950.4699999999721</v>
      </c>
      <c r="C60">
        <f t="shared" si="9"/>
        <v>-8005.7900000010268</v>
      </c>
      <c r="D60">
        <f t="shared" si="9"/>
        <v>-1724.9000000000233</v>
      </c>
    </row>
    <row r="61" spans="1:16" x14ac:dyDescent="0.3">
      <c r="A61" t="s">
        <v>55</v>
      </c>
      <c r="B61">
        <f t="shared" si="10"/>
        <v>-184239.79000001028</v>
      </c>
      <c r="C61">
        <f t="shared" si="9"/>
        <v>-133456.33000001032</v>
      </c>
      <c r="D61">
        <f t="shared" si="9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INDEX($A$1:$P$52,MATCH($A65,$A$1:$A$52,0),MATCH(B$73,$A$1:$P$1,0))</f>
        <v>-36209.630000000005</v>
      </c>
      <c r="C65">
        <f t="shared" ref="C65:D65" si="11">INDEX($A$1:$P$52,MATCH($A65,$A$1:$A$52,0),MATCH(C$73,$A$1:$P$1,0))</f>
        <v>-27292.159999999974</v>
      </c>
      <c r="D65">
        <f t="shared" si="11"/>
        <v>-9181.0800000000163</v>
      </c>
    </row>
    <row r="66" spans="1:4" x14ac:dyDescent="0.3">
      <c r="A66" t="s">
        <v>25</v>
      </c>
      <c r="B66">
        <f t="shared" ref="B66:D70" si="12">INDEX($A$1:$P$52,MATCH($A66,$A$1:$A$52,0),MATCH(B$73,$A$1:$P$1,0))</f>
        <v>0</v>
      </c>
      <c r="C66">
        <f t="shared" si="12"/>
        <v>0</v>
      </c>
      <c r="D66">
        <f t="shared" si="12"/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2"/>
        <v>-189254.06000000006</v>
      </c>
      <c r="D67">
        <f t="shared" si="12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2"/>
        <v>-45485.580000000075</v>
      </c>
      <c r="D68">
        <f t="shared" si="12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2"/>
        <v>-8005.7900000010268</v>
      </c>
      <c r="D69">
        <f t="shared" si="12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2"/>
        <v>-133456.33000001032</v>
      </c>
      <c r="D70">
        <f t="shared" si="12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INDEX($A$1:$P$52,MATCH($A74,$A$1:$A$52,0),MATCH(B$73,$A$1:$P$1,0))</f>
        <v>-36209.630000000005</v>
      </c>
      <c r="C74">
        <f t="shared" ref="C74:D74" si="13">INDEX($A$1:$P$52,MATCH($A74,$A$1:$A$52,0),MATCH(C$73,$A$1:$P$1,0))</f>
        <v>-27292.159999999974</v>
      </c>
      <c r="D74">
        <f t="shared" si="13"/>
        <v>-9181.0800000000163</v>
      </c>
    </row>
    <row r="75" spans="1:4" x14ac:dyDescent="0.3">
      <c r="A75" t="s">
        <v>25</v>
      </c>
      <c r="B75">
        <f t="shared" ref="B75:D79" si="14">INDEX($A$1:$P$52,MATCH($A75,$A$1:$A$52,0),MATCH(B$73,$A$1:$P$1,0))</f>
        <v>0</v>
      </c>
      <c r="C75">
        <f t="shared" si="14"/>
        <v>0</v>
      </c>
      <c r="D75">
        <f t="shared" si="14"/>
        <v>-311228.08999999997</v>
      </c>
    </row>
    <row r="76" spans="1:4" x14ac:dyDescent="0.3">
      <c r="A76" t="s">
        <v>32</v>
      </c>
      <c r="B76">
        <f t="shared" si="14"/>
        <v>-149396.10000000987</v>
      </c>
      <c r="C76">
        <f t="shared" si="14"/>
        <v>-189254.06000000006</v>
      </c>
      <c r="D76">
        <f t="shared" si="14"/>
        <v>-374962.91000000015</v>
      </c>
    </row>
    <row r="77" spans="1:4" x14ac:dyDescent="0.3">
      <c r="A77" t="s">
        <v>38</v>
      </c>
      <c r="B77">
        <f t="shared" si="14"/>
        <v>-12230.810000000056</v>
      </c>
      <c r="C77">
        <f t="shared" si="14"/>
        <v>-45485.580000000075</v>
      </c>
      <c r="D77">
        <f t="shared" si="14"/>
        <v>-72.879999999888241</v>
      </c>
    </row>
    <row r="78" spans="1:4" x14ac:dyDescent="0.3">
      <c r="A78" t="s">
        <v>39</v>
      </c>
      <c r="B78">
        <f t="shared" si="14"/>
        <v>-4950.4699999999721</v>
      </c>
      <c r="C78">
        <f t="shared" si="14"/>
        <v>-8005.7900000010268</v>
      </c>
      <c r="D78">
        <f t="shared" si="14"/>
        <v>-1724.9000000000233</v>
      </c>
    </row>
    <row r="79" spans="1:4" x14ac:dyDescent="0.3">
      <c r="A79" t="s">
        <v>55</v>
      </c>
      <c r="B79">
        <f t="shared" si="14"/>
        <v>-184239.79000001028</v>
      </c>
      <c r="C79">
        <f t="shared" si="14"/>
        <v>-133456.33000001032</v>
      </c>
      <c r="D79">
        <f t="shared" si="14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INDEX($A$1:$P$52,MATCH($B$87,$A$1:$A$52,0),2)</f>
        <v>9349400</v>
      </c>
      <c r="C84" s="6">
        <f>INDEX($A$1:$P$52,MATCH($B$87,$A$1:$A$52,0),3)</f>
        <v>8952825.2799999993</v>
      </c>
    </row>
    <row r="85" spans="1:7" x14ac:dyDescent="0.3">
      <c r="A85" t="s">
        <v>74</v>
      </c>
      <c r="B85" s="6">
        <f>INDEX($A$1:$P$52,MATCH($B$87,$A$1:$A$52,0),7)</f>
        <v>11073700</v>
      </c>
      <c r="C85" s="6">
        <f>INDEX($A$1:$P$52,MATCH($B$87,$A$1:$A$52,0),8)</f>
        <v>9929059.5199999996</v>
      </c>
    </row>
    <row r="86" spans="1:7" x14ac:dyDescent="0.3">
      <c r="A86" t="s">
        <v>75</v>
      </c>
      <c r="B86" s="6">
        <f>INDEX($A$1:$P$52,MATCH($B$87,$A$1:$A$52,0),12)</f>
        <v>10790500</v>
      </c>
      <c r="C86" s="6">
        <f>INDEX($A$1:$P$52,MATCH($B$87,$A$1:$A$52,0),13)</f>
        <v>9993599.52999999</v>
      </c>
    </row>
    <row r="87" spans="1:7" x14ac:dyDescent="0.3">
      <c r="B87" t="s">
        <v>23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565CD9AE-9805-4E20-ACD0-E7C49020D389}">
      <formula1>A2:A52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Maryam Muhammad</cp:lastModifiedBy>
  <cp:revision/>
  <dcterms:created xsi:type="dcterms:W3CDTF">2020-02-26T17:00:38Z</dcterms:created>
  <dcterms:modified xsi:type="dcterms:W3CDTF">2024-01-24T03:04:00Z</dcterms:modified>
  <cp:category/>
  <cp:contentStatus/>
</cp:coreProperties>
</file>