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lt\OneDrive\Documents\DA11\EXCEL\lookups-exercise-mdaltharper\"/>
    </mc:Choice>
  </mc:AlternateContent>
  <xr:revisionPtr revIDLastSave="0" documentId="13_ncr:1_{D66B7026-CB8D-456D-8F00-DBD4EB3AC991}" xr6:coauthVersionLast="47" xr6:coauthVersionMax="47" xr10:uidLastSave="{00000000-0000-0000-0000-000000000000}"/>
  <bookViews>
    <workbookView xWindow="38280" yWindow="-120" windowWidth="51840" windowHeight="211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D77" i="1"/>
  <c r="D74" i="1"/>
  <c r="C79" i="1"/>
  <c r="B75" i="1"/>
  <c r="D66" i="1"/>
  <c r="D68" i="1"/>
  <c r="D69" i="1"/>
  <c r="C68" i="1"/>
  <c r="C70" i="1"/>
  <c r="D57" i="1"/>
  <c r="D58" i="1"/>
  <c r="C60" i="1"/>
  <c r="C61" i="1"/>
  <c r="B56" i="1"/>
  <c r="O49" i="1"/>
  <c r="P49" i="1" s="1"/>
  <c r="O41" i="1"/>
  <c r="O33" i="1"/>
  <c r="O25" i="1"/>
  <c r="O17" i="1"/>
  <c r="O9" i="1"/>
  <c r="O6" i="1"/>
  <c r="N2" i="1"/>
  <c r="O2" i="1" s="1"/>
  <c r="J5" i="1"/>
  <c r="J29" i="1"/>
  <c r="J2" i="1"/>
  <c r="E10" i="1"/>
  <c r="E18" i="1"/>
  <c r="E34" i="1"/>
  <c r="E47" i="1"/>
  <c r="E50" i="1"/>
  <c r="N3" i="1"/>
  <c r="O3" i="1" s="1"/>
  <c r="N4" i="1"/>
  <c r="O4" i="1" s="1"/>
  <c r="N5" i="1"/>
  <c r="O5" i="1" s="1"/>
  <c r="N6" i="1"/>
  <c r="N7" i="1"/>
  <c r="O7" i="1" s="1"/>
  <c r="N8" i="1"/>
  <c r="O8" i="1" s="1"/>
  <c r="N9" i="1"/>
  <c r="N10" i="1"/>
  <c r="O10" i="1" s="1"/>
  <c r="N11" i="1"/>
  <c r="D75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N18" i="1"/>
  <c r="D76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D78" i="1" s="1"/>
  <c r="N26" i="1"/>
  <c r="O26" i="1" s="1"/>
  <c r="N27" i="1"/>
  <c r="O27" i="1" s="1"/>
  <c r="P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N34" i="1"/>
  <c r="O34" i="1" s="1"/>
  <c r="N35" i="1"/>
  <c r="O35" i="1" s="1"/>
  <c r="P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6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N50" i="1"/>
  <c r="O50" i="1" s="1"/>
  <c r="N51" i="1"/>
  <c r="O51" i="1" s="1"/>
  <c r="N52" i="1"/>
  <c r="O52" i="1" s="1"/>
  <c r="I3" i="1"/>
  <c r="J3" i="1" s="1"/>
  <c r="I4" i="1"/>
  <c r="J4" i="1" s="1"/>
  <c r="I5" i="1"/>
  <c r="I6" i="1"/>
  <c r="J6" i="1" s="1"/>
  <c r="I7" i="1"/>
  <c r="J7" i="1" s="1"/>
  <c r="I8" i="1"/>
  <c r="J8" i="1" s="1"/>
  <c r="I9" i="1"/>
  <c r="J9" i="1" s="1"/>
  <c r="I10" i="1"/>
  <c r="C65" i="1" s="1"/>
  <c r="I11" i="1"/>
  <c r="C66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C77" i="1" s="1"/>
  <c r="I25" i="1"/>
  <c r="C78" i="1" s="1"/>
  <c r="I26" i="1"/>
  <c r="J26" i="1" s="1"/>
  <c r="I27" i="1"/>
  <c r="J27" i="1" s="1"/>
  <c r="K27" i="1" s="1"/>
  <c r="I28" i="1"/>
  <c r="J28" i="1" s="1"/>
  <c r="I29" i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K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B66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E22" i="1" s="1"/>
  <c r="D23" i="1"/>
  <c r="E23" i="1" s="1"/>
  <c r="D24" i="1"/>
  <c r="B68" i="1" s="1"/>
  <c r="D25" i="1"/>
  <c r="D26" i="1"/>
  <c r="E26" i="1" s="1"/>
  <c r="D27" i="1"/>
  <c r="E27" i="1" s="1"/>
  <c r="F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D35" i="1"/>
  <c r="E35" i="1" s="1"/>
  <c r="F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D42" i="1"/>
  <c r="E42" i="1" s="1"/>
  <c r="D43" i="1"/>
  <c r="E43" i="1" s="1"/>
  <c r="D44" i="1"/>
  <c r="E44" i="1" s="1"/>
  <c r="D45" i="1"/>
  <c r="E45" i="1" s="1"/>
  <c r="D46" i="1"/>
  <c r="E46" i="1" s="1"/>
  <c r="D47" i="1"/>
  <c r="D48" i="1"/>
  <c r="E48" i="1" s="1"/>
  <c r="D49" i="1"/>
  <c r="E49" i="1" s="1"/>
  <c r="D50" i="1"/>
  <c r="D51" i="1"/>
  <c r="E51" i="1" s="1"/>
  <c r="D52" i="1"/>
  <c r="E52" i="1" s="1"/>
  <c r="D2" i="1"/>
  <c r="E2" i="1" s="1"/>
  <c r="P26" i="1" l="1"/>
  <c r="P32" i="1"/>
  <c r="P24" i="1"/>
  <c r="P16" i="1"/>
  <c r="P43" i="1"/>
  <c r="P6" i="1"/>
  <c r="B67" i="1"/>
  <c r="B58" i="1"/>
  <c r="B74" i="1"/>
  <c r="B65" i="1"/>
  <c r="P39" i="1"/>
  <c r="P31" i="1"/>
  <c r="P23" i="1"/>
  <c r="B76" i="1"/>
  <c r="B79" i="1"/>
  <c r="E41" i="1"/>
  <c r="F41" i="1" s="1"/>
  <c r="B70" i="1"/>
  <c r="B61" i="1"/>
  <c r="P45" i="1"/>
  <c r="P37" i="1"/>
  <c r="F46" i="1"/>
  <c r="F14" i="1"/>
  <c r="F33" i="1"/>
  <c r="B69" i="1"/>
  <c r="B60" i="1"/>
  <c r="E25" i="1"/>
  <c r="F3" i="1" s="1"/>
  <c r="B78" i="1"/>
  <c r="F32" i="1"/>
  <c r="F16" i="1"/>
  <c r="F8" i="1"/>
  <c r="C67" i="1"/>
  <c r="J18" i="1"/>
  <c r="K18" i="1" s="1"/>
  <c r="C76" i="1"/>
  <c r="C58" i="1"/>
  <c r="J10" i="1"/>
  <c r="C74" i="1"/>
  <c r="C56" i="1"/>
  <c r="P52" i="1"/>
  <c r="P44" i="1"/>
  <c r="P36" i="1"/>
  <c r="P28" i="1"/>
  <c r="P3" i="1"/>
  <c r="F18" i="1"/>
  <c r="K5" i="1"/>
  <c r="F23" i="1"/>
  <c r="D65" i="1"/>
  <c r="D60" i="1"/>
  <c r="E11" i="1"/>
  <c r="F11" i="1" s="1"/>
  <c r="B57" i="1"/>
  <c r="D59" i="1"/>
  <c r="D70" i="1"/>
  <c r="B77" i="1"/>
  <c r="C75" i="1"/>
  <c r="D79" i="1"/>
  <c r="E24" i="1"/>
  <c r="J11" i="1"/>
  <c r="K11" i="1" s="1"/>
  <c r="D56" i="1"/>
  <c r="C59" i="1"/>
  <c r="C69" i="1"/>
  <c r="D67" i="1"/>
  <c r="J25" i="1"/>
  <c r="O18" i="1"/>
  <c r="C57" i="1"/>
  <c r="J24" i="1"/>
  <c r="O11" i="1"/>
  <c r="P11" i="1" s="1"/>
  <c r="B59" i="1"/>
  <c r="K19" i="1" l="1"/>
  <c r="F52" i="1"/>
  <c r="F45" i="1"/>
  <c r="K45" i="1"/>
  <c r="K36" i="1"/>
  <c r="F40" i="1"/>
  <c r="P5" i="1"/>
  <c r="F6" i="1"/>
  <c r="K7" i="1"/>
  <c r="P40" i="1"/>
  <c r="P33" i="1"/>
  <c r="F26" i="1"/>
  <c r="F28" i="1"/>
  <c r="F22" i="1"/>
  <c r="P48" i="1"/>
  <c r="F43" i="1"/>
  <c r="P51" i="1"/>
  <c r="F42" i="1"/>
  <c r="P34" i="1"/>
  <c r="F39" i="1"/>
  <c r="F24" i="1"/>
  <c r="P12" i="1"/>
  <c r="K10" i="1"/>
  <c r="K50" i="1"/>
  <c r="F17" i="1"/>
  <c r="K48" i="1"/>
  <c r="P21" i="1"/>
  <c r="F34" i="1"/>
  <c r="F44" i="1"/>
  <c r="K47" i="1"/>
  <c r="P41" i="1"/>
  <c r="K6" i="1"/>
  <c r="K2" i="1"/>
  <c r="F50" i="1"/>
  <c r="K9" i="1"/>
  <c r="P50" i="1"/>
  <c r="P42" i="1"/>
  <c r="P38" i="1"/>
  <c r="K26" i="1"/>
  <c r="K33" i="1"/>
  <c r="K46" i="1"/>
  <c r="F47" i="1"/>
  <c r="P25" i="1"/>
  <c r="K34" i="1"/>
  <c r="K39" i="1"/>
  <c r="P17" i="1"/>
  <c r="F49" i="1"/>
  <c r="P47" i="1"/>
  <c r="K41" i="1"/>
  <c r="P19" i="1"/>
  <c r="P10" i="1"/>
  <c r="K24" i="1"/>
  <c r="P4" i="1"/>
  <c r="K42" i="1"/>
  <c r="F48" i="1"/>
  <c r="P13" i="1"/>
  <c r="K29" i="1"/>
  <c r="F12" i="1"/>
  <c r="F38" i="1"/>
  <c r="K23" i="1"/>
  <c r="P2" i="1"/>
  <c r="P18" i="1"/>
  <c r="P20" i="1"/>
  <c r="K43" i="1"/>
  <c r="F21" i="1"/>
  <c r="P29" i="1"/>
  <c r="F9" i="1"/>
  <c r="K8" i="1"/>
  <c r="P7" i="1"/>
  <c r="F36" i="1"/>
  <c r="P9" i="1"/>
  <c r="K14" i="1"/>
  <c r="K15" i="1"/>
  <c r="K16" i="1"/>
  <c r="F30" i="1"/>
  <c r="F31" i="1"/>
  <c r="K28" i="1"/>
  <c r="K12" i="1"/>
  <c r="K25" i="1"/>
  <c r="K51" i="1"/>
  <c r="F25" i="1"/>
  <c r="F2" i="1"/>
  <c r="K40" i="1"/>
  <c r="P15" i="1"/>
  <c r="F15" i="1"/>
  <c r="P8" i="1"/>
  <c r="K22" i="1"/>
  <c r="K31" i="1"/>
  <c r="K32" i="1"/>
  <c r="K13" i="1"/>
  <c r="P22" i="1"/>
  <c r="F7" i="1"/>
  <c r="K52" i="1"/>
  <c r="K49" i="1"/>
  <c r="F37" i="1"/>
  <c r="F19" i="1"/>
  <c r="F10" i="1"/>
  <c r="K30" i="1"/>
  <c r="F4" i="1"/>
  <c r="F5" i="1"/>
  <c r="K21" i="1"/>
  <c r="P46" i="1"/>
  <c r="P30" i="1"/>
  <c r="P14" i="1"/>
  <c r="K3" i="1"/>
  <c r="K17" i="1"/>
  <c r="F51" i="1"/>
  <c r="F29" i="1"/>
  <c r="K38" i="1"/>
  <c r="F20" i="1"/>
  <c r="F13" i="1"/>
  <c r="K37" i="1"/>
  <c r="K44" i="1"/>
  <c r="K4" i="1"/>
  <c r="K20" i="1"/>
</calcChain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<sst xmlns="http://schemas.openxmlformats.org/spreadsheetml/2006/main" count="151" uniqueCount="90">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</sst>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18" workbookViewId="0">
      <selection activeCell="B87" sqref="B87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 s="9">
        <f>C2-B2</f>
        <v>-15396420.870000005</v>
      </c>
      <c r="E2" s="5">
        <f>IFERROR(D2/B2, "calculation error")</f>
        <v>-4.3170750765267295E-2</v>
      </c>
      <c r="F2">
        <f>IFERROR(RANK(E2,E:E,1),"calculation error")</f>
        <v>14</v>
      </c>
      <c r="G2">
        <v>382685200</v>
      </c>
      <c r="H2">
        <v>346340810.81999999</v>
      </c>
      <c r="I2" s="9">
        <f>H2-G2</f>
        <v>-36344389.180000007</v>
      </c>
      <c r="J2" s="5">
        <f>IFERROR(I2/G2,"calculation error")</f>
        <v>-9.4972027086493035E-2</v>
      </c>
      <c r="K2">
        <f>IFERROR(RANK(J2,J:J,1),"calculation error")</f>
        <v>10</v>
      </c>
      <c r="L2">
        <v>376548600</v>
      </c>
      <c r="M2">
        <v>355279492.22999901</v>
      </c>
      <c r="N2" s="9">
        <f>M2-L2</f>
        <v>-21269107.770000994</v>
      </c>
      <c r="O2" s="5">
        <f>IFERROR(N2/L2,"calculation error")</f>
        <v>-5.6484362894991494E-2</v>
      </c>
      <c r="P2">
        <f>IFERROR(RANK(O2,O:O,1),"calculation error")</f>
        <v>14</v>
      </c>
    </row>
    <row r="3" spans="1:16" x14ac:dyDescent="0.25">
      <c r="A3" t="s">
        <v>17</v>
      </c>
      <c r="B3">
        <v>328800</v>
      </c>
      <c r="C3">
        <v>321214.59000000003</v>
      </c>
      <c r="D3" s="9">
        <f t="shared" ref="D3:D52" si="0">C3-B3</f>
        <v>-7585.4099999999744</v>
      </c>
      <c r="E3" s="5">
        <f t="shared" ref="E3:E52" si="1">IFERROR(D3/B3, "calculation error")</f>
        <v>-2.3069981751824741E-2</v>
      </c>
      <c r="F3">
        <f t="shared" ref="F3:F52" si="2">IFERROR(RANK(E3,E:E,1),"calculation error")</f>
        <v>22</v>
      </c>
      <c r="G3">
        <v>334800</v>
      </c>
      <c r="H3">
        <v>312433.70999999897</v>
      </c>
      <c r="I3" s="9">
        <f t="shared" ref="I3:I52" si="3">H3-G3</f>
        <v>-22366.290000001027</v>
      </c>
      <c r="J3" s="5">
        <f t="shared" ref="J3:J52" si="4">IFERROR(I3/G3,"calculation error")</f>
        <v>-6.6804928315415249E-2</v>
      </c>
      <c r="K3">
        <f t="shared" ref="K3:K52" si="5">IFERROR(RANK(J3,J:J,1),"calculation error")</f>
        <v>14</v>
      </c>
      <c r="L3">
        <v>322700</v>
      </c>
      <c r="M3">
        <v>322263.03999999998</v>
      </c>
      <c r="N3" s="9">
        <f t="shared" ref="N3:N52" si="6">M3-L3</f>
        <v>-436.96000000002095</v>
      </c>
      <c r="O3" s="5">
        <f t="shared" ref="O3:O52" si="7">IFERROR(N3/L3,"calculation error")</f>
        <v>-1.3540749922529313E-3</v>
      </c>
      <c r="P3">
        <f t="shared" ref="P3:P52" si="8">IFERROR(RANK(O3,O:O,1),"calculation error")</f>
        <v>37</v>
      </c>
    </row>
    <row r="4" spans="1:16" x14ac:dyDescent="0.25">
      <c r="A4" t="s">
        <v>18</v>
      </c>
      <c r="B4">
        <v>3130600</v>
      </c>
      <c r="C4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 s="9">
        <f t="shared" si="0"/>
        <v>0</v>
      </c>
      <c r="E11" s="5" t="str">
        <f t="shared" si="1"/>
        <v>calculation error</v>
      </c>
      <c r="F11" t="str">
        <f t="shared" si="2"/>
        <v>calculation error</v>
      </c>
      <c r="G11">
        <v>0</v>
      </c>
      <c r="H11">
        <v>0</v>
      </c>
      <c r="I11" s="9">
        <f t="shared" si="3"/>
        <v>0</v>
      </c>
      <c r="J11" s="5" t="str">
        <f t="shared" si="4"/>
        <v>calculation error</v>
      </c>
      <c r="K11" t="str">
        <f t="shared" si="5"/>
        <v>calculation error</v>
      </c>
      <c r="L11">
        <v>375000</v>
      </c>
      <c r="M11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 s="9">
        <f t="shared" si="0"/>
        <v>0</v>
      </c>
      <c r="E27" s="5" t="str">
        <f t="shared" si="1"/>
        <v>calculation error</v>
      </c>
      <c r="F27" t="str">
        <f t="shared" si="2"/>
        <v>calculation error</v>
      </c>
      <c r="G27">
        <v>0</v>
      </c>
      <c r="H27">
        <v>0</v>
      </c>
      <c r="I27" s="9">
        <f t="shared" si="3"/>
        <v>0</v>
      </c>
      <c r="J27" s="5" t="str">
        <f t="shared" si="4"/>
        <v>calculation error</v>
      </c>
      <c r="K27" t="str">
        <f t="shared" si="5"/>
        <v>calculation error</v>
      </c>
      <c r="L27">
        <v>0</v>
      </c>
      <c r="M27">
        <v>0</v>
      </c>
      <c r="N27" s="9">
        <f t="shared" si="6"/>
        <v>0</v>
      </c>
      <c r="O27" s="5" t="str">
        <f t="shared" si="7"/>
        <v>calculation error</v>
      </c>
      <c r="P27" t="str">
        <f t="shared" si="8"/>
        <v>calculation error</v>
      </c>
    </row>
    <row r="28" spans="1:16" x14ac:dyDescent="0.25">
      <c r="A28" t="s">
        <v>42</v>
      </c>
      <c r="B28">
        <v>1382900</v>
      </c>
      <c r="C28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 s="9">
        <f t="shared" si="0"/>
        <v>0</v>
      </c>
      <c r="E35" s="5" t="str">
        <f t="shared" si="1"/>
        <v>calculation error</v>
      </c>
      <c r="F35" t="str">
        <f t="shared" si="2"/>
        <v>calculation error</v>
      </c>
      <c r="G35">
        <v>0</v>
      </c>
      <c r="H35">
        <v>0</v>
      </c>
      <c r="I35" s="9">
        <f t="shared" si="3"/>
        <v>0</v>
      </c>
      <c r="J35" s="5" t="str">
        <f t="shared" si="4"/>
        <v>calculation error</v>
      </c>
      <c r="K35" t="str">
        <f t="shared" si="5"/>
        <v>calculation error</v>
      </c>
      <c r="L35">
        <v>0</v>
      </c>
      <c r="M35">
        <v>0</v>
      </c>
      <c r="N35" s="9">
        <f t="shared" si="6"/>
        <v>0</v>
      </c>
      <c r="O35" s="5" t="str">
        <f t="shared" si="7"/>
        <v>calculation error</v>
      </c>
      <c r="P35" t="str">
        <f t="shared" si="8"/>
        <v>calculation error</v>
      </c>
    </row>
    <row r="36" spans="1:16" x14ac:dyDescent="0.25">
      <c r="A36" t="s">
        <v>50</v>
      </c>
      <c r="B36">
        <v>798200</v>
      </c>
      <c r="C36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9">
        <f t="shared" si="6"/>
        <v>0</v>
      </c>
      <c r="O49" s="5" t="str">
        <f t="shared" si="7"/>
        <v>calculation error</v>
      </c>
      <c r="P49" t="str">
        <f t="shared" si="8"/>
        <v>calculation error</v>
      </c>
    </row>
    <row r="50" spans="1:16" x14ac:dyDescent="0.25">
      <c r="A50" t="s">
        <v>64</v>
      </c>
      <c r="B50">
        <v>832600</v>
      </c>
      <c r="C50">
        <v>832600</v>
      </c>
      <c r="D50" s="9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VLOOKUP(A56,A2:F52,4)</f>
        <v>-36209.630000000005</v>
      </c>
      <c r="C56">
        <f>VLOOKUP(A56,A2:K52,9)</f>
        <v>-27292.159999999974</v>
      </c>
      <c r="D56">
        <f>VLOOKUP(A56,A2:P52,14)</f>
        <v>-9181.0800000000163</v>
      </c>
    </row>
    <row r="57" spans="1:16" x14ac:dyDescent="0.25">
      <c r="A57" t="s">
        <v>25</v>
      </c>
      <c r="B57">
        <f t="shared" ref="B57:B61" si="9">VLOOKUP(A57,A3:F53,4)</f>
        <v>0</v>
      </c>
      <c r="C57">
        <f t="shared" ref="C57:C61" si="10">VLOOKUP(A57,A3:K53,9)</f>
        <v>0</v>
      </c>
      <c r="D57">
        <f t="shared" ref="D57:D61" si="11">VLOOKUP(A57,A3:P53,14)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_xlfn.XLOOKUP(A65,A2:A52,D2:D52)</f>
        <v>-36209.630000000005</v>
      </c>
      <c r="C65">
        <f>_xlfn.XLOOKUP(A65,A2:A52,I2:I52)</f>
        <v>-27292.159999999974</v>
      </c>
      <c r="D65">
        <f>_xlfn.XLOOKUP(A65,A2:A52,N2:N52)</f>
        <v>-9181.0800000000163</v>
      </c>
    </row>
    <row r="66" spans="1:4" x14ac:dyDescent="0.25">
      <c r="A66" t="s">
        <v>25</v>
      </c>
      <c r="B66">
        <f>_xlfn.XLOOKUP(A66,A3:A53,D3:D53)</f>
        <v>0</v>
      </c>
      <c r="C66">
        <f>_xlfn.XLOOKUP(A66,A3:A53,I3:I53)</f>
        <v>0</v>
      </c>
      <c r="D66">
        <f>_xlfn.XLOOKUP(A66,A3:A53,N3:N53)</f>
        <v>-311228.08999999997</v>
      </c>
    </row>
    <row r="67" spans="1:4" x14ac:dyDescent="0.25">
      <c r="A67" t="s">
        <v>32</v>
      </c>
      <c r="B67">
        <f>_xlfn.XLOOKUP(A67,A4:A54,D4:D54)</f>
        <v>-149396.10000000987</v>
      </c>
      <c r="C67">
        <f>_xlfn.XLOOKUP(A67,A4:A54,I4:I54)</f>
        <v>-189254.06000000006</v>
      </c>
      <c r="D67">
        <f>_xlfn.XLOOKUP(A67,A4:A54,N4:N54)</f>
        <v>-374962.91000000015</v>
      </c>
    </row>
    <row r="68" spans="1:4" x14ac:dyDescent="0.25">
      <c r="A68" t="s">
        <v>38</v>
      </c>
      <c r="B68">
        <f>_xlfn.XLOOKUP(A68,A5:A55,D5:D55)</f>
        <v>-12230.810000000056</v>
      </c>
      <c r="C68">
        <f>_xlfn.XLOOKUP(A68,A5:A55,I5:I55)</f>
        <v>-45485.580000000075</v>
      </c>
      <c r="D68">
        <f>_xlfn.XLOOKUP(A68,A5:A55,N5:N55)</f>
        <v>-72.879999999888241</v>
      </c>
    </row>
    <row r="69" spans="1:4" x14ac:dyDescent="0.25">
      <c r="A69" t="s">
        <v>39</v>
      </c>
      <c r="B69">
        <f>_xlfn.XLOOKUP(A69,A6:A56,D6:D56)</f>
        <v>-4950.4699999999721</v>
      </c>
      <c r="C69">
        <f>_xlfn.XLOOKUP(A69,A6:A56,I6:I56)</f>
        <v>-8005.7900000010268</v>
      </c>
      <c r="D69">
        <f>_xlfn.XLOOKUP(A69,A6:A56,N6:N56)</f>
        <v>-1724.9000000000233</v>
      </c>
    </row>
    <row r="70" spans="1:4" x14ac:dyDescent="0.25">
      <c r="A70" t="s">
        <v>55</v>
      </c>
      <c r="B70">
        <f>_xlfn.XLOOKUP(A70,A7:A57,D7:D57)</f>
        <v>-184239.79000001028</v>
      </c>
      <c r="C70">
        <f>_xlfn.XLOOKUP(A70,A7:A57,I7:I57)</f>
        <v>-133456.33000001032</v>
      </c>
      <c r="D70">
        <f>_xlfn.XLOOKUP(A70,A7:A57,N7:N57)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INDEX(D2:D52,MATCH(A74,A2:A52,0))</f>
        <v>-36209.630000000005</v>
      </c>
      <c r="C74">
        <f>INDEX(I2:I52,MATCH(A74,A2:A52,0))</f>
        <v>-27292.159999999974</v>
      </c>
      <c r="D74">
        <f>INDEX(N2:N52,MATCH(A74,A2:A52,0))</f>
        <v>-9181.0800000000163</v>
      </c>
    </row>
    <row r="75" spans="1:4" x14ac:dyDescent="0.25">
      <c r="A75" t="s">
        <v>25</v>
      </c>
      <c r="B75">
        <f>INDEX(D3:D53,MATCH(A75,A3:A53,0))</f>
        <v>0</v>
      </c>
      <c r="C75">
        <f>INDEX(I3:I53,MATCH(A75,A3:A53,0))</f>
        <v>0</v>
      </c>
      <c r="D75">
        <f>INDEX(N3:N53,MATCH(A75,A3:A53,0))</f>
        <v>-311228.08999999997</v>
      </c>
    </row>
    <row r="76" spans="1:4" x14ac:dyDescent="0.25">
      <c r="A76" t="s">
        <v>32</v>
      </c>
      <c r="B76">
        <f>INDEX(D4:D54,MATCH(A76,A4:A54,0))</f>
        <v>-149396.10000000987</v>
      </c>
      <c r="C76">
        <f>INDEX(I4:I54,MATCH(A76,A4:A54,0))</f>
        <v>-189254.06000000006</v>
      </c>
      <c r="D76">
        <f>INDEX(N4:N54,MATCH(A76,A4:A54,0))</f>
        <v>-374962.91000000015</v>
      </c>
    </row>
    <row r="77" spans="1:4" x14ac:dyDescent="0.25">
      <c r="A77" t="s">
        <v>38</v>
      </c>
      <c r="B77">
        <f>INDEX(D5:D55,MATCH(A77,A5:A55,0))</f>
        <v>-12230.810000000056</v>
      </c>
      <c r="C77">
        <f>INDEX(I5:I55,MATCH(A77,A5:A55,0))</f>
        <v>-45485.580000000075</v>
      </c>
      <c r="D77">
        <f>INDEX(N5:N55,MATCH(A77,A5:A55,0))</f>
        <v>-72.879999999888241</v>
      </c>
    </row>
    <row r="78" spans="1:4" x14ac:dyDescent="0.25">
      <c r="A78" t="s">
        <v>39</v>
      </c>
      <c r="B78">
        <f>INDEX(D6:D56,MATCH(A78,A6:A56,0))</f>
        <v>-4950.4699999999721</v>
      </c>
      <c r="C78">
        <f>INDEX(I6:I56,MATCH(A78,A6:A56,0))</f>
        <v>-8005.7900000010268</v>
      </c>
      <c r="D78">
        <f>INDEX(N6:N56,MATCH(A78,A6:A56,0))</f>
        <v>-1724.9000000000233</v>
      </c>
    </row>
    <row r="79" spans="1:4" x14ac:dyDescent="0.25">
      <c r="A79" t="s">
        <v>55</v>
      </c>
      <c r="B79">
        <f>INDEX(D7:D57,MATCH(A79,A7:A57,0))</f>
        <v>-184239.79000001028</v>
      </c>
      <c r="C79">
        <f>INDEX(I7:I57,MATCH(A79,A7:A57,0))</f>
        <v>-133456.33000001032</v>
      </c>
      <c r="D79">
        <f>INDEX(N7:N57,MATCH(A79,A7:A57,0))</f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INDEX(B2:B52,MATCH(B87,A2:A52,0))</f>
        <v>3130600</v>
      </c>
      <c r="C84" s="6">
        <f>INDEX(C2:C52,MATCH(C87,A2:A52,0))</f>
        <v>385908.52</v>
      </c>
    </row>
    <row r="85" spans="1:7" x14ac:dyDescent="0.25">
      <c r="A85" t="s">
        <v>74</v>
      </c>
      <c r="B85" s="6">
        <f>INDEX(G2:G52,MATCH(B87,A2:A52,0))</f>
        <v>3652300</v>
      </c>
      <c r="C85" s="6">
        <f>INDEX(H2:H52,MATCH(C87,A2:A52,0))</f>
        <v>427758.64</v>
      </c>
    </row>
    <row r="86" spans="1:7" x14ac:dyDescent="0.25">
      <c r="A86" t="s">
        <v>75</v>
      </c>
      <c r="B86" s="6">
        <f>INDEX(L2:L52,MATCH(B87,A2:A52,0))</f>
        <v>3662400</v>
      </c>
      <c r="C86" s="6">
        <f>INDEX(M2:M52,MATCH(C87,A2:A52,0))</f>
        <v>445114.28999999899</v>
      </c>
    </row>
    <row r="87" spans="1:7" x14ac:dyDescent="0.25">
      <c r="B87" t="s">
        <v>18</v>
      </c>
      <c r="C87" t="s">
        <v>20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errorTitle="Invlaid entry" error="please select departmen tfrom list" promptTitle="Department" prompt="Please select department from list" sqref="B87:C87" xr:uid="{367274AE-1E49-41DB-87C1-9AF3EC965F23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Dalton Harper</cp:lastModifiedBy>
  <cp:revision/>
  <dcterms:created xsi:type="dcterms:W3CDTF">2020-02-26T17:00:38Z</dcterms:created>
  <dcterms:modified xsi:type="dcterms:W3CDTF">2024-01-24T03:11:12Z</dcterms:modified>
  <cp:category/>
  <cp:contentStatus/>
</cp:coreProperties>
</file>