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ej\Documents\DA11\Excel\lookups-exercise-rneyin\"/>
    </mc:Choice>
  </mc:AlternateContent>
  <xr:revisionPtr revIDLastSave="0" documentId="13_ncr:1_{824009EC-FC78-4126-B544-72E6F431193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0" i="1" l="1"/>
  <c r="C99" i="1"/>
  <c r="C98" i="1"/>
  <c r="F100" i="1"/>
  <c r="F99" i="1"/>
  <c r="F98" i="1"/>
  <c r="D100" i="1"/>
  <c r="D99" i="1"/>
  <c r="D98" i="1"/>
  <c r="B100" i="1"/>
  <c r="B99" i="1"/>
  <c r="B98" i="1"/>
  <c r="B92" i="1"/>
  <c r="B93" i="1"/>
  <c r="C93" i="1"/>
  <c r="C92" i="1"/>
  <c r="D93" i="1"/>
  <c r="D92" i="1"/>
  <c r="E93" i="1"/>
  <c r="E92" i="1"/>
  <c r="E91" i="1"/>
  <c r="F93" i="1"/>
  <c r="F92" i="1"/>
  <c r="F91" i="1"/>
  <c r="G93" i="1"/>
  <c r="G92" i="1"/>
  <c r="G91" i="1"/>
  <c r="D91" i="1"/>
  <c r="C91" i="1"/>
  <c r="B91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J3" i="1"/>
  <c r="K31" i="1" s="1"/>
  <c r="J4" i="1"/>
  <c r="J5" i="1"/>
  <c r="J6" i="1"/>
  <c r="J7" i="1"/>
  <c r="J8" i="1"/>
  <c r="J9" i="1"/>
  <c r="J10" i="1"/>
  <c r="K23" i="1" s="1"/>
  <c r="J11" i="1"/>
  <c r="K11" i="1" s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K27" i="1" s="1"/>
  <c r="J28" i="1"/>
  <c r="J29" i="1"/>
  <c r="J30" i="1"/>
  <c r="J31" i="1"/>
  <c r="J32" i="1"/>
  <c r="J33" i="1"/>
  <c r="J34" i="1"/>
  <c r="K34" i="1" s="1"/>
  <c r="J35" i="1"/>
  <c r="K35" i="1" s="1"/>
  <c r="J36" i="1"/>
  <c r="J37" i="1"/>
  <c r="J38" i="1"/>
  <c r="J39" i="1"/>
  <c r="J40" i="1"/>
  <c r="J41" i="1"/>
  <c r="J42" i="1"/>
  <c r="K42" i="1" s="1"/>
  <c r="J43" i="1"/>
  <c r="J44" i="1"/>
  <c r="J45" i="1"/>
  <c r="J46" i="1"/>
  <c r="J47" i="1"/>
  <c r="J48" i="1"/>
  <c r="J49" i="1"/>
  <c r="J50" i="1"/>
  <c r="K50" i="1" s="1"/>
  <c r="J51" i="1"/>
  <c r="K51" i="1" s="1"/>
  <c r="J52" i="1"/>
  <c r="J2" i="1"/>
  <c r="K19" i="1"/>
  <c r="K43" i="1"/>
  <c r="E3" i="1"/>
  <c r="F30" i="1" s="1"/>
  <c r="E4" i="1"/>
  <c r="E5" i="1"/>
  <c r="E6" i="1"/>
  <c r="E7" i="1"/>
  <c r="E8" i="1"/>
  <c r="E9" i="1"/>
  <c r="E10" i="1"/>
  <c r="F26" i="1" s="1"/>
  <c r="E11" i="1"/>
  <c r="F11" i="1" s="1"/>
  <c r="E12" i="1"/>
  <c r="E13" i="1"/>
  <c r="E14" i="1"/>
  <c r="E15" i="1"/>
  <c r="E16" i="1"/>
  <c r="E17" i="1"/>
  <c r="E18" i="1"/>
  <c r="F18" i="1" s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F34" i="1" s="1"/>
  <c r="E35" i="1"/>
  <c r="F35" i="1" s="1"/>
  <c r="E36" i="1"/>
  <c r="E37" i="1"/>
  <c r="E38" i="1"/>
  <c r="E39" i="1"/>
  <c r="E40" i="1"/>
  <c r="E41" i="1"/>
  <c r="E42" i="1"/>
  <c r="F42" i="1" s="1"/>
  <c r="E43" i="1"/>
  <c r="F43" i="1" s="1"/>
  <c r="E44" i="1"/>
  <c r="E45" i="1"/>
  <c r="E46" i="1"/>
  <c r="E47" i="1"/>
  <c r="E48" i="1"/>
  <c r="E49" i="1"/>
  <c r="E50" i="1"/>
  <c r="E51" i="1"/>
  <c r="F51" i="1" s="1"/>
  <c r="E52" i="1"/>
  <c r="E2" i="1"/>
  <c r="F27" i="1"/>
  <c r="F50" i="1"/>
  <c r="C86" i="1"/>
  <c r="C85" i="1"/>
  <c r="C84" i="1"/>
  <c r="B86" i="1"/>
  <c r="B85" i="1"/>
  <c r="B84" i="1"/>
  <c r="D61" i="1"/>
  <c r="B56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D77" i="1" s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K39" i="1" l="1"/>
  <c r="K7" i="1"/>
  <c r="K15" i="1"/>
  <c r="K3" i="1"/>
  <c r="K4" i="1"/>
  <c r="K47" i="1"/>
  <c r="K49" i="1"/>
  <c r="K41" i="1"/>
  <c r="K33" i="1"/>
  <c r="K25" i="1"/>
  <c r="K17" i="1"/>
  <c r="K9" i="1"/>
  <c r="K26" i="1"/>
  <c r="K18" i="1"/>
  <c r="K10" i="1"/>
  <c r="K48" i="1"/>
  <c r="K40" i="1"/>
  <c r="K32" i="1"/>
  <c r="K24" i="1"/>
  <c r="K16" i="1"/>
  <c r="K8" i="1"/>
  <c r="K46" i="1"/>
  <c r="K38" i="1"/>
  <c r="K22" i="1"/>
  <c r="K6" i="1"/>
  <c r="K2" i="1"/>
  <c r="K45" i="1"/>
  <c r="K37" i="1"/>
  <c r="K29" i="1"/>
  <c r="K21" i="1"/>
  <c r="K13" i="1"/>
  <c r="K5" i="1"/>
  <c r="K30" i="1"/>
  <c r="K14" i="1"/>
  <c r="K52" i="1"/>
  <c r="K44" i="1"/>
  <c r="K36" i="1"/>
  <c r="K28" i="1"/>
  <c r="K20" i="1"/>
  <c r="K12" i="1"/>
  <c r="F46" i="1"/>
  <c r="F22" i="1"/>
  <c r="F38" i="1"/>
  <c r="F10" i="1"/>
  <c r="F3" i="1"/>
  <c r="F49" i="1"/>
  <c r="F41" i="1"/>
  <c r="F33" i="1"/>
  <c r="F25" i="1"/>
  <c r="F17" i="1"/>
  <c r="F9" i="1"/>
  <c r="F48" i="1"/>
  <c r="F40" i="1"/>
  <c r="F32" i="1"/>
  <c r="F24" i="1"/>
  <c r="F16" i="1"/>
  <c r="F8" i="1"/>
  <c r="F47" i="1"/>
  <c r="F39" i="1"/>
  <c r="F31" i="1"/>
  <c r="F23" i="1"/>
  <c r="F15" i="1"/>
  <c r="F7" i="1"/>
  <c r="F14" i="1"/>
  <c r="F6" i="1"/>
  <c r="F2" i="1"/>
  <c r="F45" i="1"/>
  <c r="F37" i="1"/>
  <c r="F29" i="1"/>
  <c r="F21" i="1"/>
  <c r="F13" i="1"/>
  <c r="F5" i="1"/>
  <c r="F52" i="1"/>
  <c r="F44" i="1"/>
  <c r="F36" i="1"/>
  <c r="F28" i="1"/>
  <c r="F20" i="1"/>
  <c r="F12" i="1"/>
  <c r="F4" i="1"/>
  <c r="F19" i="1"/>
  <c r="C56" i="1"/>
  <c r="D60" i="1"/>
  <c r="B67" i="1"/>
  <c r="D65" i="1"/>
  <c r="B78" i="1"/>
  <c r="C76" i="1"/>
  <c r="C61" i="1"/>
  <c r="D59" i="1"/>
  <c r="B66" i="1"/>
  <c r="D70" i="1"/>
  <c r="B77" i="1"/>
  <c r="C75" i="1"/>
  <c r="B61" i="1"/>
  <c r="C60" i="1"/>
  <c r="D58" i="1"/>
  <c r="C65" i="1"/>
  <c r="D69" i="1"/>
  <c r="B76" i="1"/>
  <c r="D74" i="1"/>
  <c r="B60" i="1"/>
  <c r="C59" i="1"/>
  <c r="D57" i="1"/>
  <c r="C70" i="1"/>
  <c r="D68" i="1"/>
  <c r="B75" i="1"/>
  <c r="D75" i="1"/>
  <c r="B59" i="1"/>
  <c r="C58" i="1"/>
  <c r="B65" i="1"/>
  <c r="C69" i="1"/>
  <c r="D67" i="1"/>
  <c r="C74" i="1"/>
  <c r="D76" i="1"/>
  <c r="B58" i="1"/>
  <c r="C57" i="1"/>
  <c r="B70" i="1"/>
  <c r="C68" i="1"/>
  <c r="D66" i="1"/>
  <c r="C79" i="1"/>
  <c r="B57" i="1"/>
  <c r="D56" i="1"/>
  <c r="B69" i="1"/>
  <c r="C67" i="1"/>
  <c r="B74" i="1"/>
  <c r="C78" i="1"/>
  <c r="D78" i="1"/>
  <c r="B68" i="1"/>
  <c r="C66" i="1"/>
  <c r="B79" i="1"/>
  <c r="C77" i="1"/>
  <c r="D79" i="1"/>
</calcChain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<sst xmlns="http://schemas.openxmlformats.org/spreadsheetml/2006/main" count="150" uniqueCount="90">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</sst>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Budget Variance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9349400</c:v>
                </c:pt>
                <c:pt idx="1">
                  <c:v>11073700</c:v>
                </c:pt>
                <c:pt idx="2">
                  <c:v>10790500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2E-4911-863A-AF3A055ADA36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8952825.2799999993</c:v>
                </c:pt>
                <c:pt idx="1">
                  <c:v>9929059.5199999996</c:v>
                </c:pt>
                <c:pt idx="2">
                  <c:v>9993599.52999999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2E-4911-863A-AF3A055AD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5907183"/>
        <c:axId val="1251467631"/>
      </c:barChart>
      <c:catAx>
        <c:axId val="124590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1467631"/>
        <c:crosses val="autoZero"/>
        <c:auto val="1"/>
        <c:lblAlgn val="ctr"/>
        <c:lblOffset val="100"/>
        <c:noMultiLvlLbl val="0"/>
      </c:catAx>
      <c:valAx>
        <c:axId val="125146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907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971550</xdr:colOff>
      <xdr:row>69</xdr:row>
      <xdr:rowOff>100011</xdr:rowOff>
    </xdr:from>
    <xdr:to>
      <xdr:col>10</xdr:col>
      <xdr:colOff>228600</xdr:colOff>
      <xdr:row>87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D0D08D-EECB-5D5C-DE77-11493497BB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workbookViewId="0">
      <pane ySplit="1" topLeftCell="A70" activePane="bottomLeft" state="frozen"/>
      <selection pane="bottomLeft" activeCell="C101" sqref="C101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s="9" t="s">
        <v>3</v>
      </c>
      <c r="E1" t="s">
        <v>4</v>
      </c>
      <c r="F1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t="s">
        <v>11</v>
      </c>
      <c r="M1" t="s">
        <v>12</v>
      </c>
      <c r="N1" s="9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>
        <v>341243679.13</v>
      </c>
      <c r="D2">
        <f t="shared" ref="D2:D33" si="0">C2-B2</f>
        <v>-15396420.870000005</v>
      </c>
      <c r="E2" s="5">
        <f>IFERROR(D2/B2,"0")</f>
        <v>-4.3170750765267295E-2</v>
      </c>
      <c r="F2">
        <f>IFERROR(RANK(E2,$E$2:$E$52,1),"0")</f>
        <v>14</v>
      </c>
      <c r="G2">
        <v>382685200</v>
      </c>
      <c r="H2">
        <v>346340810.81999999</v>
      </c>
      <c r="I2">
        <f t="shared" ref="I2:I33" si="1">H2-G2</f>
        <v>-36344389.180000007</v>
      </c>
      <c r="J2" s="5">
        <f>IFERROR(I2/G2,"0")</f>
        <v>-9.4972027086493035E-2</v>
      </c>
      <c r="K2">
        <f>IFERROR(RANK(J2,$J$2:$J$52,1),"0")</f>
        <v>10</v>
      </c>
      <c r="L2">
        <v>376548600</v>
      </c>
      <c r="M2">
        <v>355279492.22999901</v>
      </c>
      <c r="N2">
        <f t="shared" ref="N2:N33" si="2">M2-L2</f>
        <v>-21269107.770000994</v>
      </c>
      <c r="O2" s="5">
        <f>IFERROR(N2/L2,"0")</f>
        <v>-5.6484362894991494E-2</v>
      </c>
      <c r="P2">
        <f>IFERROR(RANK(O2,$O$2:$O$52,1),"0")</f>
        <v>14</v>
      </c>
    </row>
    <row r="3" spans="1:16" x14ac:dyDescent="0.25">
      <c r="A3" t="s">
        <v>17</v>
      </c>
      <c r="B3">
        <v>328800</v>
      </c>
      <c r="C3">
        <v>321214.59000000003</v>
      </c>
      <c r="D3">
        <f t="shared" si="0"/>
        <v>-7585.4099999999744</v>
      </c>
      <c r="E3" s="5">
        <f t="shared" ref="E3:E52" si="3">IFERROR(D3/B3,"0")</f>
        <v>-2.3069981751824741E-2</v>
      </c>
      <c r="F3">
        <f t="shared" ref="F3:F52" si="4">IFERROR(RANK(E3,$E$2:$E$52,1),"0")</f>
        <v>22</v>
      </c>
      <c r="G3">
        <v>334800</v>
      </c>
      <c r="H3">
        <v>312433.70999999897</v>
      </c>
      <c r="I3">
        <f t="shared" si="1"/>
        <v>-22366.290000001027</v>
      </c>
      <c r="J3" s="5">
        <f t="shared" ref="J3:J52" si="5">IFERROR(I3/G3,"0")</f>
        <v>-6.6804928315415249E-2</v>
      </c>
      <c r="K3">
        <f t="shared" ref="K3:K52" si="6">IFERROR(RANK(J3,$J$2:$J$52,1),"0")</f>
        <v>14</v>
      </c>
      <c r="L3">
        <v>322700</v>
      </c>
      <c r="M3">
        <v>322263.03999999998</v>
      </c>
      <c r="N3">
        <f t="shared" si="2"/>
        <v>-436.96000000002095</v>
      </c>
      <c r="O3" s="5">
        <f t="shared" ref="O3:O52" si="7">IFERROR(N3/L3,"0")</f>
        <v>-1.3540749922529313E-3</v>
      </c>
      <c r="P3">
        <f t="shared" ref="P3:P52" si="8">IFERROR(RANK(O3,$O$2:$O$52,1),"0")</f>
        <v>37</v>
      </c>
    </row>
    <row r="4" spans="1:16" x14ac:dyDescent="0.2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3"/>
        <v>-4.9327413275443007E-3</v>
      </c>
      <c r="F4">
        <f t="shared" si="4"/>
        <v>42</v>
      </c>
      <c r="G4">
        <v>3652300</v>
      </c>
      <c r="H4">
        <v>3589693.2099999902</v>
      </c>
      <c r="I4">
        <f t="shared" si="1"/>
        <v>-62606.790000009816</v>
      </c>
      <c r="J4" s="5">
        <f t="shared" si="5"/>
        <v>-1.7141743558856015E-2</v>
      </c>
      <c r="K4">
        <f t="shared" si="6"/>
        <v>36</v>
      </c>
      <c r="L4">
        <v>3662400</v>
      </c>
      <c r="M4">
        <v>3564983.04999999</v>
      </c>
      <c r="N4">
        <f t="shared" si="2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2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3"/>
        <v>-9.4273968477453174E-2</v>
      </c>
      <c r="F5">
        <f t="shared" si="4"/>
        <v>4</v>
      </c>
      <c r="G5">
        <v>7968300</v>
      </c>
      <c r="H5">
        <v>7020609.3200000003</v>
      </c>
      <c r="I5">
        <f t="shared" si="1"/>
        <v>-947690.6799999997</v>
      </c>
      <c r="J5" s="5">
        <f t="shared" si="5"/>
        <v>-0.118932605449092</v>
      </c>
      <c r="K5">
        <f t="shared" si="6"/>
        <v>5</v>
      </c>
      <c r="L5">
        <v>7759600</v>
      </c>
      <c r="M5">
        <v>7497322.9100000001</v>
      </c>
      <c r="N5">
        <f t="shared" si="2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2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3"/>
        <v>-5.7149963352064452E-2</v>
      </c>
      <c r="F6">
        <f t="shared" si="4"/>
        <v>11</v>
      </c>
      <c r="G6">
        <v>428500</v>
      </c>
      <c r="H6">
        <v>427758.64</v>
      </c>
      <c r="I6">
        <f t="shared" si="1"/>
        <v>-741.35999999998603</v>
      </c>
      <c r="J6" s="5">
        <f t="shared" si="5"/>
        <v>-1.7301283547257551E-3</v>
      </c>
      <c r="K6">
        <f t="shared" si="6"/>
        <v>44</v>
      </c>
      <c r="L6">
        <v>445200</v>
      </c>
      <c r="M6">
        <v>445114.28999999899</v>
      </c>
      <c r="N6">
        <f t="shared" si="2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2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3"/>
        <v>-0.11502817362571344</v>
      </c>
      <c r="F7">
        <f t="shared" si="4"/>
        <v>2</v>
      </c>
      <c r="G7">
        <v>3390900</v>
      </c>
      <c r="H7">
        <v>3051483.41</v>
      </c>
      <c r="I7">
        <f t="shared" si="1"/>
        <v>-339416.58999999985</v>
      </c>
      <c r="J7" s="5">
        <f t="shared" si="5"/>
        <v>-0.10009631366303927</v>
      </c>
      <c r="K7">
        <f t="shared" si="6"/>
        <v>8</v>
      </c>
      <c r="L7">
        <v>3345200</v>
      </c>
      <c r="M7">
        <v>2946440.08</v>
      </c>
      <c r="N7">
        <f t="shared" si="2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2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3"/>
        <v>-0.15235918433091292</v>
      </c>
      <c r="F8">
        <f t="shared" si="4"/>
        <v>1</v>
      </c>
      <c r="G8">
        <v>1590700</v>
      </c>
      <c r="H8">
        <v>1383905.98999999</v>
      </c>
      <c r="I8">
        <f t="shared" si="1"/>
        <v>-206794.01000001002</v>
      </c>
      <c r="J8" s="5">
        <f t="shared" si="5"/>
        <v>-0.13000189224870184</v>
      </c>
      <c r="K8">
        <f t="shared" si="6"/>
        <v>4</v>
      </c>
      <c r="L8">
        <v>1579300</v>
      </c>
      <c r="M8">
        <v>1337735.3199999901</v>
      </c>
      <c r="N8">
        <f t="shared" si="2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2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3"/>
        <v>-4.2417130511048909E-2</v>
      </c>
      <c r="F9">
        <f t="shared" si="4"/>
        <v>16</v>
      </c>
      <c r="G9">
        <v>11073700</v>
      </c>
      <c r="H9">
        <v>9929059.5199999996</v>
      </c>
      <c r="I9">
        <f t="shared" si="1"/>
        <v>-1144640.4800000004</v>
      </c>
      <c r="J9" s="5">
        <f t="shared" si="5"/>
        <v>-0.10336567542917005</v>
      </c>
      <c r="K9">
        <f t="shared" si="6"/>
        <v>7</v>
      </c>
      <c r="L9">
        <v>10790500</v>
      </c>
      <c r="M9">
        <v>9993599.52999999</v>
      </c>
      <c r="N9">
        <f t="shared" si="2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2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3"/>
        <v>-8.1681998646514792E-2</v>
      </c>
      <c r="F10">
        <f t="shared" si="4"/>
        <v>6</v>
      </c>
      <c r="G10">
        <v>495200</v>
      </c>
      <c r="H10">
        <v>467907.84000000003</v>
      </c>
      <c r="I10">
        <f t="shared" si="1"/>
        <v>-27292.159999999974</v>
      </c>
      <c r="J10" s="5">
        <f t="shared" si="5"/>
        <v>-5.5113408723747932E-2</v>
      </c>
      <c r="K10">
        <f t="shared" si="6"/>
        <v>17</v>
      </c>
      <c r="L10">
        <v>487500</v>
      </c>
      <c r="M10">
        <v>478318.92</v>
      </c>
      <c r="N10">
        <f t="shared" si="2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25">
      <c r="A11" t="s">
        <v>25</v>
      </c>
      <c r="B11">
        <v>0</v>
      </c>
      <c r="C11">
        <v>0</v>
      </c>
      <c r="D11">
        <f t="shared" si="0"/>
        <v>0</v>
      </c>
      <c r="E11" s="5" t="str">
        <f t="shared" si="3"/>
        <v>0</v>
      </c>
      <c r="F11">
        <f t="shared" si="4"/>
        <v>47</v>
      </c>
      <c r="G11">
        <v>0</v>
      </c>
      <c r="H11">
        <v>0</v>
      </c>
      <c r="I11">
        <f t="shared" si="1"/>
        <v>0</v>
      </c>
      <c r="J11" s="5" t="str">
        <f t="shared" si="5"/>
        <v>0</v>
      </c>
      <c r="K11">
        <f t="shared" si="6"/>
        <v>48</v>
      </c>
      <c r="L11">
        <v>375000</v>
      </c>
      <c r="M11">
        <v>63771.91</v>
      </c>
      <c r="N11">
        <f t="shared" si="2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2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3"/>
        <v>-5.0060657805601608E-2</v>
      </c>
      <c r="F12">
        <f t="shared" si="4"/>
        <v>13</v>
      </c>
      <c r="G12">
        <v>4700400</v>
      </c>
      <c r="H12">
        <v>4205555.5999999996</v>
      </c>
      <c r="I12">
        <f t="shared" si="1"/>
        <v>-494844.40000000037</v>
      </c>
      <c r="J12" s="5">
        <f t="shared" si="5"/>
        <v>-0.10527708280146378</v>
      </c>
      <c r="K12">
        <f t="shared" si="6"/>
        <v>6</v>
      </c>
      <c r="L12">
        <v>4677800</v>
      </c>
      <c r="M12">
        <v>4371713.1399999997</v>
      </c>
      <c r="N12">
        <f t="shared" si="2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2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3"/>
        <v>-1.2912833886247806E-2</v>
      </c>
      <c r="F13">
        <f t="shared" si="4"/>
        <v>33</v>
      </c>
      <c r="G13">
        <v>6223700</v>
      </c>
      <c r="H13">
        <v>5909077.9399999902</v>
      </c>
      <c r="I13">
        <f t="shared" si="1"/>
        <v>-314622.06000000983</v>
      </c>
      <c r="J13" s="5">
        <f t="shared" si="5"/>
        <v>-5.0552253482656594E-2</v>
      </c>
      <c r="K13">
        <f t="shared" si="6"/>
        <v>18</v>
      </c>
      <c r="L13">
        <v>6207300</v>
      </c>
      <c r="M13">
        <v>6056976.6699999999</v>
      </c>
      <c r="N13">
        <f t="shared" si="2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2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3"/>
        <v>-1.3637949218750009E-2</v>
      </c>
      <c r="F14">
        <f t="shared" si="4"/>
        <v>30</v>
      </c>
      <c r="G14">
        <v>530500</v>
      </c>
      <c r="H14">
        <v>524402.98</v>
      </c>
      <c r="I14">
        <f t="shared" si="1"/>
        <v>-6097.0200000000186</v>
      </c>
      <c r="J14" s="5">
        <f t="shared" si="5"/>
        <v>-1.1492968897266765E-2</v>
      </c>
      <c r="K14">
        <f t="shared" si="6"/>
        <v>40</v>
      </c>
      <c r="L14">
        <v>526200</v>
      </c>
      <c r="M14">
        <v>504989.88</v>
      </c>
      <c r="N14">
        <f t="shared" si="2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2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3"/>
        <v>3.1837408866824991E-3</v>
      </c>
      <c r="F15">
        <f t="shared" si="4"/>
        <v>48</v>
      </c>
      <c r="G15">
        <v>184167800</v>
      </c>
      <c r="H15">
        <v>175966389.24999899</v>
      </c>
      <c r="I15">
        <f t="shared" si="1"/>
        <v>-8201410.7500010133</v>
      </c>
      <c r="J15" s="5">
        <f t="shared" si="5"/>
        <v>-4.4532273014072019E-2</v>
      </c>
      <c r="K15">
        <f t="shared" si="6"/>
        <v>24</v>
      </c>
      <c r="L15">
        <v>188953500</v>
      </c>
      <c r="M15">
        <v>184450910.84999901</v>
      </c>
      <c r="N15">
        <f t="shared" si="2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2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3"/>
        <v>-1.1850188616360429E-2</v>
      </c>
      <c r="F16">
        <f t="shared" si="4"/>
        <v>37</v>
      </c>
      <c r="G16">
        <v>7352500</v>
      </c>
      <c r="H16">
        <v>7350464.0800000001</v>
      </c>
      <c r="I16">
        <f t="shared" si="1"/>
        <v>-2035.9199999999255</v>
      </c>
      <c r="J16" s="5">
        <f t="shared" si="5"/>
        <v>-2.769017341040361E-4</v>
      </c>
      <c r="K16">
        <f t="shared" si="6"/>
        <v>46</v>
      </c>
      <c r="L16">
        <v>7397200</v>
      </c>
      <c r="M16">
        <v>7397093</v>
      </c>
      <c r="N16">
        <f t="shared" si="2"/>
        <v>-107</v>
      </c>
      <c r="O16" s="5">
        <f t="shared" si="7"/>
        <v>-1.4464932677229222E-5</v>
      </c>
      <c r="P16">
        <f t="shared" si="8"/>
        <v>43</v>
      </c>
    </row>
    <row r="17" spans="1:16" x14ac:dyDescent="0.2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3"/>
        <v>-2.8351094826658003E-2</v>
      </c>
      <c r="F17">
        <f t="shared" si="4"/>
        <v>21</v>
      </c>
      <c r="G17">
        <v>15309700</v>
      </c>
      <c r="H17">
        <v>14645233.51</v>
      </c>
      <c r="I17">
        <f t="shared" si="1"/>
        <v>-664466.49000000022</v>
      </c>
      <c r="J17" s="5">
        <f t="shared" si="5"/>
        <v>-4.3401666263871937E-2</v>
      </c>
      <c r="K17">
        <f t="shared" si="6"/>
        <v>25</v>
      </c>
      <c r="L17">
        <v>15311800</v>
      </c>
      <c r="M17">
        <v>14346057.039999999</v>
      </c>
      <c r="N17">
        <f t="shared" si="2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2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3"/>
        <v>-5.4037002206391245E-2</v>
      </c>
      <c r="F18">
        <f t="shared" si="4"/>
        <v>12</v>
      </c>
      <c r="G18">
        <v>2861000</v>
      </c>
      <c r="H18">
        <v>2671745.94</v>
      </c>
      <c r="I18">
        <f t="shared" si="1"/>
        <v>-189254.06000000006</v>
      </c>
      <c r="J18" s="5">
        <f t="shared" si="5"/>
        <v>-6.6149619014330668E-2</v>
      </c>
      <c r="K18">
        <f t="shared" si="6"/>
        <v>15</v>
      </c>
      <c r="L18">
        <v>2910600</v>
      </c>
      <c r="M18">
        <v>2535637.09</v>
      </c>
      <c r="N18">
        <f t="shared" si="2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2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3"/>
        <v>-4.258504294298146E-2</v>
      </c>
      <c r="F19">
        <f t="shared" si="4"/>
        <v>15</v>
      </c>
      <c r="G19">
        <v>9713300</v>
      </c>
      <c r="H19">
        <v>8991707.2399999909</v>
      </c>
      <c r="I19">
        <f t="shared" si="1"/>
        <v>-721592.76000000909</v>
      </c>
      <c r="J19" s="5">
        <f t="shared" si="5"/>
        <v>-7.4289145810384635E-2</v>
      </c>
      <c r="K19">
        <f t="shared" si="6"/>
        <v>12</v>
      </c>
      <c r="L19">
        <v>9343000</v>
      </c>
      <c r="M19">
        <v>8766655.9100000001</v>
      </c>
      <c r="N19">
        <f t="shared" si="2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2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3"/>
        <v>-1.2379538203300809E-5</v>
      </c>
      <c r="F20">
        <f t="shared" si="4"/>
        <v>46</v>
      </c>
      <c r="G20">
        <v>131849400</v>
      </c>
      <c r="H20">
        <v>131839624.37</v>
      </c>
      <c r="I20">
        <f t="shared" si="1"/>
        <v>-9775.6299999952316</v>
      </c>
      <c r="J20" s="5">
        <f t="shared" si="5"/>
        <v>-7.4142392760188761E-5</v>
      </c>
      <c r="K20">
        <f t="shared" si="6"/>
        <v>47</v>
      </c>
      <c r="L20">
        <v>130621400</v>
      </c>
      <c r="M20">
        <v>130621283.53999899</v>
      </c>
      <c r="N20">
        <f t="shared" si="2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2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3"/>
        <v>-7.9052463618023094E-2</v>
      </c>
      <c r="F21">
        <f t="shared" si="4"/>
        <v>9</v>
      </c>
      <c r="G21">
        <v>24497400</v>
      </c>
      <c r="H21">
        <v>22655993.629999999</v>
      </c>
      <c r="I21">
        <f t="shared" si="1"/>
        <v>-1841406.370000001</v>
      </c>
      <c r="J21" s="5">
        <f t="shared" si="5"/>
        <v>-7.5167420624229556E-2</v>
      </c>
      <c r="K21">
        <f t="shared" si="6"/>
        <v>11</v>
      </c>
      <c r="L21">
        <v>24323000</v>
      </c>
      <c r="M21">
        <v>23434073.089999899</v>
      </c>
      <c r="N21">
        <f t="shared" si="2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2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3"/>
        <v>-1.3285502334437123E-2</v>
      </c>
      <c r="F22">
        <f t="shared" si="4"/>
        <v>32</v>
      </c>
      <c r="G22">
        <v>11980700</v>
      </c>
      <c r="H22">
        <v>11791977.9699999</v>
      </c>
      <c r="I22">
        <f t="shared" si="1"/>
        <v>-188722.03000009991</v>
      </c>
      <c r="J22" s="5">
        <f t="shared" si="5"/>
        <v>-1.5752170574348738E-2</v>
      </c>
      <c r="K22">
        <f t="shared" si="6"/>
        <v>38</v>
      </c>
      <c r="L22">
        <v>11935200</v>
      </c>
      <c r="M22">
        <v>11934454.77</v>
      </c>
      <c r="N22">
        <f t="shared" si="2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2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3"/>
        <v>-3.9590110100806722E-2</v>
      </c>
      <c r="F23">
        <f t="shared" si="4"/>
        <v>18</v>
      </c>
      <c r="G23">
        <v>22683800</v>
      </c>
      <c r="H23">
        <v>21722126.219999898</v>
      </c>
      <c r="I23">
        <f t="shared" si="1"/>
        <v>-961673.78000010177</v>
      </c>
      <c r="J23" s="5">
        <f t="shared" si="5"/>
        <v>-4.2394738976719144E-2</v>
      </c>
      <c r="K23">
        <f t="shared" si="6"/>
        <v>26</v>
      </c>
      <c r="L23">
        <v>23220300</v>
      </c>
      <c r="M23">
        <v>22619057.440000001</v>
      </c>
      <c r="N23">
        <f t="shared" si="2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2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3"/>
        <v>-1.3334943305713101E-2</v>
      </c>
      <c r="F24">
        <f t="shared" si="4"/>
        <v>31</v>
      </c>
      <c r="G24">
        <v>1112700</v>
      </c>
      <c r="H24">
        <v>1067214.42</v>
      </c>
      <c r="I24">
        <f t="shared" si="1"/>
        <v>-45485.580000000075</v>
      </c>
      <c r="J24" s="5">
        <f t="shared" si="5"/>
        <v>-4.087856565111897E-2</v>
      </c>
      <c r="K24">
        <f t="shared" si="6"/>
        <v>28</v>
      </c>
      <c r="L24">
        <v>1112600</v>
      </c>
      <c r="M24">
        <v>1112527.1200000001</v>
      </c>
      <c r="N24">
        <f t="shared" si="2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2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3"/>
        <v>-1.0226130964676661E-2</v>
      </c>
      <c r="F25">
        <f t="shared" si="4"/>
        <v>38</v>
      </c>
      <c r="G25">
        <v>505200</v>
      </c>
      <c r="H25">
        <v>497194.20999999897</v>
      </c>
      <c r="I25">
        <f t="shared" si="1"/>
        <v>-8005.7900000010268</v>
      </c>
      <c r="J25" s="5">
        <f t="shared" si="5"/>
        <v>-1.5846773555029746E-2</v>
      </c>
      <c r="K25">
        <f t="shared" si="6"/>
        <v>37</v>
      </c>
      <c r="L25">
        <v>496500</v>
      </c>
      <c r="M25">
        <v>494775.1</v>
      </c>
      <c r="N25">
        <f t="shared" si="2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2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3"/>
        <v>-8.5306091660634673E-2</v>
      </c>
      <c r="F26">
        <f t="shared" si="4"/>
        <v>5</v>
      </c>
      <c r="G26">
        <v>5442200</v>
      </c>
      <c r="H26">
        <v>5122329.02999999</v>
      </c>
      <c r="I26">
        <f t="shared" si="1"/>
        <v>-319870.97000000998</v>
      </c>
      <c r="J26" s="5">
        <f t="shared" si="5"/>
        <v>-5.8776040939327839E-2</v>
      </c>
      <c r="K26">
        <f t="shared" si="6"/>
        <v>16</v>
      </c>
      <c r="L26">
        <v>5430700</v>
      </c>
      <c r="M26">
        <v>5117235.21</v>
      </c>
      <c r="N26">
        <f t="shared" si="2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25">
      <c r="A27" t="s">
        <v>41</v>
      </c>
      <c r="B27">
        <v>0</v>
      </c>
      <c r="C27">
        <v>0</v>
      </c>
      <c r="D27">
        <f t="shared" si="0"/>
        <v>0</v>
      </c>
      <c r="E27" s="5" t="str">
        <f t="shared" si="3"/>
        <v>0</v>
      </c>
      <c r="F27">
        <f t="shared" si="4"/>
        <v>47</v>
      </c>
      <c r="G27">
        <v>0</v>
      </c>
      <c r="H27">
        <v>0</v>
      </c>
      <c r="I27">
        <f t="shared" si="1"/>
        <v>0</v>
      </c>
      <c r="J27" s="5" t="str">
        <f t="shared" si="5"/>
        <v>0</v>
      </c>
      <c r="K27">
        <f t="shared" si="6"/>
        <v>48</v>
      </c>
      <c r="L27">
        <v>0</v>
      </c>
      <c r="M27">
        <v>0</v>
      </c>
      <c r="N27">
        <f t="shared" si="2"/>
        <v>0</v>
      </c>
      <c r="O27" s="5" t="str">
        <f t="shared" si="7"/>
        <v>0</v>
      </c>
      <c r="P27">
        <f t="shared" si="8"/>
        <v>48</v>
      </c>
    </row>
    <row r="28" spans="1:16" x14ac:dyDescent="0.2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3"/>
        <v>-9.5782760864849215E-2</v>
      </c>
      <c r="F28">
        <f t="shared" si="4"/>
        <v>3</v>
      </c>
      <c r="G28">
        <v>1545700</v>
      </c>
      <c r="H28">
        <v>1281335.23</v>
      </c>
      <c r="I28">
        <f t="shared" si="1"/>
        <v>-264364.77</v>
      </c>
      <c r="J28" s="5">
        <f t="shared" si="5"/>
        <v>-0.17103239309050916</v>
      </c>
      <c r="K28">
        <f t="shared" si="6"/>
        <v>2</v>
      </c>
      <c r="L28">
        <v>1525900</v>
      </c>
      <c r="M28">
        <v>1393285.06</v>
      </c>
      <c r="N28">
        <f t="shared" si="2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2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3"/>
        <v>-1.4800253727847622E-2</v>
      </c>
      <c r="F29">
        <f t="shared" si="4"/>
        <v>28</v>
      </c>
      <c r="G29">
        <v>2779500</v>
      </c>
      <c r="H29">
        <v>2665264.4399999902</v>
      </c>
      <c r="I29">
        <f t="shared" si="1"/>
        <v>-114235.56000000983</v>
      </c>
      <c r="J29" s="5">
        <f t="shared" si="5"/>
        <v>-4.1099320021590155E-2</v>
      </c>
      <c r="K29">
        <f t="shared" si="6"/>
        <v>27</v>
      </c>
      <c r="L29">
        <v>2889900</v>
      </c>
      <c r="M29">
        <v>2889864.67</v>
      </c>
      <c r="N29">
        <f t="shared" si="2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2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3"/>
        <v>-8.3831374359143746E-3</v>
      </c>
      <c r="F30">
        <f t="shared" si="4"/>
        <v>40</v>
      </c>
      <c r="G30">
        <v>12735900</v>
      </c>
      <c r="H30">
        <v>12685514.279999901</v>
      </c>
      <c r="I30">
        <f t="shared" si="1"/>
        <v>-50385.720000099391</v>
      </c>
      <c r="J30" s="5">
        <f t="shared" si="5"/>
        <v>-3.9561962641116366E-3</v>
      </c>
      <c r="K30">
        <f t="shared" si="6"/>
        <v>42</v>
      </c>
      <c r="L30">
        <v>12861300</v>
      </c>
      <c r="M30">
        <v>12826009.609999999</v>
      </c>
      <c r="N30">
        <f t="shared" si="2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2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3"/>
        <v>-1.4030533529678329E-2</v>
      </c>
      <c r="F31">
        <f t="shared" si="4"/>
        <v>29</v>
      </c>
      <c r="G31">
        <v>1823300</v>
      </c>
      <c r="H31">
        <v>1762676.85</v>
      </c>
      <c r="I31">
        <f t="shared" si="1"/>
        <v>-60623.149999999907</v>
      </c>
      <c r="J31" s="5">
        <f t="shared" si="5"/>
        <v>-3.3249136181648611E-2</v>
      </c>
      <c r="K31">
        <f t="shared" si="6"/>
        <v>32</v>
      </c>
      <c r="L31">
        <v>1870700</v>
      </c>
      <c r="M31">
        <v>1801391.34</v>
      </c>
      <c r="N31">
        <f t="shared" si="2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2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3"/>
        <v>-1.2294942827617691E-2</v>
      </c>
      <c r="F32">
        <f t="shared" si="4"/>
        <v>36</v>
      </c>
      <c r="G32">
        <v>6195500</v>
      </c>
      <c r="H32">
        <v>6084985.4699999997</v>
      </c>
      <c r="I32">
        <f t="shared" si="1"/>
        <v>-110514.53000000026</v>
      </c>
      <c r="J32" s="5">
        <f t="shared" si="5"/>
        <v>-1.7837871035428981E-2</v>
      </c>
      <c r="K32">
        <f t="shared" si="6"/>
        <v>35</v>
      </c>
      <c r="L32">
        <v>6157400</v>
      </c>
      <c r="M32">
        <v>5987572.0199999996</v>
      </c>
      <c r="N32">
        <f t="shared" si="2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2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3"/>
        <v>-7.9969930789269058E-3</v>
      </c>
      <c r="F33">
        <f t="shared" si="4"/>
        <v>41</v>
      </c>
      <c r="G33">
        <v>979671000</v>
      </c>
      <c r="H33">
        <v>977068513.48000002</v>
      </c>
      <c r="I33">
        <f t="shared" si="1"/>
        <v>-2602486.5199999809</v>
      </c>
      <c r="J33" s="5">
        <f t="shared" si="5"/>
        <v>-2.6564903115433454E-3</v>
      </c>
      <c r="K33">
        <f t="shared" si="6"/>
        <v>43</v>
      </c>
      <c r="L33">
        <v>989572899.99999905</v>
      </c>
      <c r="M33">
        <v>984116289.40999901</v>
      </c>
      <c r="N33">
        <f t="shared" si="2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25">
      <c r="A34" t="s">
        <v>48</v>
      </c>
      <c r="B34">
        <v>4189300</v>
      </c>
      <c r="C34">
        <v>4109958.22</v>
      </c>
      <c r="D34">
        <f t="shared" ref="D34:D52" si="9">C34-B34</f>
        <v>-79341.779999999795</v>
      </c>
      <c r="E34" s="5">
        <f t="shared" si="3"/>
        <v>-1.8939149738619768E-2</v>
      </c>
      <c r="F34">
        <f t="shared" si="4"/>
        <v>26</v>
      </c>
      <c r="G34">
        <v>4350600</v>
      </c>
      <c r="H34">
        <v>4137588.7699999898</v>
      </c>
      <c r="I34">
        <f t="shared" ref="I34:I52" si="10">H34-G34</f>
        <v>-213011.23000001023</v>
      </c>
      <c r="J34" s="5">
        <f t="shared" si="5"/>
        <v>-4.8961345561534093E-2</v>
      </c>
      <c r="K34">
        <f t="shared" si="6"/>
        <v>21</v>
      </c>
      <c r="L34">
        <v>4345600</v>
      </c>
      <c r="M34">
        <v>4229801.51</v>
      </c>
      <c r="N34">
        <f t="shared" ref="N34:N52" si="11">M34-L34</f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25">
      <c r="A35" t="s">
        <v>49</v>
      </c>
      <c r="B35">
        <v>0</v>
      </c>
      <c r="C35">
        <v>0</v>
      </c>
      <c r="D35">
        <f t="shared" si="9"/>
        <v>0</v>
      </c>
      <c r="E35" s="5" t="str">
        <f t="shared" si="3"/>
        <v>0</v>
      </c>
      <c r="F35">
        <f t="shared" si="4"/>
        <v>47</v>
      </c>
      <c r="G35">
        <v>0</v>
      </c>
      <c r="H35">
        <v>0</v>
      </c>
      <c r="I35">
        <f t="shared" si="10"/>
        <v>0</v>
      </c>
      <c r="J35" s="5" t="str">
        <f t="shared" si="5"/>
        <v>0</v>
      </c>
      <c r="K35">
        <f t="shared" si="6"/>
        <v>48</v>
      </c>
      <c r="L35">
        <v>0</v>
      </c>
      <c r="M35">
        <v>0</v>
      </c>
      <c r="N35">
        <f t="shared" si="11"/>
        <v>0</v>
      </c>
      <c r="O35" s="5" t="str">
        <f t="shared" si="7"/>
        <v>0</v>
      </c>
      <c r="P35">
        <f t="shared" si="8"/>
        <v>48</v>
      </c>
    </row>
    <row r="36" spans="1:16" x14ac:dyDescent="0.25">
      <c r="A36" t="s">
        <v>50</v>
      </c>
      <c r="B36">
        <v>798200</v>
      </c>
      <c r="C36">
        <v>735423.27999999898</v>
      </c>
      <c r="D36">
        <f t="shared" si="9"/>
        <v>-62776.72000000102</v>
      </c>
      <c r="E36" s="5">
        <f t="shared" si="3"/>
        <v>-7.8647857679780775E-2</v>
      </c>
      <c r="F36">
        <f t="shared" si="4"/>
        <v>10</v>
      </c>
      <c r="G36">
        <v>898700</v>
      </c>
      <c r="H36">
        <v>740966.94999999902</v>
      </c>
      <c r="I36">
        <f t="shared" si="10"/>
        <v>-157733.05000000098</v>
      </c>
      <c r="J36" s="5">
        <f t="shared" si="5"/>
        <v>-0.17551246244575608</v>
      </c>
      <c r="K36">
        <f t="shared" si="6"/>
        <v>1</v>
      </c>
      <c r="L36">
        <v>878300</v>
      </c>
      <c r="M36">
        <v>777215.28999999899</v>
      </c>
      <c r="N36">
        <f t="shared" si="11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25">
      <c r="A37" t="s">
        <v>51</v>
      </c>
      <c r="B37">
        <v>2087800</v>
      </c>
      <c r="C37">
        <v>2005447.73999999</v>
      </c>
      <c r="D37">
        <f t="shared" si="9"/>
        <v>-82352.260000010021</v>
      </c>
      <c r="E37" s="5">
        <f t="shared" si="3"/>
        <v>-3.9444515758219188E-2</v>
      </c>
      <c r="F37">
        <f t="shared" si="4"/>
        <v>19</v>
      </c>
      <c r="G37">
        <v>2229200</v>
      </c>
      <c r="H37">
        <v>2118943.21</v>
      </c>
      <c r="I37">
        <f t="shared" si="10"/>
        <v>-110256.79000000004</v>
      </c>
      <c r="J37" s="5">
        <f t="shared" si="5"/>
        <v>-4.9460250314014013E-2</v>
      </c>
      <c r="K37">
        <f t="shared" si="6"/>
        <v>20</v>
      </c>
      <c r="L37">
        <v>2296900</v>
      </c>
      <c r="M37">
        <v>2108718.34</v>
      </c>
      <c r="N37">
        <f t="shared" si="11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25">
      <c r="A38" t="s">
        <v>52</v>
      </c>
      <c r="B38">
        <v>855300</v>
      </c>
      <c r="C38">
        <v>838669.82</v>
      </c>
      <c r="D38">
        <f t="shared" si="9"/>
        <v>-16630.180000000051</v>
      </c>
      <c r="E38" s="5">
        <f t="shared" si="3"/>
        <v>-1.9443680579913542E-2</v>
      </c>
      <c r="F38">
        <f t="shared" si="4"/>
        <v>25</v>
      </c>
      <c r="G38">
        <v>792800</v>
      </c>
      <c r="H38">
        <v>753451.96</v>
      </c>
      <c r="I38">
        <f t="shared" si="10"/>
        <v>-39348.040000000037</v>
      </c>
      <c r="J38" s="5">
        <f t="shared" si="5"/>
        <v>-4.9631735620585316E-2</v>
      </c>
      <c r="K38">
        <f t="shared" si="6"/>
        <v>19</v>
      </c>
      <c r="L38">
        <v>777800</v>
      </c>
      <c r="M38">
        <v>777663.26</v>
      </c>
      <c r="N38">
        <f t="shared" si="11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25">
      <c r="A39" t="s">
        <v>53</v>
      </c>
      <c r="B39">
        <v>883900</v>
      </c>
      <c r="C39">
        <v>813108.87</v>
      </c>
      <c r="D39">
        <f t="shared" si="9"/>
        <v>-70791.13</v>
      </c>
      <c r="E39" s="5">
        <f t="shared" si="3"/>
        <v>-8.008952370177623E-2</v>
      </c>
      <c r="F39">
        <f t="shared" si="4"/>
        <v>8</v>
      </c>
      <c r="G39">
        <v>1294400</v>
      </c>
      <c r="H39">
        <v>1114242.27999999</v>
      </c>
      <c r="I39">
        <f t="shared" si="10"/>
        <v>-180157.72000000998</v>
      </c>
      <c r="J39" s="5">
        <f t="shared" si="5"/>
        <v>-0.13918241656366656</v>
      </c>
      <c r="K39">
        <f t="shared" si="6"/>
        <v>3</v>
      </c>
      <c r="L39">
        <v>1759500</v>
      </c>
      <c r="M39">
        <v>1680463.8699999901</v>
      </c>
      <c r="N39">
        <f t="shared" si="11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25">
      <c r="A40" t="s">
        <v>54</v>
      </c>
      <c r="B40">
        <v>38381900</v>
      </c>
      <c r="C40">
        <v>37565141.859999903</v>
      </c>
      <c r="D40">
        <f t="shared" si="9"/>
        <v>-816758.14000009745</v>
      </c>
      <c r="E40" s="5">
        <f t="shared" si="3"/>
        <v>-2.1279773539092578E-2</v>
      </c>
      <c r="F40">
        <f t="shared" si="4"/>
        <v>23</v>
      </c>
      <c r="G40">
        <v>39964900</v>
      </c>
      <c r="H40">
        <v>38095240.189999901</v>
      </c>
      <c r="I40">
        <f t="shared" si="10"/>
        <v>-1869659.8100000992</v>
      </c>
      <c r="J40" s="5">
        <f t="shared" si="5"/>
        <v>-4.6782546934937892E-2</v>
      </c>
      <c r="K40">
        <f t="shared" si="6"/>
        <v>22</v>
      </c>
      <c r="L40">
        <v>40216700</v>
      </c>
      <c r="M40">
        <v>39606263.709999897</v>
      </c>
      <c r="N40">
        <f t="shared" si="11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25">
      <c r="A41" t="s">
        <v>55</v>
      </c>
      <c r="B41">
        <v>4593300</v>
      </c>
      <c r="C41">
        <v>4409060.2099999897</v>
      </c>
      <c r="D41">
        <f t="shared" si="9"/>
        <v>-184239.79000001028</v>
      </c>
      <c r="E41" s="5">
        <f t="shared" si="3"/>
        <v>-4.0110550149132493E-2</v>
      </c>
      <c r="F41">
        <f t="shared" si="4"/>
        <v>17</v>
      </c>
      <c r="G41">
        <v>5089500</v>
      </c>
      <c r="H41">
        <v>4956043.6699999897</v>
      </c>
      <c r="I41">
        <f t="shared" si="10"/>
        <v>-133456.33000001032</v>
      </c>
      <c r="J41" s="5">
        <f t="shared" si="5"/>
        <v>-2.6221894095689226E-2</v>
      </c>
      <c r="K41">
        <f t="shared" si="6"/>
        <v>34</v>
      </c>
      <c r="L41">
        <v>4799900</v>
      </c>
      <c r="M41">
        <v>4717822.6500000004</v>
      </c>
      <c r="N41">
        <f t="shared" si="11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25">
      <c r="A42" t="s">
        <v>56</v>
      </c>
      <c r="B42">
        <v>188593300</v>
      </c>
      <c r="C42">
        <v>188551675.67999899</v>
      </c>
      <c r="D42">
        <f t="shared" si="9"/>
        <v>-41624.320001006126</v>
      </c>
      <c r="E42" s="5">
        <f t="shared" si="3"/>
        <v>-2.2070943135841053E-4</v>
      </c>
      <c r="F42">
        <f t="shared" si="4"/>
        <v>44</v>
      </c>
      <c r="G42">
        <v>199130300</v>
      </c>
      <c r="H42">
        <v>196755033.31</v>
      </c>
      <c r="I42">
        <f t="shared" si="10"/>
        <v>-2375266.6899999976</v>
      </c>
      <c r="J42" s="5">
        <f t="shared" si="5"/>
        <v>-1.1928203241796942E-2</v>
      </c>
      <c r="K42">
        <f t="shared" si="6"/>
        <v>39</v>
      </c>
      <c r="L42">
        <v>199954600</v>
      </c>
      <c r="M42">
        <v>199954563.74999899</v>
      </c>
      <c r="N42">
        <f t="shared" si="11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25">
      <c r="A43" t="s">
        <v>57</v>
      </c>
      <c r="B43">
        <v>8135400</v>
      </c>
      <c r="C43">
        <v>7968645.8300000001</v>
      </c>
      <c r="D43">
        <f t="shared" si="9"/>
        <v>-166754.16999999993</v>
      </c>
      <c r="E43" s="5">
        <f t="shared" si="3"/>
        <v>-2.0497353541313264E-2</v>
      </c>
      <c r="F43">
        <f t="shared" si="4"/>
        <v>24</v>
      </c>
      <c r="G43">
        <v>8560800</v>
      </c>
      <c r="H43">
        <v>8171472.0199999996</v>
      </c>
      <c r="I43">
        <f t="shared" si="10"/>
        <v>-389327.98000000045</v>
      </c>
      <c r="J43" s="5">
        <f t="shared" si="5"/>
        <v>-4.5477990374731388E-2</v>
      </c>
      <c r="K43">
        <f t="shared" si="6"/>
        <v>23</v>
      </c>
      <c r="L43">
        <v>8497500</v>
      </c>
      <c r="M43">
        <v>8150982.5699999901</v>
      </c>
      <c r="N43">
        <f t="shared" si="11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25">
      <c r="A44" t="s">
        <v>58</v>
      </c>
      <c r="B44">
        <v>30083200</v>
      </c>
      <c r="C44">
        <v>29789104.379999999</v>
      </c>
      <c r="D44">
        <f t="shared" si="9"/>
        <v>-294095.62000000104</v>
      </c>
      <c r="E44" s="5">
        <f t="shared" si="3"/>
        <v>-9.7760750186150751E-3</v>
      </c>
      <c r="F44">
        <f t="shared" si="4"/>
        <v>39</v>
      </c>
      <c r="G44">
        <v>31040700</v>
      </c>
      <c r="H44">
        <v>30793711.48</v>
      </c>
      <c r="I44">
        <f t="shared" si="10"/>
        <v>-246988.51999999955</v>
      </c>
      <c r="J44" s="5">
        <f t="shared" si="5"/>
        <v>-7.9569249404813532E-3</v>
      </c>
      <c r="K44">
        <f t="shared" si="6"/>
        <v>41</v>
      </c>
      <c r="L44">
        <v>31282200</v>
      </c>
      <c r="M44">
        <v>31282141.25</v>
      </c>
      <c r="N44">
        <f t="shared" si="11"/>
        <v>-58.75</v>
      </c>
      <c r="O44" s="5">
        <f t="shared" si="7"/>
        <v>-1.8780648419868168E-6</v>
      </c>
      <c r="P44">
        <f t="shared" si="8"/>
        <v>45</v>
      </c>
    </row>
    <row r="45" spans="1:16" x14ac:dyDescent="0.25">
      <c r="A45" t="s">
        <v>59</v>
      </c>
      <c r="B45">
        <v>55301600</v>
      </c>
      <c r="C45">
        <v>54589584.0499999</v>
      </c>
      <c r="D45">
        <f t="shared" si="9"/>
        <v>-712015.95000009984</v>
      </c>
      <c r="E45" s="5">
        <f t="shared" si="3"/>
        <v>-1.287514194887851E-2</v>
      </c>
      <c r="F45">
        <f t="shared" si="4"/>
        <v>34</v>
      </c>
      <c r="G45">
        <v>56792200</v>
      </c>
      <c r="H45">
        <v>54594953.959999897</v>
      </c>
      <c r="I45">
        <f t="shared" si="10"/>
        <v>-2197246.0400001034</v>
      </c>
      <c r="J45" s="5">
        <f t="shared" si="5"/>
        <v>-3.8689222111488959E-2</v>
      </c>
      <c r="K45">
        <f t="shared" si="6"/>
        <v>30</v>
      </c>
      <c r="L45">
        <v>56027100</v>
      </c>
      <c r="M45">
        <v>55386549.6599999</v>
      </c>
      <c r="N45">
        <f t="shared" si="11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25">
      <c r="A46" t="s">
        <v>60</v>
      </c>
      <c r="B46">
        <v>259100</v>
      </c>
      <c r="C46">
        <v>258322.43</v>
      </c>
      <c r="D46">
        <f t="shared" si="9"/>
        <v>-777.57000000000698</v>
      </c>
      <c r="E46" s="5">
        <f t="shared" si="3"/>
        <v>-3.0010420686993711E-3</v>
      </c>
      <c r="F46">
        <f t="shared" si="4"/>
        <v>43</v>
      </c>
      <c r="G46">
        <v>266000</v>
      </c>
      <c r="H46">
        <v>257402.90999999901</v>
      </c>
      <c r="I46">
        <f t="shared" si="10"/>
        <v>-8597.090000000986</v>
      </c>
      <c r="J46" s="5">
        <f t="shared" si="5"/>
        <v>-3.2319887218048821E-2</v>
      </c>
      <c r="K46">
        <f t="shared" si="6"/>
        <v>33</v>
      </c>
      <c r="L46">
        <v>267100</v>
      </c>
      <c r="M46">
        <v>254753.15999999901</v>
      </c>
      <c r="N46">
        <f t="shared" si="11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25">
      <c r="A47" t="s">
        <v>61</v>
      </c>
      <c r="B47">
        <v>70390700</v>
      </c>
      <c r="C47">
        <v>70378426.719999999</v>
      </c>
      <c r="D47">
        <f t="shared" si="9"/>
        <v>-12273.280000001192</v>
      </c>
      <c r="E47" s="5">
        <f t="shared" si="3"/>
        <v>-1.7435939690898361E-4</v>
      </c>
      <c r="F47">
        <f t="shared" si="4"/>
        <v>45</v>
      </c>
      <c r="G47">
        <v>73467000</v>
      </c>
      <c r="H47">
        <v>73442541.659999996</v>
      </c>
      <c r="I47">
        <f t="shared" si="10"/>
        <v>-24458.340000003576</v>
      </c>
      <c r="J47" s="5">
        <f t="shared" si="5"/>
        <v>-3.3291600310348285E-4</v>
      </c>
      <c r="K47">
        <f t="shared" si="6"/>
        <v>45</v>
      </c>
      <c r="L47">
        <v>75072800</v>
      </c>
      <c r="M47">
        <v>75050829.179999903</v>
      </c>
      <c r="N47">
        <f t="shared" si="11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25">
      <c r="A48" t="s">
        <v>62</v>
      </c>
      <c r="B48">
        <v>6737100</v>
      </c>
      <c r="C48">
        <v>6527352.5699999901</v>
      </c>
      <c r="D48">
        <f t="shared" si="9"/>
        <v>-209747.43000000995</v>
      </c>
      <c r="E48" s="5">
        <f t="shared" si="3"/>
        <v>-3.1133192323107857E-2</v>
      </c>
      <c r="F48">
        <f t="shared" si="4"/>
        <v>20</v>
      </c>
      <c r="G48">
        <v>7214700</v>
      </c>
      <c r="H48">
        <v>6922072.5599999996</v>
      </c>
      <c r="I48">
        <f t="shared" si="10"/>
        <v>-292627.44000000041</v>
      </c>
      <c r="J48" s="5">
        <f t="shared" si="5"/>
        <v>-4.0559890224125802E-2</v>
      </c>
      <c r="K48">
        <f t="shared" si="6"/>
        <v>29</v>
      </c>
      <c r="L48">
        <v>7289800</v>
      </c>
      <c r="M48">
        <v>6882350.23999999</v>
      </c>
      <c r="N48">
        <f t="shared" si="11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25">
      <c r="A49" t="s">
        <v>63</v>
      </c>
      <c r="B49">
        <v>92200</v>
      </c>
      <c r="C49">
        <v>90499.43</v>
      </c>
      <c r="D49">
        <f t="shared" si="9"/>
        <v>-1700.570000000007</v>
      </c>
      <c r="E49" s="5">
        <f t="shared" si="3"/>
        <v>-1.8444360086767971E-2</v>
      </c>
      <c r="F49">
        <f t="shared" si="4"/>
        <v>27</v>
      </c>
      <c r="G49">
        <v>102600</v>
      </c>
      <c r="H49">
        <v>95466.880000000005</v>
      </c>
      <c r="I49">
        <f t="shared" si="10"/>
        <v>-7133.1199999999953</v>
      </c>
      <c r="J49" s="5">
        <f t="shared" si="5"/>
        <v>-6.9523586744639335E-2</v>
      </c>
      <c r="K49">
        <f t="shared" si="6"/>
        <v>13</v>
      </c>
      <c r="L49">
        <v>0</v>
      </c>
      <c r="M49">
        <v>0</v>
      </c>
      <c r="N49">
        <f t="shared" si="11"/>
        <v>0</v>
      </c>
      <c r="O49" s="5" t="str">
        <f t="shared" si="7"/>
        <v>0</v>
      </c>
      <c r="P49">
        <f t="shared" si="8"/>
        <v>48</v>
      </c>
    </row>
    <row r="50" spans="1:16" x14ac:dyDescent="0.25">
      <c r="A50" t="s">
        <v>64</v>
      </c>
      <c r="B50">
        <v>832600</v>
      </c>
      <c r="C50">
        <v>832600</v>
      </c>
      <c r="D50">
        <f t="shared" si="9"/>
        <v>0</v>
      </c>
      <c r="E50" s="5">
        <f t="shared" si="3"/>
        <v>0</v>
      </c>
      <c r="F50">
        <f t="shared" si="4"/>
        <v>47</v>
      </c>
      <c r="G50">
        <v>859100</v>
      </c>
      <c r="H50">
        <v>859100</v>
      </c>
      <c r="I50">
        <f t="shared" si="10"/>
        <v>0</v>
      </c>
      <c r="J50" s="5">
        <f t="shared" si="5"/>
        <v>0</v>
      </c>
      <c r="K50">
        <f t="shared" si="6"/>
        <v>48</v>
      </c>
      <c r="L50">
        <v>843200</v>
      </c>
      <c r="M50">
        <v>843200</v>
      </c>
      <c r="N50">
        <f t="shared" si="11"/>
        <v>0</v>
      </c>
      <c r="O50" s="5">
        <f t="shared" si="7"/>
        <v>0</v>
      </c>
      <c r="P50">
        <f t="shared" si="8"/>
        <v>48</v>
      </c>
    </row>
    <row r="51" spans="1:16" x14ac:dyDescent="0.25">
      <c r="A51" t="s">
        <v>65</v>
      </c>
      <c r="B51">
        <v>8609500</v>
      </c>
      <c r="C51">
        <v>8499425.3399999905</v>
      </c>
      <c r="D51">
        <f t="shared" si="9"/>
        <v>-110074.66000000946</v>
      </c>
      <c r="E51" s="5">
        <f t="shared" si="3"/>
        <v>-1.2785255822058129E-2</v>
      </c>
      <c r="F51">
        <f t="shared" si="4"/>
        <v>35</v>
      </c>
      <c r="G51">
        <v>8925500</v>
      </c>
      <c r="H51">
        <v>8599059.6199999992</v>
      </c>
      <c r="I51">
        <f t="shared" si="10"/>
        <v>-326440.38000000082</v>
      </c>
      <c r="J51" s="5">
        <f t="shared" si="5"/>
        <v>-3.6573903982970231E-2</v>
      </c>
      <c r="K51">
        <f t="shared" si="6"/>
        <v>31</v>
      </c>
      <c r="L51">
        <v>8833900</v>
      </c>
      <c r="M51">
        <v>8735843.3100000005</v>
      </c>
      <c r="N51">
        <f t="shared" si="11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25">
      <c r="A52" t="s">
        <v>66</v>
      </c>
      <c r="B52">
        <v>2451000</v>
      </c>
      <c r="C52">
        <v>2254684.7999999998</v>
      </c>
      <c r="D52">
        <f t="shared" si="9"/>
        <v>-196315.20000000019</v>
      </c>
      <c r="E52" s="5">
        <f t="shared" si="3"/>
        <v>-8.009596083231342E-2</v>
      </c>
      <c r="F52">
        <f t="shared" si="4"/>
        <v>7</v>
      </c>
      <c r="G52">
        <v>2440700</v>
      </c>
      <c r="H52">
        <v>2204672.88</v>
      </c>
      <c r="I52">
        <f t="shared" si="10"/>
        <v>-236027.12000000011</v>
      </c>
      <c r="J52" s="5">
        <f t="shared" si="5"/>
        <v>-9.6704683082722218E-2</v>
      </c>
      <c r="K52">
        <f t="shared" si="6"/>
        <v>9</v>
      </c>
      <c r="L52">
        <v>2321600</v>
      </c>
      <c r="M52">
        <v>2056835.26</v>
      </c>
      <c r="N52">
        <f t="shared" si="11"/>
        <v>-264764.74</v>
      </c>
      <c r="O52" s="5">
        <f t="shared" si="7"/>
        <v>-0.11404408166781529</v>
      </c>
      <c r="P52">
        <f t="shared" si="8"/>
        <v>6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5">
      <c r="A56" t="s">
        <v>24</v>
      </c>
      <c r="B56">
        <f>VLOOKUP($A$56,$A$1:$P$52,4,FALSE)</f>
        <v>-36209.630000000005</v>
      </c>
      <c r="C56">
        <f>VLOOKUP($A56,$A$1:$P$52,9,FALSE)</f>
        <v>-27292.159999999974</v>
      </c>
      <c r="D56">
        <f>VLOOKUP($A56,$A$1:$P$52,14,FALSE)</f>
        <v>-9181.0800000000163</v>
      </c>
    </row>
    <row r="57" spans="1:16" x14ac:dyDescent="0.25">
      <c r="A57" t="s">
        <v>25</v>
      </c>
      <c r="B57">
        <f t="shared" ref="B57:B61" si="12">VLOOKUP(A57,A2:P53,4,FALSE)</f>
        <v>0</v>
      </c>
      <c r="C57">
        <f t="shared" ref="C57:C61" si="13">VLOOKUP($A57,$A$1:$P$52,9,FALSE)</f>
        <v>0</v>
      </c>
      <c r="D57">
        <f t="shared" ref="D57:D61" si="14">VLOOKUP($A57,$A$1:$P$52,14,FALSE)</f>
        <v>-311228.08999999997</v>
      </c>
    </row>
    <row r="58" spans="1:16" x14ac:dyDescent="0.25">
      <c r="A58" t="s">
        <v>32</v>
      </c>
      <c r="B58">
        <f t="shared" si="12"/>
        <v>-149396.10000000987</v>
      </c>
      <c r="C58">
        <f t="shared" si="13"/>
        <v>-189254.06000000006</v>
      </c>
      <c r="D58">
        <f t="shared" si="14"/>
        <v>-374962.91000000015</v>
      </c>
    </row>
    <row r="59" spans="1:16" x14ac:dyDescent="0.25">
      <c r="A59" t="s">
        <v>38</v>
      </c>
      <c r="B59">
        <f t="shared" si="12"/>
        <v>-12230.810000000056</v>
      </c>
      <c r="C59">
        <f t="shared" si="13"/>
        <v>-45485.580000000075</v>
      </c>
      <c r="D59">
        <f t="shared" si="14"/>
        <v>-72.879999999888241</v>
      </c>
    </row>
    <row r="60" spans="1:16" x14ac:dyDescent="0.25">
      <c r="A60" t="s">
        <v>39</v>
      </c>
      <c r="B60">
        <f t="shared" si="12"/>
        <v>-4950.4699999999721</v>
      </c>
      <c r="C60">
        <f t="shared" si="13"/>
        <v>-8005.7900000010268</v>
      </c>
      <c r="D60">
        <f t="shared" si="14"/>
        <v>-1724.9000000000233</v>
      </c>
    </row>
    <row r="61" spans="1:16" x14ac:dyDescent="0.25">
      <c r="A61" t="s">
        <v>55</v>
      </c>
      <c r="B61">
        <f t="shared" si="12"/>
        <v>-184239.79000001028</v>
      </c>
      <c r="C61">
        <f t="shared" si="13"/>
        <v>-133456.33000001032</v>
      </c>
      <c r="D61">
        <f t="shared" si="14"/>
        <v>-82077.349999999627</v>
      </c>
    </row>
    <row r="63" spans="1:16" x14ac:dyDescent="0.25">
      <c r="A63" s="7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5">
      <c r="A65" t="s">
        <v>24</v>
      </c>
      <c r="B65">
        <f>_xlfn.XLOOKUP($A65,$A$2:$A$52,$D$2:$D$52)</f>
        <v>-36209.630000000005</v>
      </c>
      <c r="C65">
        <f>_xlfn.XLOOKUP($A65,$A$2:$A$52,$I$2:$I$52)</f>
        <v>-27292.159999999974</v>
      </c>
      <c r="D65">
        <f>_xlfn.XLOOKUP($A65,$A$2:$A$52,$N$2:$N$52)</f>
        <v>-9181.0800000000163</v>
      </c>
    </row>
    <row r="66" spans="1:4" x14ac:dyDescent="0.25">
      <c r="A66" t="s">
        <v>25</v>
      </c>
      <c r="B66">
        <f t="shared" ref="B66:B70" si="15">_xlfn.XLOOKUP($A66,$A$2:$A$52,$D$2:$D$52)</f>
        <v>0</v>
      </c>
      <c r="C66">
        <f t="shared" ref="C66:C70" si="16">_xlfn.XLOOKUP($A66,$A$2:$A$52,$I$2:$I$52)</f>
        <v>0</v>
      </c>
      <c r="D66">
        <f t="shared" ref="D66:D70" si="17">_xlfn.XLOOKUP($A66,$A$2:$A$52,$N$2:$N$52)</f>
        <v>-311228.08999999997</v>
      </c>
    </row>
    <row r="67" spans="1:4" x14ac:dyDescent="0.25">
      <c r="A67" t="s">
        <v>32</v>
      </c>
      <c r="B67">
        <f t="shared" si="15"/>
        <v>-149396.10000000987</v>
      </c>
      <c r="C67">
        <f t="shared" si="16"/>
        <v>-189254.06000000006</v>
      </c>
      <c r="D67">
        <f t="shared" si="17"/>
        <v>-374962.91000000015</v>
      </c>
    </row>
    <row r="68" spans="1:4" x14ac:dyDescent="0.25">
      <c r="A68" t="s">
        <v>38</v>
      </c>
      <c r="B68">
        <f t="shared" si="15"/>
        <v>-12230.810000000056</v>
      </c>
      <c r="C68">
        <f t="shared" si="16"/>
        <v>-45485.580000000075</v>
      </c>
      <c r="D68">
        <f t="shared" si="17"/>
        <v>-72.879999999888241</v>
      </c>
    </row>
    <row r="69" spans="1:4" x14ac:dyDescent="0.25">
      <c r="A69" t="s">
        <v>39</v>
      </c>
      <c r="B69">
        <f t="shared" si="15"/>
        <v>-4950.4699999999721</v>
      </c>
      <c r="C69">
        <f t="shared" si="16"/>
        <v>-8005.7900000010268</v>
      </c>
      <c r="D69">
        <f t="shared" si="17"/>
        <v>-1724.9000000000233</v>
      </c>
    </row>
    <row r="70" spans="1:4" x14ac:dyDescent="0.25">
      <c r="A70" t="s">
        <v>55</v>
      </c>
      <c r="B70">
        <f t="shared" si="15"/>
        <v>-184239.79000001028</v>
      </c>
      <c r="C70">
        <f t="shared" si="16"/>
        <v>-133456.33000001032</v>
      </c>
      <c r="D70">
        <f t="shared" si="17"/>
        <v>-82077.349999999627</v>
      </c>
    </row>
    <row r="72" spans="1:4" x14ac:dyDescent="0.25">
      <c r="A72" s="7" t="s">
        <v>69</v>
      </c>
    </row>
    <row r="73" spans="1:4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5">
      <c r="A74" t="s">
        <v>24</v>
      </c>
      <c r="B74">
        <f>INDEX($D$2:$D$52,MATCH($A74,$A$2:$A$52,0))</f>
        <v>-36209.630000000005</v>
      </c>
      <c r="C74">
        <f>INDEX($I$2:$I$52,MATCH($A74,$A$2:$A$52,0))</f>
        <v>-27292.159999999974</v>
      </c>
      <c r="D74">
        <f>INDEX($N$2:$N$52,MATCH($A74,$A$2:$A$52,0))</f>
        <v>-9181.0800000000163</v>
      </c>
    </row>
    <row r="75" spans="1:4" x14ac:dyDescent="0.25">
      <c r="A75" t="s">
        <v>25</v>
      </c>
      <c r="B75">
        <f t="shared" ref="B75:B79" si="18">INDEX($D$2:$D$52,MATCH($A75,$A$2:$A$52,0))</f>
        <v>0</v>
      </c>
      <c r="C75">
        <f t="shared" ref="C75:C79" si="19">INDEX($I$2:$I$52,MATCH($A75,$A$2:$A$52,0))</f>
        <v>0</v>
      </c>
      <c r="D75">
        <f t="shared" ref="D75:D79" si="20">INDEX($N$2:$N$52,MATCH($A75,$A$2:$A$52,0))</f>
        <v>-311228.08999999997</v>
      </c>
    </row>
    <row r="76" spans="1:4" x14ac:dyDescent="0.25">
      <c r="A76" t="s">
        <v>32</v>
      </c>
      <c r="B76">
        <f t="shared" si="18"/>
        <v>-149396.10000000987</v>
      </c>
      <c r="C76">
        <f t="shared" si="19"/>
        <v>-189254.06000000006</v>
      </c>
      <c r="D76">
        <f t="shared" si="20"/>
        <v>-374962.91000000015</v>
      </c>
    </row>
    <row r="77" spans="1:4" x14ac:dyDescent="0.25">
      <c r="A77" t="s">
        <v>38</v>
      </c>
      <c r="B77">
        <f t="shared" si="18"/>
        <v>-12230.810000000056</v>
      </c>
      <c r="C77">
        <f t="shared" si="19"/>
        <v>-45485.580000000075</v>
      </c>
      <c r="D77">
        <f t="shared" si="20"/>
        <v>-72.879999999888241</v>
      </c>
    </row>
    <row r="78" spans="1:4" x14ac:dyDescent="0.25">
      <c r="A78" t="s">
        <v>39</v>
      </c>
      <c r="B78">
        <f t="shared" si="18"/>
        <v>-4950.4699999999721</v>
      </c>
      <c r="C78">
        <f t="shared" si="19"/>
        <v>-8005.7900000010268</v>
      </c>
      <c r="D78">
        <f t="shared" si="20"/>
        <v>-1724.9000000000233</v>
      </c>
    </row>
    <row r="79" spans="1:4" x14ac:dyDescent="0.25">
      <c r="A79" t="s">
        <v>55</v>
      </c>
      <c r="B79">
        <f t="shared" si="18"/>
        <v>-184239.79000001028</v>
      </c>
      <c r="C79">
        <f t="shared" si="19"/>
        <v>-133456.33000001032</v>
      </c>
      <c r="D79">
        <f t="shared" si="20"/>
        <v>-82077.349999999627</v>
      </c>
    </row>
    <row r="81" spans="1:7" x14ac:dyDescent="0.25">
      <c r="A81" s="7" t="s">
        <v>70</v>
      </c>
    </row>
    <row r="82" spans="1:7" x14ac:dyDescent="0.25">
      <c r="A82" t="s">
        <v>0</v>
      </c>
    </row>
    <row r="83" spans="1:7" x14ac:dyDescent="0.25">
      <c r="B83" s="1" t="s">
        <v>71</v>
      </c>
      <c r="C83" s="1" t="s">
        <v>72</v>
      </c>
    </row>
    <row r="84" spans="1:7" x14ac:dyDescent="0.25">
      <c r="A84" t="s">
        <v>73</v>
      </c>
      <c r="B84" s="6">
        <f>INDEX($B$2:$B$52,MATCH($B$87,$A$2:$A$52,0))</f>
        <v>9349400</v>
      </c>
      <c r="C84" s="6">
        <f>INDEX($C$2:$C$52,MATCH($B$87,$A$2:$A$52,0))</f>
        <v>8952825.2799999993</v>
      </c>
    </row>
    <row r="85" spans="1:7" x14ac:dyDescent="0.25">
      <c r="A85" t="s">
        <v>74</v>
      </c>
      <c r="B85" s="6">
        <f>INDEX($G$2:$G$52,MATCH($B$87,$A$2:$A$52,0))</f>
        <v>11073700</v>
      </c>
      <c r="C85" s="6">
        <f>INDEX($H$2:$H$52,MATCH($B$87,$A$2:$A$52,0))</f>
        <v>9929059.5199999996</v>
      </c>
    </row>
    <row r="86" spans="1:7" x14ac:dyDescent="0.25">
      <c r="A86" t="s">
        <v>75</v>
      </c>
      <c r="B86" s="6">
        <f>INDEX($L$2:$L$52,MATCH($B$87,$A$2:$A$52,0))</f>
        <v>10790500</v>
      </c>
      <c r="C86" s="6">
        <f>INDEX($M$2:$M$52,MATCH($B$87,$A$2:$A$52,0))</f>
        <v>9993599.52999999</v>
      </c>
    </row>
    <row r="87" spans="1:7" x14ac:dyDescent="0.25">
      <c r="B87" t="s">
        <v>23</v>
      </c>
    </row>
    <row r="88" spans="1:7" x14ac:dyDescent="0.25">
      <c r="A88" s="7" t="s">
        <v>76</v>
      </c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5">
      <c r="A91" t="s">
        <v>73</v>
      </c>
      <c r="B91" t="str">
        <f>_xlfn.XLOOKUP($B$89,$F$2:$F$52,$A$2:$A$52)</f>
        <v>Clerk and Master - Chancery</v>
      </c>
      <c r="C91">
        <f>_xlfn.XLOOKUP($B$89,$F$2:$F$52,$E$2:$E$52)</f>
        <v>-0.15235918433091292</v>
      </c>
      <c r="D91" t="str">
        <f>_xlfn.XLOOKUP($D$89,$F$2:$F$52,$A$2:$A$52)</f>
        <v>Circuit Court Clerk</v>
      </c>
      <c r="E91">
        <f>_xlfn.XLOOKUP($D$89,$F$2:$F$52,$E$2:$E$52)</f>
        <v>-0.11502817362571344</v>
      </c>
      <c r="F91" t="str">
        <f>_xlfn.XLOOKUP($F$89,$F$2:$F$52,$A$2:$A$52)</f>
        <v>Internal Audit</v>
      </c>
      <c r="G91">
        <f>_xlfn.XLOOKUP($F$89,$F$2:$F$52,$E$2:$E$52)</f>
        <v>-9.5782760864849215E-2</v>
      </c>
    </row>
    <row r="92" spans="1:7" x14ac:dyDescent="0.25">
      <c r="A92" t="s">
        <v>74</v>
      </c>
      <c r="B92" t="str">
        <f>_xlfn.XLOOKUP($B$89,$K$2:$K$52,$A$2:$A$52)</f>
        <v>Metropolitan Clerk</v>
      </c>
      <c r="C92">
        <f>_xlfn.XLOOKUP($B$89,$K$2:$K$52,$J$2:$J$52)</f>
        <v>-0.17551246244575608</v>
      </c>
      <c r="D92" t="str">
        <f>_xlfn.XLOOKUP($D$89,$K$2:$K$52,$A$2:$A$52)</f>
        <v>Internal Audit</v>
      </c>
      <c r="E92">
        <f>_xlfn.XLOOKUP($D$89,$K$2:$K$52,$J$2:$J$52)</f>
        <v>-0.17103239309050916</v>
      </c>
      <c r="F92" t="str">
        <f>_xlfn.XLOOKUP($F$89,$K$2:$K$52,$A$2:$A$52)</f>
        <v>Office of Family Safety</v>
      </c>
      <c r="G92">
        <f>_xlfn.XLOOKUP($F$89,$K$2:$K$52,$J$2:$J$52)</f>
        <v>-0.13918241656366656</v>
      </c>
    </row>
    <row r="93" spans="1:7" x14ac:dyDescent="0.25">
      <c r="A93" t="s">
        <v>75</v>
      </c>
      <c r="B93" t="str">
        <f>_xlfn.XLOOKUP($B$89,$P$2:$P$52,$A$2:$A$52)</f>
        <v>Community Oversight Board</v>
      </c>
      <c r="C93">
        <f>_xlfn.XLOOKUP($B$89,$P$2:$P$52,$O$2:$O$52)</f>
        <v>-0.82994157333333329</v>
      </c>
      <c r="D93" t="str">
        <f>_xlfn.XLOOKUP($D$89,$P$2:$P$52,$A$2:$A$52)</f>
        <v>Clerk and Master - Chancery</v>
      </c>
      <c r="E93">
        <f>_xlfn.XLOOKUP($D$89,$P$2:$P$52,$O$2:$O$52)</f>
        <v>-0.15295680364719175</v>
      </c>
      <c r="F93" t="str">
        <f>_xlfn.XLOOKUP($F$89,$P$2:$P$52,$A$2:$A$52)</f>
        <v>Election Commission</v>
      </c>
      <c r="G93">
        <f>_xlfn.XLOOKUP($F$89,$P$2:$P$52,$O$2:$O$52)</f>
        <v>-0.12882667147667154</v>
      </c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B98" t="str">
        <f>INDEX($A$2:$A$52,MATCH($B$96,$F$2:$F$52,0))</f>
        <v>Clerk and Master - Chancery</v>
      </c>
      <c r="C98">
        <f>INDEX($E$2:$E$52,MATCH($B$96,$F$2:$F$52,0))</f>
        <v>-0.15235918433091292</v>
      </c>
      <c r="D98" t="str">
        <f>INDEX($A$2:$A$52,MATCH($D$96,$F$2:$F$52,0))</f>
        <v>Circuit Court Clerk</v>
      </c>
      <c r="E98" s="4"/>
      <c r="F98" t="str">
        <f>INDEX($A$2:$A$52,MATCH($F$96,$F$2:$F$52,0))</f>
        <v>Internal Audit</v>
      </c>
      <c r="G98" s="4"/>
      <c r="I98" s="4"/>
    </row>
    <row r="99" spans="1:9" x14ac:dyDescent="0.25">
      <c r="A99" t="s">
        <v>74</v>
      </c>
      <c r="B99" t="str">
        <f>INDEX($A$2:$A$52,MATCH($B$96,$K$2:$K$52,0))</f>
        <v>Metropolitan Clerk</v>
      </c>
      <c r="C99">
        <f>INDEX($J$2:$J$52,MATCH($B$96,$F$2:$F$52,0))</f>
        <v>-0.13000189224870184</v>
      </c>
      <c r="D99" t="str">
        <f>INDEX($A$2:$A$52,MATCH($D$96,$K$2:$K$52,0))</f>
        <v>Internal Audit</v>
      </c>
      <c r="E99" s="4"/>
      <c r="F99" t="str">
        <f>INDEX($A$2:$A$52,MATCH($F$96,$K$2:$K$52,0))</f>
        <v>Office of Family Safety</v>
      </c>
      <c r="G99" s="4"/>
      <c r="I99" s="4"/>
    </row>
    <row r="100" spans="1:9" x14ac:dyDescent="0.25">
      <c r="A100" t="s">
        <v>75</v>
      </c>
      <c r="B100" t="str">
        <f>INDEX($A$2:$A$52,MATCH($B$96,$P$2:$P$52,0))</f>
        <v>Community Oversight Board</v>
      </c>
      <c r="C100">
        <f>INDEX($O$2:$O$52,MATCH($B$96,$F$2:$F$52,0))</f>
        <v>-0.15295680364719175</v>
      </c>
      <c r="D100" t="str">
        <f>INDEX($A$2:$A$52,MATCH($D$96,$P$2:$P$52,0))</f>
        <v>Clerk and Master - Chancery</v>
      </c>
      <c r="E100" s="4"/>
      <c r="F100" t="str">
        <f>INDEX($A$2:$A$52,MATCH($F$96,$P$2:$P$52,0))</f>
        <v>Election Commission</v>
      </c>
      <c r="G100" s="4"/>
      <c r="I100" s="4"/>
    </row>
  </sheetData>
  <dataValidations count="2">
    <dataValidation type="list" allowBlank="1" showInputMessage="1" showErrorMessage="1" sqref="A83 B87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Rosemary Neyin</cp:lastModifiedBy>
  <cp:revision/>
  <dcterms:created xsi:type="dcterms:W3CDTF">2020-02-26T17:00:38Z</dcterms:created>
  <dcterms:modified xsi:type="dcterms:W3CDTF">2024-01-24T03:32:02Z</dcterms:modified>
  <cp:category/>
  <cp:contentStatus/>
</cp:coreProperties>
</file>