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NSS - DA11\Excel\lookups-exercise-sarahbelleparker\"/>
    </mc:Choice>
  </mc:AlternateContent>
  <xr:revisionPtr revIDLastSave="0" documentId="13_ncr:1_{6BCECE81-8C1A-469A-8D0C-BEDD5EC7873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tro_budget" sheetId="1" r:id="rId1"/>
    <sheet name="Department" sheetId="3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4" i="1" l="1" a="1"/>
  <c r="B114" i="1" s="1"/>
  <c r="C114" i="1" a="1"/>
  <c r="C114" i="1"/>
  <c r="D114" i="1" a="1"/>
  <c r="D114" i="1" s="1"/>
  <c r="B115" i="1" a="1"/>
  <c r="B115" i="1"/>
  <c r="C115" i="1" a="1"/>
  <c r="C115" i="1" s="1"/>
  <c r="D115" i="1" a="1"/>
  <c r="D115" i="1"/>
  <c r="B116" i="1" a="1"/>
  <c r="B116" i="1" s="1"/>
  <c r="C116" i="1" a="1"/>
  <c r="C116" i="1"/>
  <c r="D116" i="1" a="1"/>
  <c r="D116" i="1" s="1"/>
  <c r="B117" i="1" a="1"/>
  <c r="B117" i="1"/>
  <c r="C117" i="1" a="1"/>
  <c r="C117" i="1" s="1"/>
  <c r="D117" i="1" a="1"/>
  <c r="D117" i="1"/>
  <c r="B118" i="1" a="1"/>
  <c r="B118" i="1" s="1"/>
  <c r="C118" i="1" a="1"/>
  <c r="C118" i="1"/>
  <c r="D118" i="1" a="1"/>
  <c r="D118" i="1" s="1"/>
  <c r="C113" i="1" a="1"/>
  <c r="C113" i="1" s="1"/>
  <c r="D113" i="1" a="1"/>
  <c r="D113" i="1"/>
  <c r="B113" i="1" a="1"/>
  <c r="B113" i="1" s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F2" i="1"/>
  <c r="F91" i="1" s="1"/>
  <c r="G91" i="1" s="1"/>
  <c r="F3" i="1"/>
  <c r="F4" i="1"/>
  <c r="F5" i="1"/>
  <c r="F6" i="1"/>
  <c r="F98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C98" i="1"/>
  <c r="F100" i="1"/>
  <c r="F99" i="1"/>
  <c r="D100" i="1"/>
  <c r="D99" i="1"/>
  <c r="B100" i="1"/>
  <c r="B99" i="1"/>
  <c r="G93" i="1"/>
  <c r="G92" i="1"/>
  <c r="F93" i="1"/>
  <c r="F92" i="1"/>
  <c r="E93" i="1"/>
  <c r="E92" i="1"/>
  <c r="D93" i="1"/>
  <c r="D92" i="1"/>
  <c r="C93" i="1"/>
  <c r="C92" i="1"/>
  <c r="B93" i="3"/>
  <c r="B93" i="1"/>
  <c r="B92" i="3"/>
  <c r="B92" i="1"/>
  <c r="B91" i="3"/>
  <c r="B66" i="3"/>
  <c r="B67" i="3"/>
  <c r="B68" i="3"/>
  <c r="B69" i="3"/>
  <c r="B70" i="3"/>
  <c r="B66" i="1"/>
  <c r="B67" i="1"/>
  <c r="B68" i="1"/>
  <c r="B69" i="1"/>
  <c r="B70" i="1"/>
  <c r="B65" i="3"/>
  <c r="B65" i="1"/>
  <c r="B85" i="3"/>
  <c r="C85" i="3"/>
  <c r="B86" i="3"/>
  <c r="C86" i="3"/>
  <c r="B85" i="1"/>
  <c r="C85" i="1"/>
  <c r="B86" i="1"/>
  <c r="C86" i="1"/>
  <c r="C84" i="3"/>
  <c r="C84" i="1"/>
  <c r="B84" i="3"/>
  <c r="B84" i="1"/>
  <c r="C74" i="3"/>
  <c r="D74" i="3"/>
  <c r="C75" i="3"/>
  <c r="D75" i="3"/>
  <c r="C76" i="3"/>
  <c r="D76" i="3"/>
  <c r="C77" i="3"/>
  <c r="D77" i="3"/>
  <c r="C78" i="3"/>
  <c r="D78" i="3"/>
  <c r="C79" i="3"/>
  <c r="D79" i="3"/>
  <c r="B75" i="3"/>
  <c r="B76" i="3"/>
  <c r="B77" i="3"/>
  <c r="B78" i="3"/>
  <c r="B79" i="3"/>
  <c r="B74" i="3"/>
  <c r="D56" i="3"/>
  <c r="D57" i="3"/>
  <c r="D58" i="3"/>
  <c r="D59" i="3"/>
  <c r="D60" i="3"/>
  <c r="D61" i="3"/>
  <c r="C57" i="3"/>
  <c r="C58" i="3"/>
  <c r="C59" i="3"/>
  <c r="C60" i="3"/>
  <c r="C61" i="3"/>
  <c r="C56" i="3"/>
  <c r="B57" i="3"/>
  <c r="B58" i="3"/>
  <c r="B59" i="3"/>
  <c r="B60" i="3"/>
  <c r="B61" i="3"/>
  <c r="B56" i="3"/>
  <c r="O3" i="1"/>
  <c r="O4" i="1"/>
  <c r="O5" i="1"/>
  <c r="P3" i="1" s="1"/>
  <c r="O6" i="1"/>
  <c r="P6" i="1" s="1"/>
  <c r="O7" i="1"/>
  <c r="O8" i="1"/>
  <c r="O9" i="1"/>
  <c r="O10" i="1"/>
  <c r="P10" i="1" s="1"/>
  <c r="O11" i="1"/>
  <c r="O12" i="1"/>
  <c r="O13" i="1"/>
  <c r="O14" i="1"/>
  <c r="P14" i="1" s="1"/>
  <c r="O15" i="1"/>
  <c r="O16" i="1"/>
  <c r="O17" i="1"/>
  <c r="O18" i="1"/>
  <c r="P18" i="1" s="1"/>
  <c r="O19" i="1"/>
  <c r="O20" i="1"/>
  <c r="O21" i="1"/>
  <c r="O22" i="1"/>
  <c r="P22" i="1" s="1"/>
  <c r="O23" i="1"/>
  <c r="O24" i="1"/>
  <c r="O25" i="1"/>
  <c r="O26" i="1"/>
  <c r="P26" i="1" s="1"/>
  <c r="O27" i="1"/>
  <c r="O28" i="1"/>
  <c r="O29" i="1"/>
  <c r="O30" i="1"/>
  <c r="P30" i="1" s="1"/>
  <c r="O31" i="1"/>
  <c r="O32" i="1"/>
  <c r="O33" i="1"/>
  <c r="O34" i="1"/>
  <c r="P34" i="1" s="1"/>
  <c r="O35" i="1"/>
  <c r="O36" i="1"/>
  <c r="O37" i="1"/>
  <c r="O38" i="1"/>
  <c r="P38" i="1" s="1"/>
  <c r="O39" i="1"/>
  <c r="O40" i="1"/>
  <c r="O41" i="1"/>
  <c r="O42" i="1"/>
  <c r="P42" i="1" s="1"/>
  <c r="O43" i="1"/>
  <c r="O44" i="1"/>
  <c r="O45" i="1"/>
  <c r="O46" i="1"/>
  <c r="P46" i="1" s="1"/>
  <c r="O47" i="1"/>
  <c r="O48" i="1"/>
  <c r="O49" i="1"/>
  <c r="O50" i="1"/>
  <c r="P50" i="1" s="1"/>
  <c r="O51" i="1"/>
  <c r="O52" i="1"/>
  <c r="O2" i="1"/>
  <c r="J3" i="1"/>
  <c r="J4" i="1"/>
  <c r="K4" i="1" s="1"/>
  <c r="J5" i="1"/>
  <c r="K5" i="1" s="1"/>
  <c r="J6" i="1"/>
  <c r="K6" i="1" s="1"/>
  <c r="J7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J36" i="1"/>
  <c r="K36" i="1" s="1"/>
  <c r="J37" i="1"/>
  <c r="K37" i="1" s="1"/>
  <c r="J38" i="1"/>
  <c r="K38" i="1" s="1"/>
  <c r="J39" i="1"/>
  <c r="J40" i="1"/>
  <c r="K40" i="1" s="1"/>
  <c r="J41" i="1"/>
  <c r="K41" i="1" s="1"/>
  <c r="J42" i="1"/>
  <c r="K42" i="1" s="1"/>
  <c r="J43" i="1"/>
  <c r="J44" i="1"/>
  <c r="K44" i="1" s="1"/>
  <c r="J45" i="1"/>
  <c r="K45" i="1" s="1"/>
  <c r="J46" i="1"/>
  <c r="K46" i="1" s="1"/>
  <c r="J47" i="1"/>
  <c r="J48" i="1"/>
  <c r="K48" i="1" s="1"/>
  <c r="J49" i="1"/>
  <c r="K49" i="1" s="1"/>
  <c r="J50" i="1"/>
  <c r="K50" i="1" s="1"/>
  <c r="J51" i="1"/>
  <c r="J52" i="1"/>
  <c r="K52" i="1" s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P5" i="1"/>
  <c r="P9" i="1"/>
  <c r="P13" i="1"/>
  <c r="P17" i="1"/>
  <c r="P21" i="1"/>
  <c r="P25" i="1"/>
  <c r="P29" i="1"/>
  <c r="P33" i="1"/>
  <c r="P37" i="1"/>
  <c r="P41" i="1"/>
  <c r="P45" i="1"/>
  <c r="P4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B91" i="1" l="1"/>
  <c r="C91" i="1" s="1"/>
  <c r="D91" i="1"/>
  <c r="E91" i="1" s="1"/>
  <c r="B98" i="1"/>
  <c r="D98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51" i="1"/>
  <c r="P47" i="1"/>
  <c r="P43" i="1"/>
  <c r="P39" i="1"/>
  <c r="P35" i="1"/>
  <c r="P31" i="1"/>
  <c r="P27" i="1"/>
  <c r="P23" i="1"/>
  <c r="P19" i="1"/>
  <c r="P15" i="1"/>
  <c r="P11" i="1"/>
  <c r="P7" i="1"/>
  <c r="K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<sst xmlns="http://schemas.openxmlformats.org/spreadsheetml/2006/main" count="236" uniqueCount="94">
  <si>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</si>
  <si>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</si>
  <si>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</si>
  <si>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</si>
  <si>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</si>
  <si>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</si>
  <si>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</si>
  <si>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</si>
  <si>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</si>
  <si>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</si>
  <si>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</si>
  <si>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</si>
  <si>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</si>
  <si>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</si>
  <si>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</si>
  <si>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</si>
  <si>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</si>
  <si>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</si>
  <si>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</si>
  <si>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</si>
  <si>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</si>
  <si>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</si>
  <si>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</si>
  <si>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</si>
  <si>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</si>
  <si>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</si>
  <si>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</si>
  <si>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</si>
  <si>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</si>
  <si>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</si>
  <si>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</si>
  <si>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</si>
  <si>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</si>
  <si>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</si>
  <si>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</si>
  <si>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</si>
  <si>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</si>
  <si>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</si>
  <si>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</si>
  <si>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</si>
  <si>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</si>
  <si>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</si>
  <si>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</si>
  <si>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</si>
  <si>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</si>
  <si>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</si>
  <si>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</si>
  <si>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</si>
  <si>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</si>
  <si>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</si>
  <si>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</si>
  <si>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</si>
  <si>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</si>
  <si>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</si>
  <si>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</si>
  <si>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</si>
  <si>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</si>
  <si>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</si>
  <si>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</si>
  <si>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</si>
  <si>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</si>
  <si>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</si>
  <si>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</si>
  <si>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</si>
  <si>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</si>
  <si>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</si>
  <si>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</si>
  <si>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</si>
  <si>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</si>
  <si>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</si>
  <si>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</si>
  <si>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</si>
  <si>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</si>
  <si>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</si>
  <si>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</si>
  <si>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</si>
  <si>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</si>
  <si>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</si>
  <si>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</si>
  <si>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</si>
  <si>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</si>
  <si>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</si>
  <si>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</si>
  <si>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</si>
  <si>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</si>
  <si>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</si>
  <si>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</si>
  <si>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</si>
  <si>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</si>
  <si>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</si>
  <si>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Column1</t>
  </si>
  <si>
    <t>Question 7A (3)</t>
  </si>
  <si>
    <t>Question 7B (4)</t>
  </si>
  <si>
    <t>Question 7C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</si>
</sst>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Budget and Actual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metro_budget!$B$84:$B$87</c:f>
              <c:numCache>
                <c:formatCode>_([$$-409]* #,##0.00_);_([$$-409]* \(#,##0.00\);_([$$-409]* "-"??_);_(@_)</c:formatCode>
                <c:ptCount val="4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8-4B48-AF0E-2183BBD05E54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metro_budget!$C$84:$C$87</c:f>
              <c:numCache>
                <c:formatCode>_([$$-409]* #,##0.00_);_([$$-409]* \(#,##0.00\);_([$$-409]* "-"??_);_(@_)</c:formatCode>
                <c:ptCount val="4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8-4B48-AF0E-2183BBD0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951472"/>
        <c:axId val="673388544"/>
      </c:barChart>
      <c:catAx>
        <c:axId val="182195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88544"/>
        <c:crosses val="autoZero"/>
        <c:auto val="1"/>
        <c:lblAlgn val="ctr"/>
        <c:lblOffset val="100"/>
        <c:noMultiLvlLbl val="0"/>
      </c:catAx>
      <c:valAx>
        <c:axId val="67338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73</xdr:row>
      <xdr:rowOff>185737</xdr:rowOff>
    </xdr:from>
    <xdr:to>
      <xdr:col>10</xdr:col>
      <xdr:colOff>714375</xdr:colOff>
      <xdr:row>88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6C755-0210-C2FF-E3B6-20AB93C40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A0152-AA63-4B64-BE1E-38336993C5A4}" name="Table3" displayName="Table3" ref="A1:A52" totalsRowShown="0">
  <autoFilter ref="A1:A52" xr:uid="{EE0A0152-AA63-4B64-BE1E-38336993C5A4}"/>
  <tableColumns count="1">
    <tableColumn id="1" xr3:uid="{FCD61A38-A79C-431E-9873-306A4B6F5F7A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7"/>
  <sheetViews>
    <sheetView tabSelected="1" topLeftCell="A107" workbookViewId="0">
      <selection activeCell="F115" sqref="F115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 $E$2:$E$52, 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 $J$2:$J$52, 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RANK(O2, $O$2:$O$52, 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RANK(E3, $E$2:$E$52, 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RANK(J3, $J$2:$J$52, 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RANK(O3, $O$2:$O$52, 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 $A$2:$P$52,4)</f>
        <v>-36209.630000000005</v>
      </c>
      <c r="C56">
        <f>VLOOKUP($A56, $A$2:$P$52,9)</f>
        <v>-27292.159999999974</v>
      </c>
      <c r="D56">
        <f>VLOOKUP($A56, $A$2:$P$52,14)</f>
        <v>-9181.0800000000163</v>
      </c>
    </row>
    <row r="57" spans="1:16" x14ac:dyDescent="0.25">
      <c r="A57" t="s">
        <v>25</v>
      </c>
      <c r="B57">
        <f t="shared" ref="B57:B61" si="9">VLOOKUP($A57, $A$2:$P$52,4)</f>
        <v>0</v>
      </c>
      <c r="C57">
        <f t="shared" ref="C57:C61" si="10">VLOOKUP($A57, $A$2:$P$52,9)</f>
        <v>0</v>
      </c>
      <c r="D57">
        <f t="shared" ref="D57:D61" si="11">VLOOKUP($A57, $A$2:$P$52,14)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 $A$2:$A$52, $D$2:$D$52)</f>
        <v>-36209.630000000005</v>
      </c>
      <c r="C65">
        <f>_xlfn.XLOOKUP($A65, $A$2:$A$52, $I$2:$I$52)</f>
        <v>-27292.159999999974</v>
      </c>
      <c r="D65">
        <f>_xlfn.XLOOKUP($A65, $A$2:$A$52, $N$2:$N$52)</f>
        <v>-9181.0800000000163</v>
      </c>
    </row>
    <row r="66" spans="1:4" x14ac:dyDescent="0.25">
      <c r="A66" t="s">
        <v>25</v>
      </c>
      <c r="B66">
        <f t="shared" ref="B66:B70" si="12">_xlfn.XLOOKUP($A66, $A$2:$A$52, $D$2:$D$52)</f>
        <v>0</v>
      </c>
      <c r="C66">
        <f t="shared" ref="C66:C70" si="13">_xlfn.XLOOKUP($A66, $A$2:$A$52, $I$2:$I$52)</f>
        <v>0</v>
      </c>
      <c r="D66">
        <f t="shared" ref="D66:D70" si="14">_xlfn.XLOOKUP($A66, $A$2:$A$52, $N$2:$N$52)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INDEX($A$1:$P$52, MATCH($A74, $A$1:$A$52, 0), 4)</f>
        <v>-36209.630000000005</v>
      </c>
      <c r="C74">
        <f>INDEX($A$1:$P$52, MATCH($A74, $A$1:$A$52, 0), 9)</f>
        <v>-27292.159999999974</v>
      </c>
      <c r="D74">
        <f>INDEX($A$1:$P$52, MATCH($A74, $A$1:$A$52, 0), 14)</f>
        <v>-9181.0800000000163</v>
      </c>
    </row>
    <row r="75" spans="1:4" x14ac:dyDescent="0.25">
      <c r="A75" t="s">
        <v>25</v>
      </c>
      <c r="B75">
        <f t="shared" ref="B75:B79" si="15">INDEX($A$1:$P$52, MATCH($A75, $A$1:$A$52, 0), 4)</f>
        <v>0</v>
      </c>
      <c r="C75">
        <f t="shared" ref="C75:C79" si="16">INDEX($A$1:$P$52, MATCH($A75, $A$1:$A$52, 0), 9)</f>
        <v>0</v>
      </c>
      <c r="D75">
        <f t="shared" ref="D75:D79" si="17">INDEX($A$1:$P$52, MATCH($A75, $A$1:$A$52, 0), 14)</f>
        <v>-311228.08999999997</v>
      </c>
    </row>
    <row r="76" spans="1:4" x14ac:dyDescent="0.2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INDEX($A$1:$P$52, MATCH($B$87,$A$1:$A$52,0), MATCH(CONCATENATE($A84,"_",B$83),$A$1:$P$1,0))</f>
        <v>356640100</v>
      </c>
      <c r="C84" s="6">
        <f>INDEX($A$1:$P$52, MATCH($B$87,$A$1:$A$52,0), MATCH(CONCATENATE($A84,"_",C$83),$A$1:$P$1,0))</f>
        <v>341243679.13</v>
      </c>
    </row>
    <row r="85" spans="1:7" x14ac:dyDescent="0.25">
      <c r="A85" t="s">
        <v>74</v>
      </c>
      <c r="B85" s="6">
        <f t="shared" ref="B85:C86" si="18">INDEX($A$1:$P$52, MATCH($B$87,$A$1:$A$52,0), MATCH(CONCATENATE($A85,"_",B$83),$A$1:$P$1,0))</f>
        <v>382685200</v>
      </c>
      <c r="C85" s="6">
        <f t="shared" si="18"/>
        <v>346340810.81999999</v>
      </c>
    </row>
    <row r="86" spans="1:7" x14ac:dyDescent="0.25">
      <c r="A86" t="s">
        <v>75</v>
      </c>
      <c r="B86" s="6">
        <f t="shared" si="18"/>
        <v>376548600</v>
      </c>
      <c r="C86" s="6">
        <f t="shared" si="18"/>
        <v>355279492.22999901</v>
      </c>
    </row>
    <row r="87" spans="1:7" x14ac:dyDescent="0.25">
      <c r="B87" t="s">
        <v>16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B91" t="str">
        <f>_xlfn.XLOOKUP($B$89, $F$1:$F$52, $A$1:$A$52)</f>
        <v>Clerk and Master - Chancery</v>
      </c>
      <c r="C91" s="5">
        <f>_xlfn.XLOOKUP($B91, $A$1:$A$52, $E$1:$E$52)</f>
        <v>-0.15235918433091292</v>
      </c>
      <c r="D91" t="str">
        <f>_xlfn.XLOOKUP($D$89, $F$1:$F$52, $A$1:$A$52)</f>
        <v>Circuit Court Clerk</v>
      </c>
      <c r="E91" s="5">
        <f>_xlfn.XLOOKUP($D91, $A$1:$A$52, $E$1:$E$52)</f>
        <v>-0.11502817362571344</v>
      </c>
      <c r="F91" t="str">
        <f>_xlfn.XLOOKUP($F$89, $F$1:$F$52, $A$1:$A$52)</f>
        <v>Internal Audit</v>
      </c>
      <c r="G91" s="5">
        <f>_xlfn.XLOOKUP($F91, $A$1:$A$52, $E$1:$E$52)</f>
        <v>-9.5782760864849215E-2</v>
      </c>
    </row>
    <row r="92" spans="1:7" x14ac:dyDescent="0.25">
      <c r="A92" t="s">
        <v>74</v>
      </c>
      <c r="B92" t="str">
        <f>_xlfn.XLOOKUP($B$89, $K$1:$K$52, $A$1:$A$52)</f>
        <v>Metropolitan Clerk</v>
      </c>
      <c r="C92" s="5">
        <f>_xlfn.XLOOKUP($B92, $A$1:$A$52, $J$1:$J$52)</f>
        <v>-0.17551246244575608</v>
      </c>
      <c r="D92" t="str">
        <f>_xlfn.XLOOKUP($D$89, $K$1:$K$52, $A$1:$A$52)</f>
        <v>Internal Audit</v>
      </c>
      <c r="E92" s="5">
        <f>_xlfn.XLOOKUP($D92, $A$1:$A$52, $J$1:$J$52)</f>
        <v>-0.17103239309050916</v>
      </c>
      <c r="F92" t="str">
        <f>_xlfn.XLOOKUP($F$89, $K$1:$K$52, $A$1:$A$52)</f>
        <v>Office of Family Safety</v>
      </c>
      <c r="G92" s="5">
        <f>_xlfn.XLOOKUP($F92, $A$1:$A$52, $J$1:$J$52)</f>
        <v>-0.13918241656366656</v>
      </c>
    </row>
    <row r="93" spans="1:7" x14ac:dyDescent="0.25">
      <c r="A93" t="s">
        <v>75</v>
      </c>
      <c r="B93" t="str">
        <f>_xlfn.XLOOKUP($B$89, $P$1:$P$52, $A$1:$A$52)</f>
        <v>Community Oversight Board</v>
      </c>
      <c r="C93" s="5">
        <f>_xlfn.XLOOKUP($B93, $A$1:$A$52, $O$1:$O$52)</f>
        <v>-0.82994157333333329</v>
      </c>
      <c r="D93" t="str">
        <f>_xlfn.XLOOKUP($D$89, $P$1:$P$52, $A$1:$A$52)</f>
        <v>Clerk and Master - Chancery</v>
      </c>
      <c r="E93" s="5">
        <f>_xlfn.XLOOKUP($D93, $A$1:$A$52, $O$1:$O$52)</f>
        <v>-0.15295680364719175</v>
      </c>
      <c r="F93" t="str">
        <f>_xlfn.XLOOKUP($F$89, $P$1:$P$52, $A$1:$A$52)</f>
        <v>Election Commission</v>
      </c>
      <c r="G93" s="5">
        <f>_xlfn.XLOOKUP($F93, $A$1:$A$52, $O$1:$O$52)</f>
        <v>-0.12882667147667154</v>
      </c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B98" t="str">
        <f>INDEX($A$1:$A$52,MATCH($B$96,$F$1:$F$52, 0))</f>
        <v>Clerk and Master - Chancery</v>
      </c>
      <c r="C98" s="9" t="e">
        <f>INDEX($A$2:$A$52,MATCH(1,$E$2:$E$52, 0))</f>
        <v>#N/A</v>
      </c>
      <c r="D98" t="str">
        <f>INDEX($A$1:$A$52,MATCH($D$96,$F$1:$F$52, 0))</f>
        <v>Circuit Court Clerk</v>
      </c>
      <c r="E98" s="4"/>
      <c r="F98" t="str">
        <f>INDEX($A$1:$A$52,MATCH($F$96,$F$1:$F$52, 0))</f>
        <v>Internal Audit</v>
      </c>
      <c r="G98" s="4"/>
      <c r="I98" s="4"/>
    </row>
    <row r="99" spans="1:9" x14ac:dyDescent="0.25">
      <c r="A99" t="s">
        <v>74</v>
      </c>
      <c r="B99" t="str">
        <f>INDEX($A$1:$A$52,MATCH($B$96,$K$1:$K$52, 0))</f>
        <v>Metropolitan Clerk</v>
      </c>
      <c r="C99" s="4"/>
      <c r="D99" t="str">
        <f>INDEX($A$1:$A$52,MATCH($D$96,$K$1:$K$52, 0))</f>
        <v>Internal Audit</v>
      </c>
      <c r="E99" s="4"/>
      <c r="F99" t="str">
        <f>INDEX($A$1:$A$52,MATCH($F$96,$K$1:$K$52, 0))</f>
        <v>Office of Family Safety</v>
      </c>
      <c r="G99" s="4"/>
      <c r="I99" s="4"/>
    </row>
    <row r="100" spans="1:9" x14ac:dyDescent="0.25">
      <c r="A100" t="s">
        <v>75</v>
      </c>
      <c r="B100" t="str">
        <f>INDEX($A$1:$A$52,MATCH($B$96,$P$1:$P$52, 0))</f>
        <v>Community Oversight Board</v>
      </c>
      <c r="C100" s="4"/>
      <c r="D100" t="str">
        <f>INDEX($A$1:$A$52,MATCH($D$96,$P$1:$P$52, 0))</f>
        <v>Clerk and Master - Chancery</v>
      </c>
      <c r="E100" s="4"/>
      <c r="F100" t="str">
        <f>INDEX($A$1:$A$52,MATCH($F$96,$P$1:$P$52, 0))</f>
        <v>Election Commission</v>
      </c>
      <c r="G100" s="4"/>
      <c r="I100" s="4"/>
    </row>
    <row r="102" spans="1:9" x14ac:dyDescent="0.25">
      <c r="A102" s="7" t="s">
        <v>91</v>
      </c>
    </row>
    <row r="103" spans="1:9" x14ac:dyDescent="0.25">
      <c r="A103" t="s">
        <v>0</v>
      </c>
      <c r="B103" t="s">
        <v>3</v>
      </c>
      <c r="C103" t="s">
        <v>8</v>
      </c>
      <c r="D103" t="s">
        <v>13</v>
      </c>
    </row>
    <row r="104" spans="1:9" x14ac:dyDescent="0.25">
      <c r="A104" t="s">
        <v>24</v>
      </c>
      <c r="B104">
        <f>VLOOKUP($A104, $A$2:$P$52, MATCH(B$55,$A$1:$P$1,0), FALSE)</f>
        <v>-36209.630000000005</v>
      </c>
      <c r="C104">
        <f>VLOOKUP($A104, $A$2:$P$52, MATCH(C$55,$A$1:$P$1,0), FALSE)</f>
        <v>-27292.159999999974</v>
      </c>
      <c r="D104">
        <f>VLOOKUP($A104, $A$2:$P$52, MATCH(D$55,$A$1:$P$1,0), FALSE)</f>
        <v>-9181.0800000000163</v>
      </c>
    </row>
    <row r="105" spans="1:9" x14ac:dyDescent="0.25">
      <c r="A105" t="s">
        <v>25</v>
      </c>
      <c r="B105">
        <f t="shared" ref="B105:D109" si="19">VLOOKUP($A105, $A$2:$P$52, MATCH(B$55,$A$1:$P$1,0), FALSE)</f>
        <v>0</v>
      </c>
      <c r="C105">
        <f t="shared" si="19"/>
        <v>0</v>
      </c>
      <c r="D105">
        <f t="shared" si="19"/>
        <v>-311228.08999999997</v>
      </c>
    </row>
    <row r="106" spans="1:9" x14ac:dyDescent="0.25">
      <c r="A106" t="s">
        <v>32</v>
      </c>
      <c r="B106">
        <f t="shared" si="19"/>
        <v>-149396.10000000987</v>
      </c>
      <c r="C106">
        <f t="shared" si="19"/>
        <v>-189254.06000000006</v>
      </c>
      <c r="D106">
        <f t="shared" si="19"/>
        <v>-374962.91000000015</v>
      </c>
    </row>
    <row r="107" spans="1:9" x14ac:dyDescent="0.25">
      <c r="A107" t="s">
        <v>38</v>
      </c>
      <c r="B107">
        <f t="shared" si="19"/>
        <v>-12230.810000000056</v>
      </c>
      <c r="C107">
        <f t="shared" si="19"/>
        <v>-45485.580000000075</v>
      </c>
      <c r="D107">
        <f t="shared" si="19"/>
        <v>-72.879999999888241</v>
      </c>
    </row>
    <row r="108" spans="1:9" x14ac:dyDescent="0.25">
      <c r="A108" t="s">
        <v>39</v>
      </c>
      <c r="B108">
        <f t="shared" si="19"/>
        <v>-4950.4699999999721</v>
      </c>
      <c r="C108">
        <f t="shared" si="19"/>
        <v>-8005.7900000010268</v>
      </c>
      <c r="D108">
        <f t="shared" si="19"/>
        <v>-1724.9000000000233</v>
      </c>
    </row>
    <row r="109" spans="1:9" x14ac:dyDescent="0.25">
      <c r="A109" t="s">
        <v>55</v>
      </c>
      <c r="B109">
        <f t="shared" si="19"/>
        <v>-184239.79000001028</v>
      </c>
      <c r="C109">
        <f t="shared" si="19"/>
        <v>-133456.33000001032</v>
      </c>
      <c r="D109">
        <f t="shared" si="19"/>
        <v>-82077.349999999627</v>
      </c>
    </row>
    <row r="111" spans="1:9" x14ac:dyDescent="0.25">
      <c r="A111" s="7" t="s">
        <v>92</v>
      </c>
    </row>
    <row r="112" spans="1:9" x14ac:dyDescent="0.25">
      <c r="A112" t="s">
        <v>0</v>
      </c>
      <c r="B112" t="s">
        <v>3</v>
      </c>
      <c r="C112" t="s">
        <v>8</v>
      </c>
      <c r="D112" t="s">
        <v>13</v>
      </c>
    </row>
    <row r="113" spans="1:4" x14ac:dyDescent="0.25">
      <c r="A113" t="s">
        <v>24</v>
      </c>
      <c r="B113" cm="1">
        <f t="array" ref="B113">_xlfn.XLOOKUP($A113,$A$1:$A$52,INDEX($A$1:$P$52,,MATCH(B$112,$A$1:$P$1,0)),FALSE)</f>
        <v>-36209.630000000005</v>
      </c>
      <c r="C113" cm="1">
        <f t="array" ref="C113">_xlfn.XLOOKUP($A113,$A$1:$A$52,INDEX($A$1:$P$52,,MATCH(C$112,$A$1:$P$1,0)),FALSE)</f>
        <v>-27292.159999999974</v>
      </c>
      <c r="D113" cm="1">
        <f t="array" ref="D113">_xlfn.XLOOKUP($A113,$A$1:$A$52,INDEX($A$1:$P$52,,MATCH(D$112,$A$1:$P$1,0)),FALSE)</f>
        <v>-9181.0800000000163</v>
      </c>
    </row>
    <row r="114" spans="1:4" x14ac:dyDescent="0.25">
      <c r="A114" t="s">
        <v>25</v>
      </c>
      <c r="B114" cm="1">
        <f t="array" ref="B114">_xlfn.XLOOKUP($A114,$A$1:$A$52,INDEX($A$1:$P$52,,MATCH(B$112,$A$1:$P$1,0)),FALSE)</f>
        <v>0</v>
      </c>
      <c r="C114" cm="1">
        <f t="array" ref="C114">_xlfn.XLOOKUP($A114,$A$1:$A$52,INDEX($A$1:$P$52,,MATCH(C$112,$A$1:$P$1,0)),FALSE)</f>
        <v>0</v>
      </c>
      <c r="D114" cm="1">
        <f t="array" ref="D114">_xlfn.XLOOKUP($A114,$A$1:$A$52,INDEX($A$1:$P$52,,MATCH(D$112,$A$1:$P$1,0)),FALSE)</f>
        <v>-311228.08999999997</v>
      </c>
    </row>
    <row r="115" spans="1:4" x14ac:dyDescent="0.25">
      <c r="A115" t="s">
        <v>32</v>
      </c>
      <c r="B115" cm="1">
        <f t="array" ref="B115">_xlfn.XLOOKUP($A115,$A$1:$A$52,INDEX($A$1:$P$52,,MATCH(B$112,$A$1:$P$1,0)),FALSE)</f>
        <v>-149396.10000000987</v>
      </c>
      <c r="C115" cm="1">
        <f t="array" ref="C115">_xlfn.XLOOKUP($A115,$A$1:$A$52,INDEX($A$1:$P$52,,MATCH(C$112,$A$1:$P$1,0)),FALSE)</f>
        <v>-189254.06000000006</v>
      </c>
      <c r="D115" cm="1">
        <f t="array" ref="D115">_xlfn.XLOOKUP($A115,$A$1:$A$52,INDEX($A$1:$P$52,,MATCH(D$112,$A$1:$P$1,0)),FALSE)</f>
        <v>-374962.91000000015</v>
      </c>
    </row>
    <row r="116" spans="1:4" x14ac:dyDescent="0.25">
      <c r="A116" t="s">
        <v>38</v>
      </c>
      <c r="B116" cm="1">
        <f t="array" ref="B116">_xlfn.XLOOKUP($A116,$A$1:$A$52,INDEX($A$1:$P$52,,MATCH(B$112,$A$1:$P$1,0)),FALSE)</f>
        <v>-12230.810000000056</v>
      </c>
      <c r="C116" cm="1">
        <f t="array" ref="C116">_xlfn.XLOOKUP($A116,$A$1:$A$52,INDEX($A$1:$P$52,,MATCH(C$112,$A$1:$P$1,0)),FALSE)</f>
        <v>-45485.580000000075</v>
      </c>
      <c r="D116" cm="1">
        <f t="array" ref="D116">_xlfn.XLOOKUP($A116,$A$1:$A$52,INDEX($A$1:$P$52,,MATCH(D$112,$A$1:$P$1,0)),FALSE)</f>
        <v>-72.879999999888241</v>
      </c>
    </row>
    <row r="117" spans="1:4" x14ac:dyDescent="0.25">
      <c r="A117" t="s">
        <v>39</v>
      </c>
      <c r="B117" cm="1">
        <f t="array" ref="B117">_xlfn.XLOOKUP($A117,$A$1:$A$52,INDEX($A$1:$P$52,,MATCH(B$112,$A$1:$P$1,0)),FALSE)</f>
        <v>-4950.4699999999721</v>
      </c>
      <c r="C117" cm="1">
        <f t="array" ref="C117">_xlfn.XLOOKUP($A117,$A$1:$A$52,INDEX($A$1:$P$52,,MATCH(C$112,$A$1:$P$1,0)),FALSE)</f>
        <v>-8005.7900000010268</v>
      </c>
      <c r="D117" cm="1">
        <f t="array" ref="D117">_xlfn.XLOOKUP($A117,$A$1:$A$52,INDEX($A$1:$P$52,,MATCH(D$112,$A$1:$P$1,0)),FALSE)</f>
        <v>-1724.9000000000233</v>
      </c>
    </row>
    <row r="118" spans="1:4" x14ac:dyDescent="0.25">
      <c r="A118" t="s">
        <v>55</v>
      </c>
      <c r="B118" cm="1">
        <f t="array" ref="B118">_xlfn.XLOOKUP($A118,$A$1:$A$52,INDEX($A$1:$P$52,,MATCH(B$112,$A$1:$P$1,0)),FALSE)</f>
        <v>-184239.79000001028</v>
      </c>
      <c r="C118" cm="1">
        <f t="array" ref="C118">_xlfn.XLOOKUP($A118,$A$1:$A$52,INDEX($A$1:$P$52,,MATCH(C$112,$A$1:$P$1,0)),FALSE)</f>
        <v>-133456.33000001032</v>
      </c>
      <c r="D118" cm="1">
        <f t="array" ref="D118">_xlfn.XLOOKUP($A118,$A$1:$A$52,INDEX($A$1:$P$52,,MATCH(D$112,$A$1:$P$1,0)),FALSE)</f>
        <v>-82077.349999999627</v>
      </c>
    </row>
    <row r="120" spans="1:4" x14ac:dyDescent="0.25">
      <c r="A120" s="7" t="s">
        <v>93</v>
      </c>
    </row>
    <row r="121" spans="1:4" x14ac:dyDescent="0.25">
      <c r="A121" t="s">
        <v>0</v>
      </c>
      <c r="B121" t="s">
        <v>3</v>
      </c>
      <c r="C121" t="s">
        <v>8</v>
      </c>
      <c r="D121" t="s">
        <v>13</v>
      </c>
    </row>
    <row r="122" spans="1:4" x14ac:dyDescent="0.25">
      <c r="A122" t="s">
        <v>24</v>
      </c>
      <c r="B122">
        <f>INDEX($A$1:$P$52, MATCH($A122, $A$1:$A$52, 0), MATCH(B$73,$A$1:$P$1,0))</f>
        <v>-36209.630000000005</v>
      </c>
      <c r="C122">
        <f t="shared" ref="C122:D122" si="20">INDEX($A$1:$P$52, MATCH($A122, $A$1:$A$52, 0), MATCH(C$73,$A$1:$P$1,0))</f>
        <v>-27292.159999999974</v>
      </c>
      <c r="D122">
        <f t="shared" si="20"/>
        <v>-9181.0800000000163</v>
      </c>
    </row>
    <row r="123" spans="1:4" x14ac:dyDescent="0.25">
      <c r="A123" t="s">
        <v>25</v>
      </c>
      <c r="B123">
        <f t="shared" ref="B123:D127" si="21">INDEX($A$1:$P$52, MATCH($A123, $A$1:$A$52, 0), MATCH(B$73,$A$1:$P$1,0))</f>
        <v>0</v>
      </c>
      <c r="C123">
        <f t="shared" si="21"/>
        <v>0</v>
      </c>
      <c r="D123">
        <f t="shared" si="21"/>
        <v>-311228.08999999997</v>
      </c>
    </row>
    <row r="124" spans="1:4" x14ac:dyDescent="0.25">
      <c r="A124" t="s">
        <v>32</v>
      </c>
      <c r="B124">
        <f t="shared" si="21"/>
        <v>-149396.10000000987</v>
      </c>
      <c r="C124">
        <f t="shared" si="21"/>
        <v>-189254.06000000006</v>
      </c>
      <c r="D124">
        <f t="shared" si="21"/>
        <v>-374962.91000000015</v>
      </c>
    </row>
    <row r="125" spans="1:4" x14ac:dyDescent="0.25">
      <c r="A125" t="s">
        <v>38</v>
      </c>
      <c r="B125">
        <f t="shared" si="21"/>
        <v>-12230.810000000056</v>
      </c>
      <c r="C125">
        <f t="shared" si="21"/>
        <v>-45485.580000000075</v>
      </c>
      <c r="D125">
        <f t="shared" si="21"/>
        <v>-72.879999999888241</v>
      </c>
    </row>
    <row r="126" spans="1:4" x14ac:dyDescent="0.25">
      <c r="A126" t="s">
        <v>39</v>
      </c>
      <c r="B126">
        <f t="shared" si="21"/>
        <v>-4950.4699999999721</v>
      </c>
      <c r="C126">
        <f t="shared" si="21"/>
        <v>-8005.7900000010268</v>
      </c>
      <c r="D126">
        <f t="shared" si="21"/>
        <v>-1724.9000000000233</v>
      </c>
    </row>
    <row r="127" spans="1:4" x14ac:dyDescent="0.25">
      <c r="A127" t="s">
        <v>55</v>
      </c>
      <c r="B127">
        <f t="shared" si="21"/>
        <v>-184239.79000001028</v>
      </c>
      <c r="C127">
        <f t="shared" si="21"/>
        <v>-133456.33000001032</v>
      </c>
      <c r="D127">
        <f t="shared" si="21"/>
        <v>-82077.349999999627</v>
      </c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epartments" xr:uid="{6537687A-04D8-405E-8F14-0CD53916B5EA}">
          <x14:formula1>
            <xm:f>Department!$A$2:$A$52</xm:f>
          </x14:formula1>
          <xm:sqref>B87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10C2-5B50-4470-BAF6-CF8D7DD01E90}">
  <dimension ref="A1:D93"/>
  <sheetViews>
    <sheetView topLeftCell="A32" workbookViewId="0">
      <selection activeCell="C40" sqref="C40"/>
    </sheetView>
  </sheetViews>
  <sheetFormatPr defaultRowHeight="15" x14ac:dyDescent="0.25"/>
  <cols>
    <col min="1" max="1" width="31.42578125" customWidth="1"/>
  </cols>
  <sheetData>
    <row r="1" spans="1:1" x14ac:dyDescent="0.25">
      <c r="A1" t="s">
        <v>90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54</v>
      </c>
    </row>
    <row r="41" spans="1:1" x14ac:dyDescent="0.25">
      <c r="A41" t="s">
        <v>55</v>
      </c>
    </row>
    <row r="42" spans="1:1" x14ac:dyDescent="0.25">
      <c r="A42" t="s">
        <v>56</v>
      </c>
    </row>
    <row r="43" spans="1:1" x14ac:dyDescent="0.25">
      <c r="A43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  <row r="46" spans="1:1" x14ac:dyDescent="0.25">
      <c r="A46" t="s">
        <v>60</v>
      </c>
    </row>
    <row r="47" spans="1:1" x14ac:dyDescent="0.25">
      <c r="A47" t="s">
        <v>61</v>
      </c>
    </row>
    <row r="48" spans="1:1" x14ac:dyDescent="0.25">
      <c r="A48" t="s">
        <v>62</v>
      </c>
    </row>
    <row r="49" spans="1:4" x14ac:dyDescent="0.25">
      <c r="A49" t="s">
        <v>63</v>
      </c>
    </row>
    <row r="50" spans="1:4" x14ac:dyDescent="0.25">
      <c r="A50" t="s">
        <v>64</v>
      </c>
    </row>
    <row r="51" spans="1:4" x14ac:dyDescent="0.25">
      <c r="A51" t="s">
        <v>65</v>
      </c>
    </row>
    <row r="52" spans="1:4" x14ac:dyDescent="0.25">
      <c r="A52" t="s">
        <v>66</v>
      </c>
    </row>
    <row r="56" spans="1:4" x14ac:dyDescent="0.25">
      <c r="B56" t="e">
        <f>VLOOKUP($A56, $A$2:$P$52, MATCH(B$55,$A$1:$P$1,0), FALSE)</f>
        <v>#N/A</v>
      </c>
      <c r="C56" t="e">
        <f>VLOOKUP($A56, $A$2:$P$52, MATCH(C$55,$A$1:$P$1,0), FALSE)</f>
        <v>#N/A</v>
      </c>
      <c r="D56" t="e">
        <f>VLOOKUP($A56, $A$2:$P$52, MATCH(D$55,$A$1:$P$1,0), FALSE)</f>
        <v>#N/A</v>
      </c>
    </row>
    <row r="57" spans="1:4" x14ac:dyDescent="0.25">
      <c r="B57" t="e">
        <f t="shared" ref="B57:D61" si="0">VLOOKUP($A57, $A$2:$P$52, MATCH(B$55,$A$1:$P$1,0), FALSE)</f>
        <v>#N/A</v>
      </c>
      <c r="C57" t="e">
        <f t="shared" si="0"/>
        <v>#N/A</v>
      </c>
      <c r="D57" t="e">
        <f t="shared" si="0"/>
        <v>#N/A</v>
      </c>
    </row>
    <row r="58" spans="1:4" x14ac:dyDescent="0.25">
      <c r="B58" t="e">
        <f t="shared" si="0"/>
        <v>#N/A</v>
      </c>
      <c r="C58" t="e">
        <f t="shared" si="0"/>
        <v>#N/A</v>
      </c>
      <c r="D58" t="e">
        <f t="shared" si="0"/>
        <v>#N/A</v>
      </c>
    </row>
    <row r="59" spans="1:4" x14ac:dyDescent="0.25">
      <c r="B59" t="e">
        <f t="shared" si="0"/>
        <v>#N/A</v>
      </c>
      <c r="C59" t="e">
        <f t="shared" si="0"/>
        <v>#N/A</v>
      </c>
      <c r="D59" t="e">
        <f t="shared" si="0"/>
        <v>#N/A</v>
      </c>
    </row>
    <row r="60" spans="1:4" x14ac:dyDescent="0.25">
      <c r="B60" t="e">
        <f t="shared" si="0"/>
        <v>#N/A</v>
      </c>
      <c r="C60" t="e">
        <f t="shared" si="0"/>
        <v>#N/A</v>
      </c>
      <c r="D60" t="e">
        <f t="shared" si="0"/>
        <v>#N/A</v>
      </c>
    </row>
    <row r="61" spans="1:4" x14ac:dyDescent="0.25">
      <c r="B61" t="e">
        <f t="shared" si="0"/>
        <v>#N/A</v>
      </c>
      <c r="C61" t="e">
        <f t="shared" si="0"/>
        <v>#N/A</v>
      </c>
      <c r="D61" t="e">
        <f t="shared" si="0"/>
        <v>#N/A</v>
      </c>
    </row>
    <row r="65" spans="2:4" x14ac:dyDescent="0.25">
      <c r="B65" t="e">
        <f>_xlfn.XLOOKUP($A65, $A$2:$A$52, $D$2:$D$52)</f>
        <v>#N/A</v>
      </c>
    </row>
    <row r="66" spans="2:4" x14ac:dyDescent="0.25">
      <c r="B66" t="e">
        <f t="shared" ref="B66:B70" si="1">_xlfn.XLOOKUP($A66, $A$2:$A$52, $D$2:$D$52)</f>
        <v>#N/A</v>
      </c>
    </row>
    <row r="67" spans="2:4" x14ac:dyDescent="0.25">
      <c r="B67" t="e">
        <f t="shared" si="1"/>
        <v>#N/A</v>
      </c>
    </row>
    <row r="68" spans="2:4" x14ac:dyDescent="0.25">
      <c r="B68" t="e">
        <f t="shared" si="1"/>
        <v>#N/A</v>
      </c>
    </row>
    <row r="69" spans="2:4" x14ac:dyDescent="0.25">
      <c r="B69" t="e">
        <f t="shared" si="1"/>
        <v>#N/A</v>
      </c>
    </row>
    <row r="70" spans="2:4" x14ac:dyDescent="0.25">
      <c r="B70" t="e">
        <f t="shared" si="1"/>
        <v>#N/A</v>
      </c>
    </row>
    <row r="74" spans="2:4" x14ac:dyDescent="0.25">
      <c r="B74" t="e">
        <f>INDEX($A$1:$P$52, MATCH($A74, $A$1:$A$52, 0), MATCH(B$73,$A$1:$P$1,0))</f>
        <v>#N/A</v>
      </c>
      <c r="C74" t="e">
        <f t="shared" ref="C74:D74" si="2">INDEX($A$1:$P$52, MATCH($A74, $A$1:$A$52, 0), MATCH(C$73,$A$1:$P$1,0))</f>
        <v>#N/A</v>
      </c>
      <c r="D74" t="e">
        <f t="shared" si="2"/>
        <v>#N/A</v>
      </c>
    </row>
    <row r="75" spans="2:4" x14ac:dyDescent="0.25">
      <c r="B75" t="e">
        <f t="shared" ref="B75:D79" si="3">INDEX($A$1:$P$52, MATCH($A75, $A$1:$A$52, 0), MATCH(B$73,$A$1:$P$1,0))</f>
        <v>#N/A</v>
      </c>
      <c r="C75" t="e">
        <f t="shared" si="3"/>
        <v>#N/A</v>
      </c>
      <c r="D75" t="e">
        <f t="shared" si="3"/>
        <v>#N/A</v>
      </c>
    </row>
    <row r="76" spans="2:4" x14ac:dyDescent="0.25">
      <c r="B76" t="e">
        <f t="shared" si="3"/>
        <v>#N/A</v>
      </c>
      <c r="C76" t="e">
        <f t="shared" si="3"/>
        <v>#N/A</v>
      </c>
      <c r="D76" t="e">
        <f t="shared" si="3"/>
        <v>#N/A</v>
      </c>
    </row>
    <row r="77" spans="2:4" x14ac:dyDescent="0.25">
      <c r="B77" t="e">
        <f t="shared" si="3"/>
        <v>#N/A</v>
      </c>
      <c r="C77" t="e">
        <f t="shared" si="3"/>
        <v>#N/A</v>
      </c>
      <c r="D77" t="e">
        <f t="shared" si="3"/>
        <v>#N/A</v>
      </c>
    </row>
    <row r="78" spans="2:4" x14ac:dyDescent="0.25">
      <c r="B78" t="e">
        <f t="shared" si="3"/>
        <v>#N/A</v>
      </c>
      <c r="C78" t="e">
        <f t="shared" si="3"/>
        <v>#N/A</v>
      </c>
      <c r="D78" t="e">
        <f t="shared" si="3"/>
        <v>#N/A</v>
      </c>
    </row>
    <row r="79" spans="2:4" x14ac:dyDescent="0.25">
      <c r="B79" t="e">
        <f t="shared" si="3"/>
        <v>#N/A</v>
      </c>
      <c r="C79" t="e">
        <f t="shared" si="3"/>
        <v>#N/A</v>
      </c>
      <c r="D79" t="e">
        <f t="shared" si="3"/>
        <v>#N/A</v>
      </c>
    </row>
    <row r="84" spans="1:3" x14ac:dyDescent="0.25">
      <c r="A84" t="s">
        <v>73</v>
      </c>
      <c r="B84" t="e">
        <f>INDEX($A$1:$P$52, MATCH($B$87,$A$1:$A$52,0), MATCH(CONCATENATE($A84,"_",B$83),$A$1:$P$1,0))</f>
        <v>#N/A</v>
      </c>
      <c r="C84" t="e">
        <f>INDEX($A$1:$P$52, MATCH($B$87,$A$1:$A$52,0), MATCH(CONCATENATE($A84,"_",C$83),$A$1:$P$1,0))</f>
        <v>#N/A</v>
      </c>
    </row>
    <row r="85" spans="1:3" x14ac:dyDescent="0.25">
      <c r="B85" t="e">
        <f t="shared" ref="B85:C86" si="4">INDEX($A$1:$P$52, MATCH($B$87,$A$1:$A$52,0), MATCH(CONCATENATE($A85,"_",B$83),$A$1:$P$1,0))</f>
        <v>#N/A</v>
      </c>
      <c r="C85" t="e">
        <f t="shared" si="4"/>
        <v>#N/A</v>
      </c>
    </row>
    <row r="86" spans="1:3" x14ac:dyDescent="0.25">
      <c r="B86" t="e">
        <f t="shared" si="4"/>
        <v>#N/A</v>
      </c>
      <c r="C86" t="e">
        <f t="shared" si="4"/>
        <v>#N/A</v>
      </c>
    </row>
    <row r="91" spans="1:3" x14ac:dyDescent="0.25">
      <c r="B91" t="str">
        <f>_xlfn.XLOOKUP($B$89, $F$1:$F$52, $A$1:$A$52)</f>
        <v>Column1</v>
      </c>
    </row>
    <row r="92" spans="1:3" x14ac:dyDescent="0.25">
      <c r="B92" t="str">
        <f>_xlfn.XLOOKUP($B$89, $K$1:$K$52, $A$1:$A$52)</f>
        <v>Column1</v>
      </c>
    </row>
    <row r="93" spans="1:3" x14ac:dyDescent="0.25">
      <c r="B93" t="str">
        <f>_xlfn.XLOOKUP($B$89, $P$1:$P$52, $A$1:$A$52)</f>
        <v>Column1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1812a1-c4cd-4a87-9063-968f963678e4}" enabled="1" method="Standard" siteId="{edc4883d-d401-4244-ba46-c0ff707b655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Department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Abell</cp:lastModifiedBy>
  <cp:revision/>
  <dcterms:created xsi:type="dcterms:W3CDTF">2020-02-26T17:00:38Z</dcterms:created>
  <dcterms:modified xsi:type="dcterms:W3CDTF">2024-01-26T01:04:46Z</dcterms:modified>
  <cp:category/>
  <cp:contentStatus/>
</cp:coreProperties>
</file>