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.Williams\Documents\DA11\Excel\lookups-exercise-willisc22\"/>
    </mc:Choice>
  </mc:AlternateContent>
  <xr:revisionPtr revIDLastSave="0" documentId="13_ncr:1_{AF275235-EF1D-49C2-A734-EBE072C768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1" l="1" a="1"/>
  <c r="F65" i="1" s="1"/>
  <c r="H66" i="1" a="1"/>
  <c r="H66" i="1" s="1"/>
  <c r="H67" i="1" a="1"/>
  <c r="H67" i="1" s="1"/>
  <c r="H68" i="1" a="1"/>
  <c r="H68" i="1" s="1"/>
  <c r="H69" i="1" a="1"/>
  <c r="H69" i="1" s="1"/>
  <c r="H70" i="1" a="1"/>
  <c r="H70" i="1"/>
  <c r="G66" i="1" a="1"/>
  <c r="G66" i="1" s="1"/>
  <c r="G67" i="1" a="1"/>
  <c r="G67" i="1" s="1"/>
  <c r="G68" i="1" a="1"/>
  <c r="G68" i="1" s="1"/>
  <c r="G69" i="1" a="1"/>
  <c r="G69" i="1" s="1"/>
  <c r="G70" i="1" a="1"/>
  <c r="G70" i="1"/>
  <c r="G65" i="1" a="1"/>
  <c r="G65" i="1" s="1"/>
  <c r="H65" i="1" a="1"/>
  <c r="H65" i="1" s="1"/>
  <c r="F66" i="1" a="1"/>
  <c r="F66" i="1" s="1"/>
  <c r="F67" i="1" a="1"/>
  <c r="F67" i="1" s="1"/>
  <c r="F68" i="1" a="1"/>
  <c r="F68" i="1"/>
  <c r="F69" i="1" a="1"/>
  <c r="F69" i="1" s="1"/>
  <c r="F70" i="1" a="1"/>
  <c r="F70" i="1"/>
  <c r="H79" i="1"/>
  <c r="G79" i="1"/>
  <c r="F79" i="1"/>
  <c r="H78" i="1"/>
  <c r="G78" i="1"/>
  <c r="F78" i="1"/>
  <c r="H77" i="1"/>
  <c r="G77" i="1"/>
  <c r="F77" i="1"/>
  <c r="H76" i="1"/>
  <c r="G76" i="1"/>
  <c r="F76" i="1"/>
  <c r="H75" i="1"/>
  <c r="G75" i="1"/>
  <c r="F75" i="1"/>
  <c r="H74" i="1"/>
  <c r="G74" i="1"/>
  <c r="H57" i="1"/>
  <c r="H58" i="1"/>
  <c r="H59" i="1"/>
  <c r="H60" i="1"/>
  <c r="H61" i="1"/>
  <c r="G57" i="1"/>
  <c r="G58" i="1"/>
  <c r="G59" i="1"/>
  <c r="G60" i="1"/>
  <c r="G61" i="1"/>
  <c r="F57" i="1"/>
  <c r="F58" i="1"/>
  <c r="F59" i="1"/>
  <c r="F60" i="1"/>
  <c r="F61" i="1"/>
  <c r="G56" i="1"/>
  <c r="H56" i="1"/>
  <c r="F56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C86" i="1"/>
  <c r="B86" i="1"/>
  <c r="C85" i="1"/>
  <c r="B85" i="1"/>
  <c r="B84" i="1"/>
  <c r="C84" i="1"/>
  <c r="F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E11" i="1"/>
  <c r="F3" i="1" s="1"/>
  <c r="F4" i="1"/>
  <c r="F5" i="1"/>
  <c r="F6" i="1"/>
  <c r="F7" i="1"/>
  <c r="F8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13" i="1" l="1"/>
  <c r="F9" i="1"/>
  <c r="F74" i="1"/>
  <c r="J7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<sst xmlns="http://schemas.openxmlformats.org/spreadsheetml/2006/main" count="163" uniqueCount="94">
  <si>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</si>
  <si>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</si>
  <si>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</si>
  <si>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</si>
  <si>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</si>
  <si>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</si>
  <si>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</si>
  <si>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</si>
  <si>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</si>
  <si>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</si>
  <si>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</si>
  <si>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</si>
  <si>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</si>
  <si>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</si>
  <si>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</si>
  <si>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</si>
  <si>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</si>
  <si>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</si>
  <si>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</si>
  <si>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</si>
  <si>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</si>
  <si>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</si>
  <si>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</si>
  <si>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</si>
  <si>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</si>
  <si>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</si>
  <si>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</si>
  <si>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</si>
  <si>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</si>
  <si>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</si>
  <si>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</si>
  <si>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</si>
  <si>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</si>
  <si>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</si>
  <si>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</si>
  <si>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</si>
  <si>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</si>
  <si>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</si>
  <si>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</si>
  <si>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</si>
  <si>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</si>
  <si>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</si>
  <si>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</si>
  <si>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</si>
  <si>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</si>
  <si>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</si>
  <si>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</si>
  <si>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</si>
  <si>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</si>
  <si>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</si>
  <si>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</si>
  <si>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</si>
  <si>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</si>
  <si>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</si>
  <si>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</si>
  <si>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</si>
  <si>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</si>
  <si>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</si>
  <si>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</si>
  <si>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</si>
  <si>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</si>
  <si>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</si>
  <si>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</si>
  <si>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</si>
  <si>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</si>
  <si>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</si>
  <si>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</si>
  <si>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</si>
  <si>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</si>
  <si>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</si>
  <si>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</si>
  <si>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</si>
  <si>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</si>
  <si>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</si>
  <si>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</si>
  <si>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</si>
  <si>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</si>
  <si>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</si>
  <si>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</si>
  <si>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</si>
  <si>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</si>
  <si>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</si>
  <si>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</si>
  <si>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</si>
  <si>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</si>
  <si>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</si>
  <si>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</si>
  <si>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</si>
  <si>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</si>
  <si>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</si>
  <si>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7-3</t>
  </si>
  <si>
    <t>Question7-4</t>
  </si>
  <si>
    <t>Question 7-5</t>
  </si>
  <si>
    <t>Answered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</si>
</sst>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42" applyFont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34" borderId="13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vs. Actual Spendings Per Fiscal YearBased on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4-4966-8A53-E9372396542A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D4-4966-8A53-E93723965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353808"/>
        <c:axId val="371777744"/>
      </c:barChart>
      <c:catAx>
        <c:axId val="37635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77744"/>
        <c:crosses val="autoZero"/>
        <c:auto val="1"/>
        <c:lblAlgn val="ctr"/>
        <c:lblOffset val="100"/>
        <c:noMultiLvlLbl val="0"/>
      </c:catAx>
      <c:valAx>
        <c:axId val="3717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1082676</xdr:colOff>
      <xdr:row>80</xdr:row>
      <xdr:rowOff>6350</xdr:rowOff>
    </xdr:from>
    <xdr:to>
      <xdr:col>11</xdr:col>
      <xdr:colOff>1</xdr:colOff>
      <xdr:row>100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764D9-BE37-B0C4-D9BC-B16FC2467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5" workbookViewId="0">
      <selection activeCell="J63" sqref="J63:J65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"0")</f>
        <v>-4.3170750765267295E-2</v>
      </c>
      <c r="F2">
        <f>RANK(E2,$E$2:$E$52,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"0")</f>
        <v>-9.4972027086493035E-2</v>
      </c>
      <c r="K2">
        <f>RANK(J2, $J$2:$J$52,)</f>
        <v>39</v>
      </c>
      <c r="L2">
        <v>376548600</v>
      </c>
      <c r="M2">
        <v>355279492.22999901</v>
      </c>
      <c r="N2">
        <f>M2-L2</f>
        <v>-21269107.770000994</v>
      </c>
      <c r="O2" s="5">
        <f>IFERROR(N2/L2, "0")</f>
        <v>-5.6484362894991494E-2</v>
      </c>
      <c r="P2">
        <f>RANK(O2, $O$2:$O$52, 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"0")</f>
        <v>-2.3069981751824741E-2</v>
      </c>
      <c r="F3">
        <f t="shared" ref="F3:F52" si="2">RANK(E3,$E$2:$E$52,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"0")</f>
        <v>-6.6804928315415249E-2</v>
      </c>
      <c r="K3">
        <f t="shared" ref="K3:K52" si="5">RANK(J3, $J$2:$J$52,)</f>
        <v>35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"0")</f>
        <v>-1.3540749922529313E-3</v>
      </c>
      <c r="P3">
        <f t="shared" ref="P3:P52" si="8">RANK(O3, $O$2:$O$52, 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44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41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45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42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32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9" t="str">
        <f>IFERROR(D11/B11, "0")</f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 t="str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43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31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9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24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34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37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38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11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23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21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12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33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9" t="str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 t="str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 t="str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47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22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7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17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14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6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28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 t="str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 t="str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48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29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30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46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27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15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10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26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8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19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16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20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36</v>
      </c>
      <c r="L49">
        <v>0</v>
      </c>
      <c r="M49">
        <v>0</v>
      </c>
      <c r="N49">
        <f t="shared" si="6"/>
        <v>0</v>
      </c>
      <c r="O49" s="5" t="str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18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40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  <c r="E55" s="1" t="s">
        <v>90</v>
      </c>
      <c r="F55" s="1" t="s">
        <v>3</v>
      </c>
      <c r="G55" s="1" t="s">
        <v>8</v>
      </c>
      <c r="H55" s="1" t="s">
        <v>13</v>
      </c>
    </row>
    <row r="56" spans="1:16" x14ac:dyDescent="0.35">
      <c r="A56" t="s">
        <v>24</v>
      </c>
      <c r="B56">
        <f>VLOOKUP(A56,$A$2:$D$52,4,FALSE)</f>
        <v>-36209.630000000005</v>
      </c>
      <c r="C56">
        <f>VLOOKUP(A56,$A$2:$I$52,9, FALSE)</f>
        <v>-27292.159999999974</v>
      </c>
      <c r="D56">
        <f>VLOOKUP(A56,$A$2:$N$52,14, FALSE)</f>
        <v>-9181.0800000000163</v>
      </c>
      <c r="F56">
        <f>VLOOKUP($A56,$A$2:$P$52,MATCH(F$55,$1:$1))</f>
        <v>-36209.630000000005</v>
      </c>
      <c r="G56">
        <f t="shared" ref="G56:H61" si="9">VLOOKUP($A56,$A$2:$P$52,MATCH(G$55,$1:$1))</f>
        <v>-27292.159999999974</v>
      </c>
      <c r="H56">
        <f t="shared" si="9"/>
        <v>-9181.0800000000163</v>
      </c>
    </row>
    <row r="57" spans="1:16" x14ac:dyDescent="0.35">
      <c r="A57" t="s">
        <v>25</v>
      </c>
      <c r="B57">
        <f t="shared" ref="B57:B61" si="10">VLOOKUP(A57,$A$2:$D$52,4,FALSE)</f>
        <v>0</v>
      </c>
      <c r="C57">
        <f t="shared" ref="C57:C61" si="11">VLOOKUP(A57,$A$2:$I$52,9, FALSE)</f>
        <v>0</v>
      </c>
      <c r="D57">
        <f t="shared" ref="D57:D61" si="12">VLOOKUP(A57,$A$2:$N$52,14, FALSE)</f>
        <v>-311228.08999999997</v>
      </c>
      <c r="F57">
        <f t="shared" ref="F57:F61" si="13">VLOOKUP($A57,$A$2:$P$52,MATCH(F$55,$1:$1))</f>
        <v>0</v>
      </c>
      <c r="G57">
        <f t="shared" si="9"/>
        <v>0</v>
      </c>
      <c r="H57">
        <f t="shared" si="9"/>
        <v>-311228.08999999997</v>
      </c>
    </row>
    <row r="58" spans="1:16" x14ac:dyDescent="0.35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>
        <f t="shared" si="13"/>
        <v>-149396.10000000987</v>
      </c>
      <c r="G58">
        <f t="shared" si="9"/>
        <v>-189254.06000000006</v>
      </c>
      <c r="H58">
        <f t="shared" si="9"/>
        <v>-374962.91000000015</v>
      </c>
    </row>
    <row r="59" spans="1:16" x14ac:dyDescent="0.35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>
        <f t="shared" si="13"/>
        <v>-12230.810000000056</v>
      </c>
      <c r="G59">
        <f t="shared" si="9"/>
        <v>-45485.580000000075</v>
      </c>
      <c r="H59">
        <f t="shared" si="9"/>
        <v>-72.879999999888241</v>
      </c>
    </row>
    <row r="60" spans="1:16" x14ac:dyDescent="0.35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>
        <f t="shared" si="13"/>
        <v>-4950.4699999999721</v>
      </c>
      <c r="G60">
        <f t="shared" si="9"/>
        <v>-8005.7900000010268</v>
      </c>
      <c r="H60">
        <f t="shared" si="9"/>
        <v>-1724.9000000000233</v>
      </c>
    </row>
    <row r="61" spans="1:16" x14ac:dyDescent="0.35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>
        <f t="shared" si="13"/>
        <v>-184239.79000001028</v>
      </c>
      <c r="G61">
        <f t="shared" si="9"/>
        <v>-133456.33000001032</v>
      </c>
      <c r="H61">
        <f t="shared" si="9"/>
        <v>-82077.349999999627</v>
      </c>
    </row>
    <row r="63" spans="1:16" x14ac:dyDescent="0.35">
      <c r="A63" s="7" t="s">
        <v>68</v>
      </c>
      <c r="J63" s="10"/>
      <c r="K63" s="10"/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  <c r="E64" s="1" t="s">
        <v>91</v>
      </c>
      <c r="F64" s="1" t="s">
        <v>3</v>
      </c>
      <c r="G64" s="1" t="s">
        <v>8</v>
      </c>
      <c r="H64" s="1" t="s">
        <v>13</v>
      </c>
      <c r="I64" s="12"/>
      <c r="J64" s="13"/>
    </row>
    <row r="65" spans="1:10" x14ac:dyDescent="0.35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 $N$2:$N$52)</f>
        <v>-9181.0800000000163</v>
      </c>
      <c r="F65" cm="1">
        <f t="array" ref="F65">_xlfn.XLOOKUP($A65,$A$1:$A$52,INDEX($A$1:$P$52,,MATCH(B$64,$A$1:$P$1,0)),FALSE)</f>
        <v>-36209.630000000005</v>
      </c>
      <c r="G65" cm="1">
        <f t="array" ref="G65">_xlfn.XLOOKUP($A65,$A$1:$A$52,INDEX($A$1:$P$52,,MATCH(C$64,$A$1:$P$1,0)),FALSE)</f>
        <v>-27292.159999999974</v>
      </c>
      <c r="H65" cm="1">
        <f t="array" ref="H65">_xlfn.XLOOKUP($A65,$A$1:$A$52,INDEX($A$1:$P$52,,MATCH(D$64,$A$1:$P$1,0)),FALSE)</f>
        <v>-9181.0800000000163</v>
      </c>
      <c r="I65" s="12"/>
      <c r="J65" s="11"/>
    </row>
    <row r="66" spans="1:10" x14ac:dyDescent="0.35">
      <c r="A66" t="s">
        <v>25</v>
      </c>
      <c r="B66">
        <f t="shared" ref="B66:B70" si="14">_xlfn.XLOOKUP(A66,$A$2:$A$52,$D$2:$D$52)</f>
        <v>0</v>
      </c>
      <c r="C66">
        <f t="shared" ref="C66:C70" si="15">_xlfn.XLOOKUP(A66,$A$2:$A$52,$I$2:$I$52)</f>
        <v>0</v>
      </c>
      <c r="D66">
        <f t="shared" ref="D66:D70" si="16">_xlfn.XLOOKUP(A66,$A$2:$A$52, $N$2:$N$52)</f>
        <v>-311228.08999999997</v>
      </c>
      <c r="F66" cm="1">
        <f t="array" ref="F66">_xlfn.XLOOKUP($A66,$A$1:$A$52,INDEX($A$1:$P$52,,MATCH(B$64,$A$1:$P$1,0)),FALSE)</f>
        <v>0</v>
      </c>
      <c r="G66" cm="1">
        <f t="array" ref="G66">_xlfn.XLOOKUP($A66,$A$1:$A$52,INDEX($A$1:$P$52,,MATCH(C$64,$A$1:$P$1,0)),FALSE)</f>
        <v>0</v>
      </c>
      <c r="H66" cm="1">
        <f t="array" ref="H66">_xlfn.XLOOKUP($A66,$A$1:$A$52,INDEX($A$1:$P$52,,MATCH(D$64,$A$1:$P$1,0)),FALSE)</f>
        <v>-311228.08999999997</v>
      </c>
    </row>
    <row r="67" spans="1:10" x14ac:dyDescent="0.35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F67" cm="1">
        <f t="array" ref="F67">_xlfn.XLOOKUP($A67,$A$1:$A$52,INDEX($A$1:$P$52,,MATCH(B$64,$A$1:$P$1,0)),FALSE)</f>
        <v>-149396.10000000987</v>
      </c>
      <c r="G67" cm="1">
        <f t="array" ref="G67">_xlfn.XLOOKUP($A67,$A$1:$A$52,INDEX($A$1:$P$52,,MATCH(C$64,$A$1:$P$1,0)),FALSE)</f>
        <v>-189254.06000000006</v>
      </c>
      <c r="H67" cm="1">
        <f t="array" ref="H67">_xlfn.XLOOKUP($A67,$A$1:$A$52,INDEX($A$1:$P$52,,MATCH(D$64,$A$1:$P$1,0)),FALSE)</f>
        <v>-374962.91000000015</v>
      </c>
    </row>
    <row r="68" spans="1:10" x14ac:dyDescent="0.35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F68" cm="1">
        <f t="array" ref="F68">_xlfn.XLOOKUP($A68,$A$1:$A$52,INDEX($A$1:$P$52,,MATCH(B$64,$A$1:$P$1,0)),FALSE)</f>
        <v>-12230.810000000056</v>
      </c>
      <c r="G68" cm="1">
        <f t="array" ref="G68">_xlfn.XLOOKUP($A68,$A$1:$A$52,INDEX($A$1:$P$52,,MATCH(C$64,$A$1:$P$1,0)),FALSE)</f>
        <v>-45485.580000000075</v>
      </c>
      <c r="H68" cm="1">
        <f t="array" ref="H68">_xlfn.XLOOKUP($A68,$A$1:$A$52,INDEX($A$1:$P$52,,MATCH(D$64,$A$1:$P$1,0)),FALSE)</f>
        <v>-72.879999999888241</v>
      </c>
    </row>
    <row r="69" spans="1:10" x14ac:dyDescent="0.35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F69" cm="1">
        <f t="array" ref="F69">_xlfn.XLOOKUP($A69,$A$1:$A$52,INDEX($A$1:$P$52,,MATCH(B$64,$A$1:$P$1,0)),FALSE)</f>
        <v>-4950.4699999999721</v>
      </c>
      <c r="G69" cm="1">
        <f t="array" ref="G69">_xlfn.XLOOKUP($A69,$A$1:$A$52,INDEX($A$1:$P$52,,MATCH(C$64,$A$1:$P$1,0)),FALSE)</f>
        <v>-8005.7900000010268</v>
      </c>
      <c r="H69" cm="1">
        <f t="array" ref="H69">_xlfn.XLOOKUP($A69,$A$1:$A$52,INDEX($A$1:$P$52,,MATCH(D$64,$A$1:$P$1,0)),FALSE)</f>
        <v>-1724.9000000000233</v>
      </c>
    </row>
    <row r="70" spans="1:10" x14ac:dyDescent="0.35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  <c r="F70" cm="1">
        <f t="array" ref="F70">_xlfn.XLOOKUP($A70,$A$1:$A$52,INDEX($A$1:$P$52,,MATCH(B$64,$A$1:$P$1,0)),FALSE)</f>
        <v>-184239.79000001028</v>
      </c>
      <c r="G70" cm="1">
        <f t="array" ref="G70">_xlfn.XLOOKUP($A70,$A$1:$A$52,INDEX($A$1:$P$52,,MATCH(C$64,$A$1:$P$1,0)),FALSE)</f>
        <v>-133456.33000001032</v>
      </c>
      <c r="H70" cm="1">
        <f t="array" ref="H70">_xlfn.XLOOKUP($A70,$A$1:$A$52,INDEX($A$1:$P$52,,MATCH(D$64,$A$1:$P$1,0)),FALSE)</f>
        <v>-82077.349999999627</v>
      </c>
    </row>
    <row r="72" spans="1:10" x14ac:dyDescent="0.35">
      <c r="A72" s="7" t="s">
        <v>69</v>
      </c>
    </row>
    <row r="73" spans="1:10" x14ac:dyDescent="0.35">
      <c r="A73" s="1" t="s">
        <v>0</v>
      </c>
      <c r="B73" s="1" t="s">
        <v>3</v>
      </c>
      <c r="C73" s="1" t="s">
        <v>8</v>
      </c>
      <c r="D73" s="1" t="s">
        <v>13</v>
      </c>
      <c r="E73" s="1" t="s">
        <v>92</v>
      </c>
      <c r="F73" s="1" t="s">
        <v>3</v>
      </c>
      <c r="G73" s="1" t="s">
        <v>8</v>
      </c>
      <c r="H73" s="1" t="s">
        <v>13</v>
      </c>
      <c r="J73" s="1" t="s">
        <v>93</v>
      </c>
    </row>
    <row r="74" spans="1:10" x14ac:dyDescent="0.35">
      <c r="A74" t="s">
        <v>24</v>
      </c>
      <c r="B74">
        <f>INDEX($D$2:$D$52,MATCH(A74,$A$2:$A$52))</f>
        <v>-36209.630000000005</v>
      </c>
      <c r="C74">
        <f>INDEX($I$2:$I$52,MATCH(A74,$A$2:$A$52))</f>
        <v>-27292.159999999974</v>
      </c>
      <c r="D74">
        <f>INDEX($N$2:$N$52,MATCH(A74,$A$2:$A$52))</f>
        <v>-9181.0800000000163</v>
      </c>
      <c r="F74">
        <f ca="1">INDEX($A$1:$P$52,MATCH($F74,$A$1:$A$52,0),MATCH(G$74,$A$1:$P$1,0))</f>
        <v>0</v>
      </c>
      <c r="G74" t="e">
        <f>INDEX($I$2:$I$52,MATCH(E74,$A$2:$A$52))</f>
        <v>#N/A</v>
      </c>
      <c r="H74" t="e">
        <f>INDEX($N$2:$N$52,MATCH(E74,$A$2:$A$52))</f>
        <v>#N/A</v>
      </c>
      <c r="J74">
        <f ca="1">INDEX($A$1:$P$52,MATCH($F74,$A$1:$A$52,0),MATCH(G$73,$A$1:$P$1,0))</f>
        <v>0</v>
      </c>
    </row>
    <row r="75" spans="1:10" x14ac:dyDescent="0.35">
      <c r="A75" t="s">
        <v>25</v>
      </c>
      <c r="B75">
        <f t="shared" ref="B75:B79" si="17">INDEX($D$2:$D$52,MATCH(A75,$A$2:$A$52))</f>
        <v>0</v>
      </c>
      <c r="C75">
        <f t="shared" ref="C75:C79" si="18">INDEX($I$2:$I$52,MATCH(A75,$A$2:$A$52))</f>
        <v>0</v>
      </c>
      <c r="D75">
        <f t="shared" ref="D75:D79" si="19">INDEX($N$2:$N$52,MATCH(A75,$A$2:$A$52))</f>
        <v>-311228.08999999997</v>
      </c>
      <c r="F75" t="e">
        <f t="shared" ref="F75:F79" si="20">INDEX($D$2:$D$52,MATCH(E75,$A$2:$A$52))</f>
        <v>#N/A</v>
      </c>
      <c r="G75" t="e">
        <f t="shared" ref="G75:G79" si="21">INDEX($I$2:$I$52,MATCH(E75,$A$2:$A$52))</f>
        <v>#N/A</v>
      </c>
      <c r="H75" t="e">
        <f t="shared" ref="H75:H79" si="22">INDEX($N$2:$N$52,MATCH(E75,$A$2:$A$52))</f>
        <v>#N/A</v>
      </c>
    </row>
    <row r="76" spans="1:10" x14ac:dyDescent="0.35">
      <c r="A76" t="s">
        <v>32</v>
      </c>
      <c r="B76">
        <f t="shared" si="17"/>
        <v>-149396.10000000987</v>
      </c>
      <c r="C76">
        <f t="shared" si="18"/>
        <v>-189254.06000000006</v>
      </c>
      <c r="D76">
        <f t="shared" si="19"/>
        <v>-374962.91000000015</v>
      </c>
      <c r="F76" t="e">
        <f t="shared" si="20"/>
        <v>#N/A</v>
      </c>
      <c r="G76" t="e">
        <f t="shared" si="21"/>
        <v>#N/A</v>
      </c>
      <c r="H76" t="e">
        <f t="shared" si="22"/>
        <v>#N/A</v>
      </c>
    </row>
    <row r="77" spans="1:10" x14ac:dyDescent="0.35">
      <c r="A77" t="s">
        <v>38</v>
      </c>
      <c r="B77">
        <f t="shared" si="17"/>
        <v>-12230.810000000056</v>
      </c>
      <c r="C77">
        <f t="shared" si="18"/>
        <v>-45485.580000000075</v>
      </c>
      <c r="D77">
        <f t="shared" si="19"/>
        <v>-72.879999999888241</v>
      </c>
      <c r="F77" t="e">
        <f t="shared" si="20"/>
        <v>#N/A</v>
      </c>
      <c r="G77" t="e">
        <f t="shared" si="21"/>
        <v>#N/A</v>
      </c>
      <c r="H77" t="e">
        <f t="shared" si="22"/>
        <v>#N/A</v>
      </c>
    </row>
    <row r="78" spans="1:10" x14ac:dyDescent="0.35">
      <c r="A78" t="s">
        <v>39</v>
      </c>
      <c r="B78">
        <f t="shared" si="17"/>
        <v>-4950.4699999999721</v>
      </c>
      <c r="C78">
        <f t="shared" si="18"/>
        <v>-8005.7900000010268</v>
      </c>
      <c r="D78">
        <f t="shared" si="19"/>
        <v>-1724.9000000000233</v>
      </c>
      <c r="F78" t="e">
        <f t="shared" si="20"/>
        <v>#N/A</v>
      </c>
      <c r="G78" t="e">
        <f t="shared" si="21"/>
        <v>#N/A</v>
      </c>
      <c r="H78" t="e">
        <f t="shared" si="22"/>
        <v>#N/A</v>
      </c>
    </row>
    <row r="79" spans="1:10" x14ac:dyDescent="0.35">
      <c r="A79" t="s">
        <v>55</v>
      </c>
      <c r="B79">
        <f t="shared" si="17"/>
        <v>-184239.79000001028</v>
      </c>
      <c r="C79">
        <f t="shared" si="18"/>
        <v>-133456.33000001032</v>
      </c>
      <c r="D79">
        <f t="shared" si="19"/>
        <v>-82077.349999999627</v>
      </c>
      <c r="F79" t="e">
        <f t="shared" si="20"/>
        <v>#N/A</v>
      </c>
      <c r="G79" t="e">
        <f t="shared" si="21"/>
        <v>#N/A</v>
      </c>
      <c r="H79" t="e">
        <f t="shared" si="22"/>
        <v>#N/A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INDEX(B2:B52,MATCH($B$87,$A$2:$A52))</f>
        <v>356640100</v>
      </c>
      <c r="C84" s="6">
        <f>INDEX(C2:C52,MATCH($B$87,$A$2:$A52))</f>
        <v>341243679.13</v>
      </c>
    </row>
    <row r="85" spans="1:7" x14ac:dyDescent="0.35">
      <c r="A85" t="s">
        <v>74</v>
      </c>
      <c r="B85" s="6">
        <f>INDEX(G2:G52,MATCH($B$87,$A$2:$A52))</f>
        <v>382685200</v>
      </c>
      <c r="C85" s="6">
        <f>INDEX(H2:H52,MATCH($B$87,$A$2:$A52))</f>
        <v>346340810.81999999</v>
      </c>
    </row>
    <row r="86" spans="1:7" x14ac:dyDescent="0.35">
      <c r="A86" t="s">
        <v>75</v>
      </c>
      <c r="B86" s="6">
        <f>INDEX(L2:L52,MATCH($B$87,$A$2:$A52))</f>
        <v>376548600</v>
      </c>
      <c r="C86" s="6">
        <f>INDEX(M2:M52,MATCH($B$87,$A$2:$A52))</f>
        <v>355279492.22999901</v>
      </c>
    </row>
    <row r="87" spans="1:7" x14ac:dyDescent="0.35">
      <c r="B87" t="s">
        <v>16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Williams, Savannah / Kuehne + Nagel / Bna FA-CC</cp:lastModifiedBy>
  <cp:revision/>
  <dcterms:created xsi:type="dcterms:W3CDTF">2020-02-26T17:00:38Z</dcterms:created>
  <dcterms:modified xsi:type="dcterms:W3CDTF">2024-01-26T01:14:28Z</dcterms:modified>
  <cp:category/>
  <cp:contentStatus/>
</cp:coreProperties>
</file>