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.Ziegler\Downloads\"/>
    </mc:Choice>
  </mc:AlternateContent>
  <xr:revisionPtr revIDLastSave="0" documentId="13_ncr:1_{106537EC-3072-48C0-A839-9D8DFFFA983C}" xr6:coauthVersionLast="47" xr6:coauthVersionMax="47" xr10:uidLastSave="{00000000-0000-0000-0000-000000000000}"/>
  <bookViews>
    <workbookView xWindow="28680" yWindow="1050" windowWidth="24240" windowHeight="13020" xr2:uid="{00000000-000D-0000-FFFF-FFFF00000000}"/>
  </bookViews>
  <sheets>
    <sheet name="metro_budget" sheetId="1" r:id="rId1"/>
    <sheet name="data_diction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65" i="1"/>
  <c r="B91" i="1"/>
  <c r="B74" i="1"/>
  <c r="D75" i="1"/>
  <c r="D76" i="1"/>
  <c r="D77" i="1"/>
  <c r="D78" i="1"/>
  <c r="D79" i="1"/>
  <c r="C75" i="1"/>
  <c r="C76" i="1"/>
  <c r="C77" i="1"/>
  <c r="C78" i="1"/>
  <c r="C79" i="1"/>
  <c r="B75" i="1"/>
  <c r="B76" i="1"/>
  <c r="B77" i="1"/>
  <c r="B78" i="1"/>
  <c r="B79" i="1"/>
  <c r="C74" i="1"/>
  <c r="D74" i="1"/>
  <c r="B56" i="1"/>
  <c r="C58" i="1"/>
  <c r="C59" i="1"/>
  <c r="C60" i="1"/>
  <c r="C61" i="1"/>
  <c r="D58" i="1"/>
  <c r="D59" i="1"/>
  <c r="D60" i="1"/>
  <c r="D61" i="1"/>
  <c r="C57" i="1"/>
  <c r="D57" i="1"/>
  <c r="C56" i="1"/>
  <c r="D56" i="1"/>
  <c r="G92" i="1"/>
  <c r="G93" i="1"/>
  <c r="E93" i="1"/>
  <c r="C93" i="1"/>
  <c r="E92" i="1"/>
  <c r="C92" i="1"/>
  <c r="F93" i="1"/>
  <c r="F92" i="1"/>
  <c r="F91" i="1"/>
  <c r="D93" i="1"/>
  <c r="D92" i="1"/>
  <c r="D91" i="1"/>
  <c r="B92" i="1"/>
  <c r="C91" i="1"/>
  <c r="B93" i="1"/>
  <c r="G91" i="1"/>
  <c r="E91" i="1"/>
  <c r="C65" i="1"/>
  <c r="D65" i="1"/>
  <c r="B66" i="1"/>
  <c r="B67" i="1"/>
  <c r="B68" i="1"/>
  <c r="B69" i="1"/>
  <c r="B70" i="1"/>
  <c r="C66" i="1"/>
  <c r="C67" i="1"/>
  <c r="C68" i="1"/>
  <c r="C69" i="1"/>
  <c r="C70" i="1"/>
  <c r="D66" i="1"/>
  <c r="D67" i="1"/>
  <c r="D68" i="1"/>
  <c r="D69" i="1"/>
  <c r="D70" i="1"/>
  <c r="B57" i="1"/>
  <c r="B84" i="1"/>
  <c r="C86" i="1"/>
  <c r="B86" i="1"/>
  <c r="C85" i="1"/>
  <c r="B85" i="1"/>
  <c r="C84" i="1"/>
  <c r="O3" i="1"/>
  <c r="O4" i="1"/>
  <c r="O5" i="1"/>
  <c r="P5" i="1" s="1"/>
  <c r="O6" i="1"/>
  <c r="P6" i="1" s="1"/>
  <c r="O7" i="1"/>
  <c r="P25" i="1" s="1"/>
  <c r="O8" i="1"/>
  <c r="P38" i="1" s="1"/>
  <c r="O9" i="1"/>
  <c r="P9" i="1" s="1"/>
  <c r="O10" i="1"/>
  <c r="P10" i="1" s="1"/>
  <c r="O11" i="1"/>
  <c r="O12" i="1"/>
  <c r="O13" i="1"/>
  <c r="O14" i="1"/>
  <c r="O15" i="1"/>
  <c r="O16" i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O24" i="1"/>
  <c r="O25" i="1"/>
  <c r="O26" i="1"/>
  <c r="O27" i="1"/>
  <c r="O28" i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O36" i="1"/>
  <c r="O37" i="1"/>
  <c r="O38" i="1"/>
  <c r="O39" i="1"/>
  <c r="O40" i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O48" i="1"/>
  <c r="O49" i="1"/>
  <c r="O50" i="1"/>
  <c r="O51" i="1"/>
  <c r="O52" i="1"/>
  <c r="O2" i="1"/>
  <c r="P35" i="1" s="1"/>
  <c r="J3" i="1"/>
  <c r="K3" i="1" s="1"/>
  <c r="J4" i="1"/>
  <c r="K4" i="1" s="1"/>
  <c r="J5" i="1"/>
  <c r="K5" i="1" s="1"/>
  <c r="J6" i="1"/>
  <c r="K6" i="1" s="1"/>
  <c r="J7" i="1"/>
  <c r="K7" i="1" s="1"/>
  <c r="J8" i="1"/>
  <c r="J9" i="1"/>
  <c r="J10" i="1"/>
  <c r="J11" i="1"/>
  <c r="J12" i="1"/>
  <c r="J13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J24" i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J33" i="1"/>
  <c r="J34" i="1"/>
  <c r="J35" i="1"/>
  <c r="J36" i="1"/>
  <c r="J37" i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J45" i="1"/>
  <c r="J46" i="1"/>
  <c r="J47" i="1"/>
  <c r="J48" i="1"/>
  <c r="J49" i="1"/>
  <c r="J50" i="1"/>
  <c r="K50" i="1" s="1"/>
  <c r="J51" i="1"/>
  <c r="K51" i="1" s="1"/>
  <c r="J52" i="1"/>
  <c r="K52" i="1" s="1"/>
  <c r="J2" i="1"/>
  <c r="K44" i="1" s="1"/>
  <c r="E3" i="1"/>
  <c r="F3" i="1" s="1"/>
  <c r="E4" i="1"/>
  <c r="F4" i="1" s="1"/>
  <c r="E5" i="1"/>
  <c r="F5" i="1" s="1"/>
  <c r="E6" i="1"/>
  <c r="F6" i="1" s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2" i="1"/>
  <c r="F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B59" i="1" s="1"/>
  <c r="D25" i="1"/>
  <c r="B60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61" i="1" s="1"/>
  <c r="D42" i="1"/>
  <c r="D43" i="1"/>
  <c r="D44" i="1"/>
  <c r="D45" i="1"/>
  <c r="D46" i="1"/>
  <c r="D47" i="1"/>
  <c r="D48" i="1"/>
  <c r="D49" i="1"/>
  <c r="D50" i="1"/>
  <c r="D51" i="1"/>
  <c r="D52" i="1"/>
  <c r="D2" i="1"/>
  <c r="P47" i="1" l="1"/>
  <c r="P2" i="1"/>
  <c r="B58" i="1"/>
  <c r="K49" i="1"/>
  <c r="K37" i="1"/>
  <c r="K25" i="1"/>
  <c r="K13" i="1"/>
  <c r="P52" i="1"/>
  <c r="P40" i="1"/>
  <c r="P28" i="1"/>
  <c r="P16" i="1"/>
  <c r="P4" i="1"/>
  <c r="F43" i="1"/>
  <c r="F31" i="1"/>
  <c r="F19" i="1"/>
  <c r="F7" i="1"/>
  <c r="K48" i="1"/>
  <c r="K36" i="1"/>
  <c r="K24" i="1"/>
  <c r="K12" i="1"/>
  <c r="P51" i="1"/>
  <c r="P39" i="1"/>
  <c r="P27" i="1"/>
  <c r="P15" i="1"/>
  <c r="P3" i="1"/>
  <c r="P14" i="1"/>
  <c r="P13" i="1"/>
  <c r="K35" i="1"/>
  <c r="K22" i="1"/>
  <c r="K9" i="1"/>
  <c r="P24" i="1"/>
  <c r="P12" i="1"/>
  <c r="K23" i="1"/>
  <c r="K46" i="1"/>
  <c r="K34" i="1"/>
  <c r="K45" i="1"/>
  <c r="K32" i="1"/>
  <c r="K20" i="1"/>
  <c r="P26" i="1"/>
  <c r="K10" i="1"/>
  <c r="K33" i="1"/>
  <c r="P11" i="1"/>
  <c r="K47" i="1"/>
  <c r="K11" i="1"/>
  <c r="P49" i="1"/>
  <c r="K21" i="1"/>
  <c r="P23" i="1"/>
  <c r="K2" i="1"/>
  <c r="P8" i="1"/>
  <c r="P50" i="1"/>
  <c r="P37" i="1"/>
  <c r="P36" i="1"/>
  <c r="K8" i="1"/>
  <c r="P7" i="1"/>
  <c r="P48" i="1"/>
</calcChain>
</file>

<file path=xl/sharedStrings.xml><?xml version="1.0" encoding="utf-8"?>
<sst xmlns="http://schemas.openxmlformats.org/spreadsheetml/2006/main" count="150" uniqueCount="91">
  <si>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</si>
  <si>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</si>
  <si>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</si>
  <si>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</si>
  <si>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</si>
  <si>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</si>
  <si>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</si>
  <si>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</si>
  <si>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</si>
  <si>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</si>
  <si>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</si>
  <si>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</si>
  <si>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</si>
  <si>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</si>
  <si>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</si>
  <si>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</si>
  <si>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</si>
  <si>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</si>
  <si>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</si>
  <si>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</si>
  <si>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</si>
  <si>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</si>
  <si>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</si>
  <si>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</si>
  <si>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</si>
  <si>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</si>
  <si>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</si>
  <si>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</si>
  <si>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</si>
  <si>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</si>
  <si>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</si>
  <si>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</si>
  <si>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</si>
  <si>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</si>
  <si>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</si>
  <si>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</si>
  <si>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</si>
  <si>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</si>
  <si>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</si>
  <si>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</si>
  <si>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</si>
  <si>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</si>
  <si>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</si>
  <si>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</si>
  <si>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</si>
  <si>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</si>
  <si>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</si>
  <si>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</si>
  <si>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</si>
  <si>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</si>
  <si>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</si>
  <si>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</si>
  <si>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</si>
  <si>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</si>
  <si>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</si>
  <si>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</si>
  <si>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</si>
  <si>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</si>
  <si>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</si>
  <si>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</si>
  <si>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</si>
  <si>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</si>
  <si>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</si>
  <si>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</si>
  <si>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</si>
  <si>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</si>
  <si>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</si>
  <si>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</si>
  <si>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</si>
  <si>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</si>
  <si>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</si>
  <si>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</si>
  <si>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</si>
  <si>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</si>
  <si>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</si>
  <si>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</si>
  <si>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</si>
  <si>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</si>
  <si>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</si>
  <si>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</si>
  <si>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</si>
  <si>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</si>
  <si>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</si>
  <si>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</si>
  <si>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</si>
  <si>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</si>
  <si>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</si>
  <si>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</si>
  <si>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</si>
  <si>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</si>
  <si>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VLOOKUP($A$56,$A$2:$P$52,MATCH(B55,$A$1:$P$1))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</si>
</sst>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3" fontId="0" fillId="0" borderId="0" xfId="42" applyFont="1"/>
    <xf numFmtId="44" fontId="0" fillId="0" borderId="0" xfId="43" applyFont="1"/>
    <xf numFmtId="9" fontId="0" fillId="0" borderId="0" xfId="44" applyFont="1"/>
    <xf numFmtId="0" fontId="16" fillId="34" borderId="0" xfId="0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Budgets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_("$"* #,##0.00_);_("$"* \(#,##0.00\);_("$"* "-"??_);_(@_)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D-4673-9A46-07A28372D5C9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_("$"* #,##0.00_);_("$"* \(#,##0.00\);_("$"* "-"??_);_(@_)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D-4673-9A46-07A28372D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2203759"/>
        <c:axId val="342189359"/>
      </c:barChart>
      <c:catAx>
        <c:axId val="3422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89359"/>
        <c:crosses val="autoZero"/>
        <c:auto val="1"/>
        <c:lblAlgn val="ctr"/>
        <c:lblOffset val="100"/>
        <c:noMultiLvlLbl val="0"/>
      </c:catAx>
      <c:valAx>
        <c:axId val="3421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1000125</xdr:colOff>
      <xdr:row>71</xdr:row>
      <xdr:rowOff>104775</xdr:rowOff>
    </xdr:from>
    <xdr:to>
      <xdr:col>8</xdr:col>
      <xdr:colOff>323850</xdr:colOff>
      <xdr:row>85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A9003-6B60-D30B-05E3-316BD412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2" workbookViewId="0">
      <selection activeCell="B82" sqref="B82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9" customWidth="1"/>
    <col min="8" max="8" width="26.28515625" bestFit="1" customWidth="1"/>
    <col min="9" max="11" width="15.85546875" customWidth="1"/>
    <col min="12" max="12" width="20" customWidth="1"/>
    <col min="13" max="13" width="18.285156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9">
        <v>356640100</v>
      </c>
      <c r="C2" s="9">
        <v>341243679.13</v>
      </c>
      <c r="D2" s="9">
        <f>C2-B2</f>
        <v>-15396420.870000005</v>
      </c>
      <c r="E2" s="5">
        <f>IFERROR((C2-B2)/B2,0)</f>
        <v>-4.3170750765267295E-2</v>
      </c>
      <c r="F2">
        <f>RANK(E2,$E$2:$E$52,1)</f>
        <v>14</v>
      </c>
      <c r="G2" s="9">
        <v>382685200</v>
      </c>
      <c r="H2" s="9">
        <v>346340810.81999999</v>
      </c>
      <c r="I2" s="9">
        <f>H2-G2</f>
        <v>-36344389.180000007</v>
      </c>
      <c r="J2" s="5">
        <f>IFERROR((H2-G2)/G2,0)</f>
        <v>-9.4972027086493035E-2</v>
      </c>
      <c r="K2">
        <f>_xlfn.RANK.EQ(J2,$J$2:$J$52,1)</f>
        <v>10</v>
      </c>
      <c r="L2" s="9">
        <v>376548600</v>
      </c>
      <c r="M2" s="9">
        <v>355279492.22999901</v>
      </c>
      <c r="N2" s="9">
        <f>M2-L2</f>
        <v>-21269107.770000994</v>
      </c>
      <c r="O2" s="5">
        <f>IFERROR((M2-L2)/L2,0)</f>
        <v>-5.6484362894991494E-2</v>
      </c>
      <c r="P2">
        <f>_xlfn.RANK.EQ(O2,$O$2:$O$52,1)</f>
        <v>14</v>
      </c>
    </row>
    <row r="3" spans="1:16" x14ac:dyDescent="0.25">
      <c r="A3" t="s">
        <v>17</v>
      </c>
      <c r="B3" s="9">
        <v>328800</v>
      </c>
      <c r="C3" s="9">
        <v>321214.59000000003</v>
      </c>
      <c r="D3" s="9">
        <f t="shared" ref="D3:D52" si="0">C3-B3</f>
        <v>-7585.4099999999744</v>
      </c>
      <c r="E3" s="5">
        <f t="shared" ref="E3:E52" si="1">IFERROR((C3-B3)/B3,0)</f>
        <v>-2.3069981751824741E-2</v>
      </c>
      <c r="F3">
        <f t="shared" ref="F3:F52" si="2">RANK(E3,$E$2:$E$52,1)</f>
        <v>22</v>
      </c>
      <c r="G3" s="9">
        <v>334800</v>
      </c>
      <c r="H3" s="9">
        <v>312433.70999999897</v>
      </c>
      <c r="I3" s="9">
        <f t="shared" ref="I3:I52" si="3">H3-G3</f>
        <v>-22366.290000001027</v>
      </c>
      <c r="J3" s="5">
        <f t="shared" ref="J3:J52" si="4">IFERROR((H3-G3)/G3,0)</f>
        <v>-6.6804928315415249E-2</v>
      </c>
      <c r="K3">
        <f t="shared" ref="K3:K52" si="5">_xlfn.RANK.EQ(J3,$J$2:$J$52,1)</f>
        <v>14</v>
      </c>
      <c r="L3" s="9">
        <v>322700</v>
      </c>
      <c r="M3" s="9">
        <v>322263.03999999998</v>
      </c>
      <c r="N3" s="9">
        <f t="shared" ref="N3:N52" si="6">M3-L3</f>
        <v>-436.96000000002095</v>
      </c>
      <c r="O3" s="5">
        <f t="shared" ref="O3:O52" si="7">IFERROR((M3-L3)/L3,0)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 s="9">
        <v>3130600</v>
      </c>
      <c r="C4" s="9">
        <v>3115157.5599999898</v>
      </c>
      <c r="D4" s="9">
        <f t="shared" si="0"/>
        <v>-15442.440000010189</v>
      </c>
      <c r="E4" s="5">
        <f t="shared" si="1"/>
        <v>-4.9327413275443007E-3</v>
      </c>
      <c r="F4">
        <f t="shared" si="2"/>
        <v>42</v>
      </c>
      <c r="G4" s="9">
        <v>3652300</v>
      </c>
      <c r="H4" s="9">
        <v>3589693.2099999902</v>
      </c>
      <c r="I4" s="9">
        <f t="shared" si="3"/>
        <v>-62606.790000009816</v>
      </c>
      <c r="J4" s="5">
        <f t="shared" si="4"/>
        <v>-1.7141743558856015E-2</v>
      </c>
      <c r="K4">
        <f t="shared" si="5"/>
        <v>36</v>
      </c>
      <c r="L4" s="9">
        <v>3662400</v>
      </c>
      <c r="M4" s="9">
        <v>3564983.04999999</v>
      </c>
      <c r="N4" s="9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 s="9">
        <v>7670700</v>
      </c>
      <c r="C5" s="9">
        <v>6947552.6699999999</v>
      </c>
      <c r="D5" s="9">
        <f t="shared" si="0"/>
        <v>-723147.33000000007</v>
      </c>
      <c r="E5" s="5">
        <f t="shared" si="1"/>
        <v>-9.4273968477453174E-2</v>
      </c>
      <c r="F5">
        <f t="shared" si="2"/>
        <v>4</v>
      </c>
      <c r="G5" s="9">
        <v>7968300</v>
      </c>
      <c r="H5" s="9">
        <v>7020609.3200000003</v>
      </c>
      <c r="I5" s="9">
        <f t="shared" si="3"/>
        <v>-947690.6799999997</v>
      </c>
      <c r="J5" s="5">
        <f t="shared" si="4"/>
        <v>-0.118932605449092</v>
      </c>
      <c r="K5">
        <f t="shared" si="5"/>
        <v>5</v>
      </c>
      <c r="L5" s="9">
        <v>7759600</v>
      </c>
      <c r="M5" s="9">
        <v>7497322.9100000001</v>
      </c>
      <c r="N5" s="9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 s="9">
        <v>409300</v>
      </c>
      <c r="C6" s="9">
        <v>385908.52</v>
      </c>
      <c r="D6" s="9">
        <f t="shared" si="0"/>
        <v>-23391.479999999981</v>
      </c>
      <c r="E6" s="5">
        <f t="shared" si="1"/>
        <v>-5.7149963352064452E-2</v>
      </c>
      <c r="F6">
        <f t="shared" si="2"/>
        <v>11</v>
      </c>
      <c r="G6" s="9">
        <v>428500</v>
      </c>
      <c r="H6" s="9">
        <v>427758.64</v>
      </c>
      <c r="I6" s="9">
        <f t="shared" si="3"/>
        <v>-741.35999999998603</v>
      </c>
      <c r="J6" s="5">
        <f t="shared" si="4"/>
        <v>-1.7301283547257551E-3</v>
      </c>
      <c r="K6">
        <f t="shared" si="5"/>
        <v>44</v>
      </c>
      <c r="L6" s="9">
        <v>445200</v>
      </c>
      <c r="M6" s="9">
        <v>445114.28999999899</v>
      </c>
      <c r="N6" s="9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 s="9">
        <v>3329000</v>
      </c>
      <c r="C7" s="9">
        <v>2946071.21</v>
      </c>
      <c r="D7" s="9">
        <f t="shared" si="0"/>
        <v>-382928.79000000004</v>
      </c>
      <c r="E7" s="5">
        <f t="shared" si="1"/>
        <v>-0.11502817362571344</v>
      </c>
      <c r="F7">
        <f t="shared" si="2"/>
        <v>2</v>
      </c>
      <c r="G7" s="9">
        <v>3390900</v>
      </c>
      <c r="H7" s="9">
        <v>3051483.41</v>
      </c>
      <c r="I7" s="9">
        <f t="shared" si="3"/>
        <v>-339416.58999999985</v>
      </c>
      <c r="J7" s="5">
        <f t="shared" si="4"/>
        <v>-0.10009631366303927</v>
      </c>
      <c r="K7">
        <f t="shared" si="5"/>
        <v>8</v>
      </c>
      <c r="L7" s="9">
        <v>3345200</v>
      </c>
      <c r="M7" s="9">
        <v>2946440.08</v>
      </c>
      <c r="N7" s="9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 s="9">
        <v>1552100</v>
      </c>
      <c r="C8" s="9">
        <v>1315623.30999999</v>
      </c>
      <c r="D8" s="9">
        <f t="shared" si="0"/>
        <v>-236476.69000000996</v>
      </c>
      <c r="E8" s="5">
        <f t="shared" si="1"/>
        <v>-0.15235918433091292</v>
      </c>
      <c r="F8">
        <f t="shared" si="2"/>
        <v>1</v>
      </c>
      <c r="G8" s="9">
        <v>1590700</v>
      </c>
      <c r="H8" s="9">
        <v>1383905.98999999</v>
      </c>
      <c r="I8" s="9">
        <f t="shared" si="3"/>
        <v>-206794.01000001002</v>
      </c>
      <c r="J8" s="5">
        <f t="shared" si="4"/>
        <v>-0.13000189224870184</v>
      </c>
      <c r="K8">
        <f t="shared" si="5"/>
        <v>4</v>
      </c>
      <c r="L8" s="9">
        <v>1579300</v>
      </c>
      <c r="M8" s="9">
        <v>1337735.3199999901</v>
      </c>
      <c r="N8" s="9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 s="9">
        <v>9349400</v>
      </c>
      <c r="C9" s="9">
        <v>8952825.2799999993</v>
      </c>
      <c r="D9" s="9">
        <f t="shared" si="0"/>
        <v>-396574.72000000067</v>
      </c>
      <c r="E9" s="5">
        <f t="shared" si="1"/>
        <v>-4.2417130511048909E-2</v>
      </c>
      <c r="F9">
        <f t="shared" si="2"/>
        <v>16</v>
      </c>
      <c r="G9" s="9">
        <v>11073700</v>
      </c>
      <c r="H9" s="9">
        <v>9929059.5199999996</v>
      </c>
      <c r="I9" s="9">
        <f t="shared" si="3"/>
        <v>-1144640.4800000004</v>
      </c>
      <c r="J9" s="5">
        <f t="shared" si="4"/>
        <v>-0.10336567542917005</v>
      </c>
      <c r="K9">
        <f t="shared" si="5"/>
        <v>7</v>
      </c>
      <c r="L9" s="9">
        <v>10790500</v>
      </c>
      <c r="M9" s="9">
        <v>9993599.52999999</v>
      </c>
      <c r="N9" s="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 s="9">
        <v>443300</v>
      </c>
      <c r="C10" s="9">
        <v>407090.37</v>
      </c>
      <c r="D10" s="9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9">
        <v>495200</v>
      </c>
      <c r="H10" s="9">
        <v>467907.84000000003</v>
      </c>
      <c r="I10" s="9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9">
        <v>487500</v>
      </c>
      <c r="M10" s="9">
        <v>478318.92</v>
      </c>
      <c r="N10" s="9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 s="9">
        <v>0</v>
      </c>
      <c r="C11" s="9">
        <v>0</v>
      </c>
      <c r="D11" s="9">
        <f t="shared" si="0"/>
        <v>0</v>
      </c>
      <c r="E11" s="5">
        <f t="shared" si="1"/>
        <v>0</v>
      </c>
      <c r="F11">
        <f t="shared" si="2"/>
        <v>47</v>
      </c>
      <c r="G11" s="9">
        <v>0</v>
      </c>
      <c r="H11" s="9">
        <v>0</v>
      </c>
      <c r="I11" s="9">
        <f t="shared" si="3"/>
        <v>0</v>
      </c>
      <c r="J11" s="5">
        <f t="shared" si="4"/>
        <v>0</v>
      </c>
      <c r="K11">
        <f t="shared" si="5"/>
        <v>48</v>
      </c>
      <c r="L11" s="9">
        <v>375000</v>
      </c>
      <c r="M11" s="9">
        <v>63771.91</v>
      </c>
      <c r="N11" s="9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 s="9">
        <v>4280900</v>
      </c>
      <c r="C12" s="9">
        <v>4066595.33</v>
      </c>
      <c r="D12" s="9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9">
        <v>4700400</v>
      </c>
      <c r="H12" s="9">
        <v>4205555.5999999996</v>
      </c>
      <c r="I12" s="9">
        <f t="shared" si="3"/>
        <v>-494844.40000000037</v>
      </c>
      <c r="J12" s="5">
        <f t="shared" si="4"/>
        <v>-0.10527708280146378</v>
      </c>
      <c r="K12">
        <f t="shared" si="5"/>
        <v>6</v>
      </c>
      <c r="L12" s="9">
        <v>4677800</v>
      </c>
      <c r="M12" s="9">
        <v>4371713.1399999997</v>
      </c>
      <c r="N12" s="9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 s="9">
        <v>5847800</v>
      </c>
      <c r="C13" s="9">
        <v>5772288.3300000001</v>
      </c>
      <c r="D13" s="9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9">
        <v>6223700</v>
      </c>
      <c r="H13" s="9">
        <v>5909077.9399999902</v>
      </c>
      <c r="I13" s="9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9">
        <v>6207300</v>
      </c>
      <c r="M13" s="9">
        <v>6056976.6699999999</v>
      </c>
      <c r="N13" s="9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 s="9">
        <v>512000</v>
      </c>
      <c r="C14" s="9">
        <v>505017.37</v>
      </c>
      <c r="D14" s="9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9">
        <v>530500</v>
      </c>
      <c r="H14" s="9">
        <v>524402.98</v>
      </c>
      <c r="I14" s="9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9">
        <v>526200</v>
      </c>
      <c r="M14" s="9">
        <v>504989.88</v>
      </c>
      <c r="N14" s="9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 s="9">
        <v>156049100</v>
      </c>
      <c r="C15" s="9">
        <v>156545919.90000001</v>
      </c>
      <c r="D15" s="9">
        <f t="shared" si="0"/>
        <v>496819.90000000596</v>
      </c>
      <c r="E15" s="5">
        <f t="shared" si="1"/>
        <v>3.1837408866824991E-3</v>
      </c>
      <c r="F15">
        <f t="shared" si="2"/>
        <v>51</v>
      </c>
      <c r="G15" s="9">
        <v>184167800</v>
      </c>
      <c r="H15" s="9">
        <v>175966389.24999899</v>
      </c>
      <c r="I15" s="9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9">
        <v>188953500</v>
      </c>
      <c r="M15" s="9">
        <v>184450910.84999901</v>
      </c>
      <c r="N15" s="9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 s="9">
        <v>6600700</v>
      </c>
      <c r="C16" s="9">
        <v>6522480.4599999897</v>
      </c>
      <c r="D16" s="9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9">
        <v>7352500</v>
      </c>
      <c r="H16" s="9">
        <v>7350464.0800000001</v>
      </c>
      <c r="I16" s="9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9">
        <v>7397200</v>
      </c>
      <c r="M16" s="9">
        <v>7397093</v>
      </c>
      <c r="N16" s="9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 s="9">
        <v>14860800</v>
      </c>
      <c r="C17" s="9">
        <v>14439480.050000001</v>
      </c>
      <c r="D17" s="9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9">
        <v>15309700</v>
      </c>
      <c r="H17" s="9">
        <v>14645233.51</v>
      </c>
      <c r="I17" s="9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9">
        <v>15311800</v>
      </c>
      <c r="M17" s="9">
        <v>14346057.039999999</v>
      </c>
      <c r="N17" s="9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 s="9">
        <v>2764700</v>
      </c>
      <c r="C18" s="9">
        <v>2615303.8999999901</v>
      </c>
      <c r="D18" s="9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9">
        <v>2861000</v>
      </c>
      <c r="H18" s="9">
        <v>2671745.94</v>
      </c>
      <c r="I18" s="9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9">
        <v>2910600</v>
      </c>
      <c r="M18" s="9">
        <v>2535637.09</v>
      </c>
      <c r="N18" s="9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 s="9">
        <v>8837300</v>
      </c>
      <c r="C19" s="9">
        <v>8460963.1999999899</v>
      </c>
      <c r="D19" s="9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9">
        <v>9713300</v>
      </c>
      <c r="H19" s="9">
        <v>8991707.2399999909</v>
      </c>
      <c r="I19" s="9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9">
        <v>9343000</v>
      </c>
      <c r="M19" s="9">
        <v>8766655.9100000001</v>
      </c>
      <c r="N19" s="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 s="9">
        <v>124385900</v>
      </c>
      <c r="C20" s="9">
        <v>124384360.159999</v>
      </c>
      <c r="D20" s="9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9">
        <v>131849400</v>
      </c>
      <c r="H20" s="9">
        <v>131839624.37</v>
      </c>
      <c r="I20" s="9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9">
        <v>130621400</v>
      </c>
      <c r="M20" s="9">
        <v>130621283.53999899</v>
      </c>
      <c r="N20" s="9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 s="9">
        <v>24332100</v>
      </c>
      <c r="C21" s="9">
        <v>22408587.5499999</v>
      </c>
      <c r="D21" s="9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9">
        <v>24497400</v>
      </c>
      <c r="H21" s="9">
        <v>22655993.629999999</v>
      </c>
      <c r="I21" s="9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9">
        <v>24323000</v>
      </c>
      <c r="M21" s="9">
        <v>23434073.089999899</v>
      </c>
      <c r="N21" s="9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 s="9">
        <v>11566000</v>
      </c>
      <c r="C22" s="9">
        <v>11412339.8799999</v>
      </c>
      <c r="D22" s="9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9">
        <v>11980700</v>
      </c>
      <c r="H22" s="9">
        <v>11791977.9699999</v>
      </c>
      <c r="I22" s="9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9">
        <v>11935200</v>
      </c>
      <c r="M22" s="9">
        <v>11934454.77</v>
      </c>
      <c r="N22" s="9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 s="9">
        <v>20862700</v>
      </c>
      <c r="C23" s="9">
        <v>20036743.4099999</v>
      </c>
      <c r="D23" s="9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9">
        <v>22683800</v>
      </c>
      <c r="H23" s="9">
        <v>21722126.219999898</v>
      </c>
      <c r="I23" s="9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9">
        <v>23220300</v>
      </c>
      <c r="M23" s="9">
        <v>22619057.440000001</v>
      </c>
      <c r="N23" s="9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 s="9">
        <v>917200</v>
      </c>
      <c r="C24" s="9">
        <v>904969.19</v>
      </c>
      <c r="D24" s="9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9">
        <v>1112700</v>
      </c>
      <c r="H24" s="9">
        <v>1067214.42</v>
      </c>
      <c r="I24" s="9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9">
        <v>1112600</v>
      </c>
      <c r="M24" s="9">
        <v>1112527.1200000001</v>
      </c>
      <c r="N24" s="9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 s="9">
        <v>484100</v>
      </c>
      <c r="C25" s="9">
        <v>479149.53</v>
      </c>
      <c r="D25" s="9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9">
        <v>505200</v>
      </c>
      <c r="H25" s="9">
        <v>497194.20999999897</v>
      </c>
      <c r="I25" s="9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9">
        <v>496500</v>
      </c>
      <c r="M25" s="9">
        <v>494775.1</v>
      </c>
      <c r="N25" s="9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 s="9">
        <v>5249800</v>
      </c>
      <c r="C26" s="9">
        <v>4801960.08</v>
      </c>
      <c r="D26" s="9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9">
        <v>5442200</v>
      </c>
      <c r="H26" s="9">
        <v>5122329.02999999</v>
      </c>
      <c r="I26" s="9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9">
        <v>5430700</v>
      </c>
      <c r="M26" s="9">
        <v>5117235.21</v>
      </c>
      <c r="N26" s="9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 s="9">
        <v>0</v>
      </c>
      <c r="C27" s="9">
        <v>0</v>
      </c>
      <c r="D27" s="9">
        <f t="shared" si="0"/>
        <v>0</v>
      </c>
      <c r="E27" s="5">
        <f t="shared" si="1"/>
        <v>0</v>
      </c>
      <c r="F27">
        <f t="shared" si="2"/>
        <v>47</v>
      </c>
      <c r="G27" s="9">
        <v>0</v>
      </c>
      <c r="H27" s="9">
        <v>0</v>
      </c>
      <c r="I27" s="9">
        <f t="shared" si="3"/>
        <v>0</v>
      </c>
      <c r="J27" s="5">
        <f t="shared" si="4"/>
        <v>0</v>
      </c>
      <c r="K27">
        <f t="shared" si="5"/>
        <v>48</v>
      </c>
      <c r="L27" s="9">
        <v>0</v>
      </c>
      <c r="M27" s="9">
        <v>0</v>
      </c>
      <c r="N27" s="9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 s="9">
        <v>1382900</v>
      </c>
      <c r="C28" s="9">
        <v>1250442.02</v>
      </c>
      <c r="D28" s="9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9">
        <v>1545700</v>
      </c>
      <c r="H28" s="9">
        <v>1281335.23</v>
      </c>
      <c r="I28" s="9">
        <f t="shared" si="3"/>
        <v>-264364.77</v>
      </c>
      <c r="J28" s="5">
        <f t="shared" si="4"/>
        <v>-0.17103239309050916</v>
      </c>
      <c r="K28">
        <f t="shared" si="5"/>
        <v>2</v>
      </c>
      <c r="L28" s="9">
        <v>1525900</v>
      </c>
      <c r="M28" s="9">
        <v>1393285.06</v>
      </c>
      <c r="N28" s="9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 s="9">
        <v>2561800</v>
      </c>
      <c r="C29" s="9">
        <v>2523884.71</v>
      </c>
      <c r="D29" s="9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9">
        <v>2779500</v>
      </c>
      <c r="H29" s="9">
        <v>2665264.4399999902</v>
      </c>
      <c r="I29" s="9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9">
        <v>2889900</v>
      </c>
      <c r="M29" s="9">
        <v>2889864.67</v>
      </c>
      <c r="N29" s="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 s="9">
        <v>12132200</v>
      </c>
      <c r="C30" s="9">
        <v>12030494.1</v>
      </c>
      <c r="D30" s="9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9">
        <v>12735900</v>
      </c>
      <c r="H30" s="9">
        <v>12685514.279999901</v>
      </c>
      <c r="I30" s="9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9">
        <v>12861300</v>
      </c>
      <c r="M30" s="9">
        <v>12826009.609999999</v>
      </c>
      <c r="N30" s="9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 s="9">
        <v>1765600</v>
      </c>
      <c r="C31" s="9">
        <v>1740827.69</v>
      </c>
      <c r="D31" s="9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9">
        <v>1823300</v>
      </c>
      <c r="H31" s="9">
        <v>1762676.85</v>
      </c>
      <c r="I31" s="9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9">
        <v>1870700</v>
      </c>
      <c r="M31" s="9">
        <v>1801391.34</v>
      </c>
      <c r="N31" s="9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 s="9">
        <v>5999400</v>
      </c>
      <c r="C32" s="9">
        <v>5925637.7199999904</v>
      </c>
      <c r="D32" s="9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9">
        <v>6195500</v>
      </c>
      <c r="H32" s="9">
        <v>6084985.4699999997</v>
      </c>
      <c r="I32" s="9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9">
        <v>6157400</v>
      </c>
      <c r="M32" s="9">
        <v>5987572.0199999996</v>
      </c>
      <c r="N32" s="9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 s="9">
        <v>927703099.99999905</v>
      </c>
      <c r="C33" s="9">
        <v>920284264.73000002</v>
      </c>
      <c r="D33" s="9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9">
        <v>979671000</v>
      </c>
      <c r="H33" s="9">
        <v>977068513.48000002</v>
      </c>
      <c r="I33" s="9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9">
        <v>989572899.99999905</v>
      </c>
      <c r="M33" s="9">
        <v>984116289.40999901</v>
      </c>
      <c r="N33" s="9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 s="9">
        <v>4189300</v>
      </c>
      <c r="C34" s="9">
        <v>4109958.22</v>
      </c>
      <c r="D34" s="9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9">
        <v>4350600</v>
      </c>
      <c r="H34" s="9">
        <v>4137588.7699999898</v>
      </c>
      <c r="I34" s="9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9">
        <v>4345600</v>
      </c>
      <c r="M34" s="9">
        <v>4229801.51</v>
      </c>
      <c r="N34" s="9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 s="9">
        <v>0</v>
      </c>
      <c r="C35" s="9">
        <v>0</v>
      </c>
      <c r="D35" s="9">
        <f t="shared" si="0"/>
        <v>0</v>
      </c>
      <c r="E35" s="5">
        <f t="shared" si="1"/>
        <v>0</v>
      </c>
      <c r="F35">
        <f t="shared" si="2"/>
        <v>47</v>
      </c>
      <c r="G35" s="9">
        <v>0</v>
      </c>
      <c r="H35" s="9">
        <v>0</v>
      </c>
      <c r="I35" s="9">
        <f t="shared" si="3"/>
        <v>0</v>
      </c>
      <c r="J35" s="5">
        <f t="shared" si="4"/>
        <v>0</v>
      </c>
      <c r="K35">
        <f t="shared" si="5"/>
        <v>48</v>
      </c>
      <c r="L35" s="9">
        <v>0</v>
      </c>
      <c r="M35" s="9">
        <v>0</v>
      </c>
      <c r="N35" s="9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 s="9">
        <v>798200</v>
      </c>
      <c r="C36" s="9">
        <v>735423.27999999898</v>
      </c>
      <c r="D36" s="9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9">
        <v>898700</v>
      </c>
      <c r="H36" s="9">
        <v>740966.94999999902</v>
      </c>
      <c r="I36" s="9">
        <f t="shared" si="3"/>
        <v>-157733.05000000098</v>
      </c>
      <c r="J36" s="5">
        <f t="shared" si="4"/>
        <v>-0.17551246244575608</v>
      </c>
      <c r="K36">
        <f t="shared" si="5"/>
        <v>1</v>
      </c>
      <c r="L36" s="9">
        <v>878300</v>
      </c>
      <c r="M36" s="9">
        <v>777215.28999999899</v>
      </c>
      <c r="N36" s="9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 s="9">
        <v>2087800</v>
      </c>
      <c r="C37" s="9">
        <v>2005447.73999999</v>
      </c>
      <c r="D37" s="9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9">
        <v>2229200</v>
      </c>
      <c r="H37" s="9">
        <v>2118943.21</v>
      </c>
      <c r="I37" s="9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9">
        <v>2296900</v>
      </c>
      <c r="M37" s="9">
        <v>2108718.34</v>
      </c>
      <c r="N37" s="9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 s="9">
        <v>855300</v>
      </c>
      <c r="C38" s="9">
        <v>838669.82</v>
      </c>
      <c r="D38" s="9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9">
        <v>792800</v>
      </c>
      <c r="H38" s="9">
        <v>753451.96</v>
      </c>
      <c r="I38" s="9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9">
        <v>777800</v>
      </c>
      <c r="M38" s="9">
        <v>777663.26</v>
      </c>
      <c r="N38" s="9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 s="9">
        <v>883900</v>
      </c>
      <c r="C39" s="9">
        <v>813108.87</v>
      </c>
      <c r="D39" s="9">
        <f t="shared" si="0"/>
        <v>-70791.13</v>
      </c>
      <c r="E39" s="5">
        <f t="shared" si="1"/>
        <v>-8.008952370177623E-2</v>
      </c>
      <c r="F39">
        <f t="shared" si="2"/>
        <v>8</v>
      </c>
      <c r="G39" s="9">
        <v>1294400</v>
      </c>
      <c r="H39" s="9">
        <v>1114242.27999999</v>
      </c>
      <c r="I39" s="9">
        <f t="shared" si="3"/>
        <v>-180157.72000000998</v>
      </c>
      <c r="J39" s="5">
        <f t="shared" si="4"/>
        <v>-0.13918241656366656</v>
      </c>
      <c r="K39">
        <f t="shared" si="5"/>
        <v>3</v>
      </c>
      <c r="L39" s="9">
        <v>1759500</v>
      </c>
      <c r="M39" s="9">
        <v>1680463.8699999901</v>
      </c>
      <c r="N39" s="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 s="9">
        <v>38381900</v>
      </c>
      <c r="C40" s="9">
        <v>37565141.859999903</v>
      </c>
      <c r="D40" s="9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9">
        <v>39964900</v>
      </c>
      <c r="H40" s="9">
        <v>38095240.189999901</v>
      </c>
      <c r="I40" s="9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9">
        <v>40216700</v>
      </c>
      <c r="M40" s="9">
        <v>39606263.709999897</v>
      </c>
      <c r="N40" s="9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 s="9">
        <v>4593300</v>
      </c>
      <c r="C41" s="9">
        <v>4409060.2099999897</v>
      </c>
      <c r="D41" s="9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9">
        <v>5089500</v>
      </c>
      <c r="H41" s="9">
        <v>4956043.6699999897</v>
      </c>
      <c r="I41" s="9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9">
        <v>4799900</v>
      </c>
      <c r="M41" s="9">
        <v>4717822.6500000004</v>
      </c>
      <c r="N41" s="9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 s="9">
        <v>188593300</v>
      </c>
      <c r="C42" s="9">
        <v>188551675.67999899</v>
      </c>
      <c r="D42" s="9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9">
        <v>199130300</v>
      </c>
      <c r="H42" s="9">
        <v>196755033.31</v>
      </c>
      <c r="I42" s="9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9">
        <v>199954600</v>
      </c>
      <c r="M42" s="9">
        <v>199954563.74999899</v>
      </c>
      <c r="N42" s="9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 s="9">
        <v>8135400</v>
      </c>
      <c r="C43" s="9">
        <v>7968645.8300000001</v>
      </c>
      <c r="D43" s="9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9">
        <v>8560800</v>
      </c>
      <c r="H43" s="9">
        <v>8171472.0199999996</v>
      </c>
      <c r="I43" s="9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9">
        <v>8497500</v>
      </c>
      <c r="M43" s="9">
        <v>8150982.5699999901</v>
      </c>
      <c r="N43" s="9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 s="9">
        <v>30083200</v>
      </c>
      <c r="C44" s="9">
        <v>29789104.379999999</v>
      </c>
      <c r="D44" s="9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9">
        <v>31040700</v>
      </c>
      <c r="H44" s="9">
        <v>30793711.48</v>
      </c>
      <c r="I44" s="9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9">
        <v>31282200</v>
      </c>
      <c r="M44" s="9">
        <v>31282141.25</v>
      </c>
      <c r="N44" s="9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 s="9">
        <v>55301600</v>
      </c>
      <c r="C45" s="9">
        <v>54589584.0499999</v>
      </c>
      <c r="D45" s="9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9">
        <v>56792200</v>
      </c>
      <c r="H45" s="9">
        <v>54594953.959999897</v>
      </c>
      <c r="I45" s="9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9">
        <v>56027100</v>
      </c>
      <c r="M45" s="9">
        <v>55386549.6599999</v>
      </c>
      <c r="N45" s="9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 s="9">
        <v>259100</v>
      </c>
      <c r="C46" s="9">
        <v>258322.43</v>
      </c>
      <c r="D46" s="9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9">
        <v>266000</v>
      </c>
      <c r="H46" s="9">
        <v>257402.90999999901</v>
      </c>
      <c r="I46" s="9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9">
        <v>267100</v>
      </c>
      <c r="M46" s="9">
        <v>254753.15999999901</v>
      </c>
      <c r="N46" s="9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 s="9">
        <v>70390700</v>
      </c>
      <c r="C47" s="9">
        <v>70378426.719999999</v>
      </c>
      <c r="D47" s="9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9">
        <v>73467000</v>
      </c>
      <c r="H47" s="9">
        <v>73442541.659999996</v>
      </c>
      <c r="I47" s="9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9">
        <v>75072800</v>
      </c>
      <c r="M47" s="9">
        <v>75050829.179999903</v>
      </c>
      <c r="N47" s="9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 s="9">
        <v>6737100</v>
      </c>
      <c r="C48" s="9">
        <v>6527352.5699999901</v>
      </c>
      <c r="D48" s="9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9">
        <v>7214700</v>
      </c>
      <c r="H48" s="9">
        <v>6922072.5599999996</v>
      </c>
      <c r="I48" s="9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9">
        <v>7289800</v>
      </c>
      <c r="M48" s="9">
        <v>6882350.23999999</v>
      </c>
      <c r="N48" s="9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 s="9">
        <v>92200</v>
      </c>
      <c r="C49" s="9">
        <v>90499.43</v>
      </c>
      <c r="D49" s="9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9">
        <v>102600</v>
      </c>
      <c r="H49" s="9">
        <v>95466.880000000005</v>
      </c>
      <c r="I49" s="9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9">
        <v>0</v>
      </c>
      <c r="M49" s="9">
        <v>0</v>
      </c>
      <c r="N49" s="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 s="9">
        <v>832600</v>
      </c>
      <c r="C50" s="9">
        <v>832600</v>
      </c>
      <c r="D50" s="9">
        <f t="shared" si="0"/>
        <v>0</v>
      </c>
      <c r="E50" s="5">
        <f t="shared" si="1"/>
        <v>0</v>
      </c>
      <c r="F50">
        <f t="shared" si="2"/>
        <v>47</v>
      </c>
      <c r="G50" s="9">
        <v>859100</v>
      </c>
      <c r="H50" s="9">
        <v>859100</v>
      </c>
      <c r="I50" s="9">
        <f t="shared" si="3"/>
        <v>0</v>
      </c>
      <c r="J50" s="5">
        <f t="shared" si="4"/>
        <v>0</v>
      </c>
      <c r="K50">
        <f t="shared" si="5"/>
        <v>48</v>
      </c>
      <c r="L50" s="9">
        <v>843200</v>
      </c>
      <c r="M50" s="9">
        <v>843200</v>
      </c>
      <c r="N50" s="9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 s="9">
        <v>8609500</v>
      </c>
      <c r="C51" s="9">
        <v>8499425.3399999905</v>
      </c>
      <c r="D51" s="9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9">
        <v>8925500</v>
      </c>
      <c r="H51" s="9">
        <v>8599059.6199999992</v>
      </c>
      <c r="I51" s="9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9">
        <v>8833900</v>
      </c>
      <c r="M51" s="9">
        <v>8735843.3100000005</v>
      </c>
      <c r="N51" s="9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 s="9">
        <v>2451000</v>
      </c>
      <c r="C52" s="9">
        <v>2254684.7999999998</v>
      </c>
      <c r="D52" s="9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9">
        <v>2440700</v>
      </c>
      <c r="H52" s="9">
        <v>2204672.88</v>
      </c>
      <c r="I52" s="9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9">
        <v>2321600</v>
      </c>
      <c r="M52" s="9">
        <v>2056835.26</v>
      </c>
      <c r="N52" s="9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 s="8">
        <f>VLOOKUP($A56,$A$2:$P$52,MATCH(B$55,$A$1:$P$1))</f>
        <v>-36209.630000000005</v>
      </c>
      <c r="C56" s="8">
        <f t="shared" ref="C56:D56" si="9">VLOOKUP($A56,$A$2:$P$52,MATCH(C$55,$A$1:$P$1))</f>
        <v>-27292.159999999974</v>
      </c>
      <c r="D56" s="8">
        <f t="shared" si="9"/>
        <v>-9181.0800000000163</v>
      </c>
      <c r="F56" t="s">
        <v>90</v>
      </c>
    </row>
    <row r="57" spans="1:16" x14ac:dyDescent="0.25">
      <c r="A57" t="s">
        <v>25</v>
      </c>
      <c r="B57" s="8">
        <f t="shared" ref="B57:D61" si="10">VLOOKUP($A57,$A$2:$P$52,MATCH(B$55,$A$1:$P$1))</f>
        <v>0</v>
      </c>
      <c r="C57" s="8">
        <f t="shared" si="10"/>
        <v>0</v>
      </c>
      <c r="D57" s="8">
        <f t="shared" si="10"/>
        <v>-311228.08999999997</v>
      </c>
    </row>
    <row r="58" spans="1:16" x14ac:dyDescent="0.25">
      <c r="A58" t="s">
        <v>32</v>
      </c>
      <c r="B58" s="8">
        <f t="shared" si="10"/>
        <v>-149396.10000000987</v>
      </c>
      <c r="C58" s="8">
        <f t="shared" si="10"/>
        <v>-189254.06000000006</v>
      </c>
      <c r="D58" s="8">
        <f t="shared" si="10"/>
        <v>-374962.91000000015</v>
      </c>
    </row>
    <row r="59" spans="1:16" x14ac:dyDescent="0.25">
      <c r="A59" t="s">
        <v>38</v>
      </c>
      <c r="B59" s="8">
        <f t="shared" si="10"/>
        <v>-12230.810000000056</v>
      </c>
      <c r="C59" s="8">
        <f t="shared" si="10"/>
        <v>-45485.580000000075</v>
      </c>
      <c r="D59" s="8">
        <f t="shared" si="10"/>
        <v>-72.879999999888241</v>
      </c>
    </row>
    <row r="60" spans="1:16" x14ac:dyDescent="0.25">
      <c r="A60" t="s">
        <v>39</v>
      </c>
      <c r="B60" s="8">
        <f t="shared" si="10"/>
        <v>-4950.4699999999721</v>
      </c>
      <c r="C60" s="8">
        <f t="shared" si="10"/>
        <v>-8005.7900000010268</v>
      </c>
      <c r="D60" s="8">
        <f t="shared" si="10"/>
        <v>-1724.9000000000233</v>
      </c>
    </row>
    <row r="61" spans="1:16" x14ac:dyDescent="0.25">
      <c r="A61" t="s">
        <v>55</v>
      </c>
      <c r="B61" s="8">
        <f t="shared" si="10"/>
        <v>-184239.79000001028</v>
      </c>
      <c r="C61" s="8">
        <f t="shared" si="10"/>
        <v>-133456.33000001032</v>
      </c>
      <c r="D61" s="8">
        <f t="shared" si="10"/>
        <v>-82077.349999999627</v>
      </c>
    </row>
    <row r="63" spans="1:16" x14ac:dyDescent="0.25">
      <c r="A63" s="11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 s="9">
        <f>_xlfn.XLOOKUP($A65,$A$1:$A$52,$D$1:$D$52, "",0)</f>
        <v>-36209.630000000005</v>
      </c>
      <c r="C65" s="9">
        <f>_xlfn.XLOOKUP($A65,$A$1:$A$52,$I$1:$I$52)</f>
        <v>-27292.159999999974</v>
      </c>
      <c r="D65" s="9">
        <f>_xlfn.XLOOKUP($A65,$A$1:$A$52,$N$1:$N$52)</f>
        <v>-9181.0800000000163</v>
      </c>
    </row>
    <row r="66" spans="1:4" x14ac:dyDescent="0.25">
      <c r="A66" t="s">
        <v>25</v>
      </c>
      <c r="B66" s="9">
        <f t="shared" ref="B66:B70" si="11">_xlfn.XLOOKUP($A66,$A$1:$A$52,$D$1:$D$52, "",0)</f>
        <v>0</v>
      </c>
      <c r="C66" s="9">
        <f t="shared" ref="C66:C70" si="12">_xlfn.XLOOKUP($A66,$A$1:$A$52,$I$1:$I$52)</f>
        <v>0</v>
      </c>
      <c r="D66" s="9">
        <f t="shared" ref="D66:D70" si="13">_xlfn.XLOOKUP($A66,$A$1:$A$52,$N$1:$N$52)</f>
        <v>-311228.08999999997</v>
      </c>
    </row>
    <row r="67" spans="1:4" x14ac:dyDescent="0.25">
      <c r="A67" t="s">
        <v>32</v>
      </c>
      <c r="B67" s="9">
        <f t="shared" si="11"/>
        <v>-149396.10000000987</v>
      </c>
      <c r="C67" s="9">
        <f t="shared" si="12"/>
        <v>-189254.06000000006</v>
      </c>
      <c r="D67" s="9">
        <f t="shared" si="13"/>
        <v>-374962.91000000015</v>
      </c>
    </row>
    <row r="68" spans="1:4" x14ac:dyDescent="0.25">
      <c r="A68" t="s">
        <v>38</v>
      </c>
      <c r="B68" s="9">
        <f t="shared" si="11"/>
        <v>-12230.810000000056</v>
      </c>
      <c r="C68" s="9">
        <f t="shared" si="12"/>
        <v>-45485.580000000075</v>
      </c>
      <c r="D68" s="9">
        <f t="shared" si="13"/>
        <v>-72.879999999888241</v>
      </c>
    </row>
    <row r="69" spans="1:4" x14ac:dyDescent="0.25">
      <c r="A69" t="s">
        <v>39</v>
      </c>
      <c r="B69" s="9">
        <f t="shared" si="11"/>
        <v>-4950.4699999999721</v>
      </c>
      <c r="C69" s="9">
        <f t="shared" si="12"/>
        <v>-8005.7900000010268</v>
      </c>
      <c r="D69" s="9">
        <f t="shared" si="13"/>
        <v>-1724.9000000000233</v>
      </c>
    </row>
    <row r="70" spans="1:4" x14ac:dyDescent="0.25">
      <c r="A70" t="s">
        <v>55</v>
      </c>
      <c r="B70" s="9">
        <f t="shared" si="11"/>
        <v>-184239.79000001028</v>
      </c>
      <c r="C70" s="9">
        <f t="shared" si="12"/>
        <v>-133456.33000001032</v>
      </c>
      <c r="D70" s="9">
        <f t="shared" si="13"/>
        <v>-82077.349999999627</v>
      </c>
    </row>
    <row r="71" spans="1:4" x14ac:dyDescent="0.25">
      <c r="B71" s="9"/>
      <c r="C71" s="9"/>
      <c r="D71" s="9"/>
    </row>
    <row r="72" spans="1:4" x14ac:dyDescent="0.25">
      <c r="A72" s="6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s="9">
        <f>INDEX($A$1:$P$52,MATCH($A74,$A$1:$A$52),MATCH(B$73,$A$1:$P$1))</f>
        <v>-36209.630000000005</v>
      </c>
      <c r="C74" s="9">
        <f t="shared" ref="C74:D79" si="14">INDEX($A$1:$P$52,MATCH($A74,$A$1:$A$52),MATCH(C$73,$A$1:$P$1))</f>
        <v>-27292.159999999974</v>
      </c>
      <c r="D74" s="9">
        <f t="shared" si="14"/>
        <v>-9181.0800000000163</v>
      </c>
    </row>
    <row r="75" spans="1:4" x14ac:dyDescent="0.25">
      <c r="A75" t="s">
        <v>25</v>
      </c>
      <c r="B75" s="9">
        <f t="shared" ref="B75:B79" si="15">INDEX($A$1:$P$52,MATCH($A75,$A$1:$A$52),MATCH(B$73,$A$1:$P$1))</f>
        <v>0</v>
      </c>
      <c r="C75" s="9">
        <f t="shared" si="14"/>
        <v>0</v>
      </c>
      <c r="D75" s="9">
        <f t="shared" si="14"/>
        <v>-311228.08999999997</v>
      </c>
    </row>
    <row r="76" spans="1:4" x14ac:dyDescent="0.25">
      <c r="A76" t="s">
        <v>32</v>
      </c>
      <c r="B76" s="9">
        <f t="shared" si="15"/>
        <v>-149396.10000000987</v>
      </c>
      <c r="C76" s="9">
        <f t="shared" si="14"/>
        <v>-189254.06000000006</v>
      </c>
      <c r="D76" s="9">
        <f t="shared" si="14"/>
        <v>-374962.91000000015</v>
      </c>
    </row>
    <row r="77" spans="1:4" x14ac:dyDescent="0.25">
      <c r="A77" t="s">
        <v>38</v>
      </c>
      <c r="B77" s="9">
        <f t="shared" si="15"/>
        <v>-12230.810000000056</v>
      </c>
      <c r="C77" s="9">
        <f t="shared" si="14"/>
        <v>-45485.580000000075</v>
      </c>
      <c r="D77" s="9">
        <f t="shared" si="14"/>
        <v>-72.879999999888241</v>
      </c>
    </row>
    <row r="78" spans="1:4" x14ac:dyDescent="0.25">
      <c r="A78" t="s">
        <v>39</v>
      </c>
      <c r="B78" s="9">
        <f t="shared" si="15"/>
        <v>-4950.4699999999721</v>
      </c>
      <c r="C78" s="9">
        <f t="shared" si="14"/>
        <v>-8005.7900000010268</v>
      </c>
      <c r="D78" s="9">
        <f t="shared" si="14"/>
        <v>-1724.9000000000233</v>
      </c>
    </row>
    <row r="79" spans="1:4" x14ac:dyDescent="0.25">
      <c r="A79" t="s">
        <v>55</v>
      </c>
      <c r="B79" s="9">
        <f t="shared" si="15"/>
        <v>-184239.79000001028</v>
      </c>
      <c r="C79" s="9">
        <f t="shared" si="14"/>
        <v>-133456.33000001032</v>
      </c>
      <c r="D79" s="9">
        <f t="shared" si="14"/>
        <v>-82077.349999999627</v>
      </c>
    </row>
    <row r="81" spans="1:7" x14ac:dyDescent="0.25">
      <c r="A81" s="6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9" t="e">
        <f>INDEX(B1:B52,MATCH($A$83,$A$1:$A$52,0))</f>
        <v>#N/A</v>
      </c>
      <c r="C84" s="9" t="e">
        <f>INDEX(C1:C52,MATCH($A$83,$A$1:$A$52,0))</f>
        <v>#N/A</v>
      </c>
    </row>
    <row r="85" spans="1:7" x14ac:dyDescent="0.25">
      <c r="A85" t="s">
        <v>74</v>
      </c>
      <c r="B85" s="9" t="e">
        <f>INDEX(G1:G52,MATCH($A$83,$A$1:$A$52,0))</f>
        <v>#N/A</v>
      </c>
      <c r="C85" s="9" t="e">
        <f>INDEX(H1:H53,MATCH($A$83,$A$1:$A$52,0))</f>
        <v>#N/A</v>
      </c>
    </row>
    <row r="86" spans="1:7" x14ac:dyDescent="0.25">
      <c r="A86" t="s">
        <v>75</v>
      </c>
      <c r="B86" s="9" t="e">
        <f>INDEX(L1:L52,MATCH($A$83,$A$1:$A$52,0))</f>
        <v>#N/A</v>
      </c>
      <c r="C86" s="9" t="e">
        <f>INDEX(I2:I54,MATCH($A$83,$A$1:$A$52,0))</f>
        <v>#N/A</v>
      </c>
    </row>
    <row r="88" spans="1:7" x14ac:dyDescent="0.25">
      <c r="A88" s="11" t="s">
        <v>76</v>
      </c>
    </row>
    <row r="89" spans="1:7" x14ac:dyDescent="0.25">
      <c r="A89" t="s">
        <v>77</v>
      </c>
      <c r="B89" s="6">
        <v>1</v>
      </c>
      <c r="C89" s="6"/>
      <c r="D89" s="6">
        <v>2</v>
      </c>
      <c r="E89" s="6"/>
      <c r="F89" s="6">
        <v>3</v>
      </c>
    </row>
    <row r="90" spans="1:7" x14ac:dyDescent="0.25">
      <c r="B90" s="7" t="s">
        <v>0</v>
      </c>
      <c r="C90" s="7" t="s">
        <v>78</v>
      </c>
      <c r="D90" s="7" t="s">
        <v>0</v>
      </c>
      <c r="E90" s="7" t="s">
        <v>78</v>
      </c>
      <c r="F90" s="7" t="s">
        <v>0</v>
      </c>
      <c r="G90" s="7" t="s">
        <v>78</v>
      </c>
    </row>
    <row r="91" spans="1:7" x14ac:dyDescent="0.25">
      <c r="A91" t="s">
        <v>73</v>
      </c>
      <c r="B91" t="str">
        <f>_xlfn.XLOOKUP(B89,$F$2:$F$52,A2:A52)</f>
        <v>Clerk and Master - Chancery</v>
      </c>
      <c r="C91" s="10">
        <f>_xlfn.XLOOKUP($B$89,$F$2:$F$52,E2:E52)</f>
        <v>-0.15235918433091292</v>
      </c>
      <c r="D91" t="str">
        <f>_xlfn.XLOOKUP($D$89,F2:F52,$A$2:$A$52)</f>
        <v>Circuit Court Clerk</v>
      </c>
      <c r="E91" s="10">
        <f>_xlfn.XLOOKUP(D89,$F$2:$F$52,E2:E52)</f>
        <v>-0.11502817362571344</v>
      </c>
      <c r="F91" t="str">
        <f>_xlfn.XLOOKUP($F$89,F2:F52,$A$2:$A$52)</f>
        <v>Internal Audit</v>
      </c>
      <c r="G91" s="10">
        <f>_xlfn.XLOOKUP(F89,$F$2:$F$52,E2:E52)</f>
        <v>-9.5782760864849215E-2</v>
      </c>
    </row>
    <row r="92" spans="1:7" x14ac:dyDescent="0.25">
      <c r="A92" t="s">
        <v>74</v>
      </c>
      <c r="B92" t="str">
        <f>_xlfn.XLOOKUP($B$89,K2:K52,$A$2:$A$52)</f>
        <v>Metropolitan Clerk</v>
      </c>
      <c r="C92" s="10">
        <f>_xlfn.XLOOKUP(B89,$K$2:$K$52,$J$2:$J$52)</f>
        <v>-0.17551246244575608</v>
      </c>
      <c r="D92" t="str">
        <f>_xlfn.XLOOKUP($D$89,K2:K52,A2:A52)</f>
        <v>Internal Audit</v>
      </c>
      <c r="E92" s="10">
        <f>_xlfn.XLOOKUP(D89,$K$2:$K$52,$J$2:$J$52)</f>
        <v>-0.17103239309050916</v>
      </c>
      <c r="F92" t="str">
        <f>_xlfn.XLOOKUP($F$89,K2:K52,$A$2:$A$52)</f>
        <v>Office of Family Safety</v>
      </c>
      <c r="G92" s="10">
        <f>_xlfn.XLOOKUP(F89,$K$2:$K$52,$J$2:$J$52)</f>
        <v>-0.13918241656366656</v>
      </c>
    </row>
    <row r="93" spans="1:7" x14ac:dyDescent="0.25">
      <c r="A93" t="s">
        <v>75</v>
      </c>
      <c r="B93" t="str">
        <f>_xlfn.XLOOKUP($B$89,P2:P52,$A$2:$A$52)</f>
        <v>Community Oversight Board</v>
      </c>
      <c r="C93" s="10">
        <f>_xlfn.XLOOKUP(B89,$P$2:$P$52,$O$2:$O$52)</f>
        <v>-0.82994157333333329</v>
      </c>
      <c r="D93" t="str">
        <f>_xlfn.XLOOKUP($D$89,P2:P52,A4:A54)</f>
        <v>Community Education Commission</v>
      </c>
      <c r="E93" s="10">
        <f>_xlfn.XLOOKUP(D89,$P$2:$P$52,$O$2:$O$52)</f>
        <v>-0.15295680364719175</v>
      </c>
      <c r="F93" t="str">
        <f>_xlfn.XLOOKUP($F$89,P2:P52,$A$2:$A$52)</f>
        <v>Election Commission</v>
      </c>
      <c r="G93" s="10">
        <f>_xlfn.XLOOKUP(F89,$P$2:$P$52,$O$2:$O$52)</f>
        <v>-0.12882667147667154</v>
      </c>
    </row>
    <row r="95" spans="1:7" x14ac:dyDescent="0.25">
      <c r="A95" s="6" t="s">
        <v>79</v>
      </c>
    </row>
    <row r="96" spans="1:7" x14ac:dyDescent="0.25">
      <c r="A96" t="s">
        <v>77</v>
      </c>
      <c r="B96" s="6">
        <v>1</v>
      </c>
      <c r="C96" s="6"/>
      <c r="D96" s="6">
        <v>2</v>
      </c>
      <c r="E96" s="6"/>
      <c r="F96" s="6">
        <v>3</v>
      </c>
    </row>
    <row r="97" spans="1:9" x14ac:dyDescent="0.25">
      <c r="B97" s="7" t="s">
        <v>0</v>
      </c>
      <c r="C97" s="7" t="s">
        <v>78</v>
      </c>
      <c r="D97" s="7" t="s">
        <v>0</v>
      </c>
      <c r="E97" s="7" t="s">
        <v>78</v>
      </c>
      <c r="F97" s="7" t="s">
        <v>0</v>
      </c>
      <c r="G97" s="7" t="s">
        <v>78</v>
      </c>
    </row>
    <row r="98" spans="1:9" x14ac:dyDescent="0.25">
      <c r="A98" t="s">
        <v>73</v>
      </c>
      <c r="B98" t="e">
        <f>INDEX(A1:P52,MATCH(A98,A1:P1),MATCH(B96,A1:P52))</f>
        <v>#N/A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5" sqref="B2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Ziegler, Griffin</cp:lastModifiedBy>
  <cp:revision/>
  <dcterms:created xsi:type="dcterms:W3CDTF">2020-02-26T17:00:38Z</dcterms:created>
  <dcterms:modified xsi:type="dcterms:W3CDTF">2024-05-23T09:30:47Z</dcterms:modified>
  <cp:category/>
  <cp:contentStatus/>
</cp:coreProperties>
</file>