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i\Documents\DA12\Projects\excel-lookups-da12-HaylieCannon\"/>
    </mc:Choice>
  </mc:AlternateContent>
  <xr:revisionPtr revIDLastSave="0" documentId="13_ncr:1_{9E9E2884-D769-40E6-B278-C5020BA3DADD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C84" i="1"/>
  <c r="B84" i="1"/>
  <c r="C75" i="1"/>
  <c r="C76" i="1"/>
  <c r="C77" i="1"/>
  <c r="C78" i="1"/>
  <c r="C79" i="1"/>
  <c r="C74" i="1"/>
  <c r="B75" i="1"/>
  <c r="B76" i="1"/>
  <c r="B77" i="1"/>
  <c r="B78" i="1"/>
  <c r="B79" i="1"/>
  <c r="B74" i="1"/>
  <c r="D75" i="1"/>
  <c r="D76" i="1"/>
  <c r="D77" i="1"/>
  <c r="D78" i="1"/>
  <c r="D79" i="1"/>
  <c r="D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N3" i="1"/>
  <c r="N4" i="1"/>
  <c r="N5" i="1"/>
  <c r="N6" i="1"/>
  <c r="N7" i="1"/>
  <c r="N8" i="1"/>
  <c r="N9" i="1"/>
  <c r="N10" i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N24" i="1"/>
  <c r="N25" i="1"/>
  <c r="N26" i="1"/>
  <c r="N27" i="1"/>
  <c r="N28" i="1"/>
  <c r="N29" i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N45" i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O3" i="1"/>
  <c r="O4" i="1"/>
  <c r="O5" i="1"/>
  <c r="O6" i="1"/>
  <c r="O7" i="1"/>
  <c r="O8" i="1"/>
  <c r="O9" i="1"/>
  <c r="O10" i="1"/>
  <c r="O11" i="1"/>
  <c r="O23" i="1"/>
  <c r="O24" i="1"/>
  <c r="O25" i="1"/>
  <c r="O26" i="1"/>
  <c r="O27" i="1"/>
  <c r="O28" i="1"/>
  <c r="O29" i="1"/>
  <c r="O43" i="1"/>
  <c r="O44" i="1"/>
  <c r="O45" i="1"/>
  <c r="O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<sst xmlns="http://schemas.openxmlformats.org/spreadsheetml/2006/main" count="150" uniqueCount="90">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</sst>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7" workbookViewId="0">
      <selection activeCell="B56" sqref="B56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IFERROR(D2/B2,0)</f>
        <v>-4.3170750765267295E-2</v>
      </c>
      <c r="F2">
        <f>IFERROR(RANK(E2,$E$2:$E$52,1)," ")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IFERROR(I2/G2," ")</f>
        <v>-9.4972027086493035E-2</v>
      </c>
      <c r="K2">
        <f>IFERROR(RANK(J2,$J$2:$J$52,1)," ")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IFERROR(N2/L2," ")</f>
        <v>-5.6484362894991494E-2</v>
      </c>
      <c r="P2">
        <f>IFERROR(RANK(O2,$O$2:$O$52,1)," ")</f>
        <v>14</v>
      </c>
    </row>
    <row r="3" spans="1:16" x14ac:dyDescent="0.35">
      <c r="A3" t="s">
        <v>17</v>
      </c>
      <c r="B3" s="9">
        <v>328800</v>
      </c>
      <c r="C3" s="9">
        <v>321214.59000000003</v>
      </c>
      <c r="D3" s="9">
        <f t="shared" ref="D3:D52" si="0">C3-B3</f>
        <v>-7585.4099999999744</v>
      </c>
      <c r="E3" s="5">
        <f t="shared" ref="E3:E52" si="1">IFERROR(D3/B3," ")</f>
        <v>-2.3069981751824741E-2</v>
      </c>
      <c r="F3">
        <f t="shared" ref="F3:F52" si="2">IFERROR(RANK(E3,$E$2:$E$52,1)," ")</f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IFERROR(I3/G3," ")</f>
        <v>-6.6804928315415249E-2</v>
      </c>
      <c r="K3">
        <f t="shared" ref="K3:K52" si="5">IFERROR(RANK(J3,$J$2:$J$52,1)," ")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IFERROR(N3/L3," ")</f>
        <v>-1.3540749922529313E-3</v>
      </c>
      <c r="P3">
        <f t="shared" ref="P3:P52" si="8">IFERROR(RANK(O3,$O$2:$O$52,1)," ")</f>
        <v>37</v>
      </c>
    </row>
    <row r="4" spans="1:16" x14ac:dyDescent="0.3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 s="9">
        <v>0</v>
      </c>
      <c r="C11" s="9">
        <v>0</v>
      </c>
      <c r="D11" s="9">
        <f t="shared" si="0"/>
        <v>0</v>
      </c>
      <c r="E11" s="5" t="str">
        <f t="shared" si="1"/>
        <v xml:space="preserve"> </v>
      </c>
      <c r="F11" t="str">
        <f t="shared" si="2"/>
        <v xml:space="preserve"> </v>
      </c>
      <c r="G11" s="9">
        <v>0</v>
      </c>
      <c r="H11" s="9">
        <v>0</v>
      </c>
      <c r="I11" s="9">
        <f t="shared" si="3"/>
        <v>0</v>
      </c>
      <c r="J11" s="5" t="str">
        <f t="shared" si="4"/>
        <v xml:space="preserve"> </v>
      </c>
      <c r="K11" t="str">
        <f t="shared" si="5"/>
        <v xml:space="preserve"> 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48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 s="9">
        <v>0</v>
      </c>
      <c r="C27" s="9">
        <v>0</v>
      </c>
      <c r="D27" s="9">
        <f t="shared" si="0"/>
        <v>0</v>
      </c>
      <c r="E27" s="5" t="str">
        <f t="shared" si="1"/>
        <v xml:space="preserve"> </v>
      </c>
      <c r="F27" t="str">
        <f t="shared" si="2"/>
        <v xml:space="preserve"> </v>
      </c>
      <c r="G27" s="9">
        <v>0</v>
      </c>
      <c r="H27" s="9">
        <v>0</v>
      </c>
      <c r="I27" s="9">
        <f t="shared" si="3"/>
        <v>0</v>
      </c>
      <c r="J27" s="5" t="str">
        <f t="shared" si="4"/>
        <v xml:space="preserve"> </v>
      </c>
      <c r="K27" t="str">
        <f t="shared" si="5"/>
        <v xml:space="preserve"> </v>
      </c>
      <c r="L27" s="9">
        <v>0</v>
      </c>
      <c r="M27" s="9">
        <v>0</v>
      </c>
      <c r="N27" s="9">
        <f t="shared" si="6"/>
        <v>0</v>
      </c>
      <c r="O27" s="5" t="str">
        <f t="shared" si="7"/>
        <v xml:space="preserve"> </v>
      </c>
      <c r="P27" t="str">
        <f t="shared" si="8"/>
        <v xml:space="preserve"> </v>
      </c>
    </row>
    <row r="28" spans="1:16" x14ac:dyDescent="0.3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 s="9">
        <v>0</v>
      </c>
      <c r="C35" s="9">
        <v>0</v>
      </c>
      <c r="D35" s="9">
        <f t="shared" si="0"/>
        <v>0</v>
      </c>
      <c r="E35" s="5" t="str">
        <f t="shared" si="1"/>
        <v xml:space="preserve"> </v>
      </c>
      <c r="F35" t="str">
        <f t="shared" si="2"/>
        <v xml:space="preserve"> </v>
      </c>
      <c r="G35" s="9">
        <v>0</v>
      </c>
      <c r="H35" s="9">
        <v>0</v>
      </c>
      <c r="I35" s="9">
        <f t="shared" si="3"/>
        <v>0</v>
      </c>
      <c r="J35" s="5" t="str">
        <f t="shared" si="4"/>
        <v xml:space="preserve"> </v>
      </c>
      <c r="K35" t="str">
        <f t="shared" si="5"/>
        <v xml:space="preserve"> </v>
      </c>
      <c r="L35" s="9">
        <v>0</v>
      </c>
      <c r="M35" s="9">
        <v>0</v>
      </c>
      <c r="N35" s="9">
        <f t="shared" si="6"/>
        <v>0</v>
      </c>
      <c r="O35" s="5" t="str">
        <f t="shared" si="7"/>
        <v xml:space="preserve"> </v>
      </c>
      <c r="P35" t="str">
        <f t="shared" si="8"/>
        <v xml:space="preserve"> </v>
      </c>
    </row>
    <row r="36" spans="1:16" x14ac:dyDescent="0.3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 t="str">
        <f t="shared" si="7"/>
        <v xml:space="preserve"> </v>
      </c>
      <c r="P49" t="str">
        <f t="shared" si="8"/>
        <v xml:space="preserve"> </v>
      </c>
    </row>
    <row r="50" spans="1:16" x14ac:dyDescent="0.3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VLOOKUP(A56,$A$1:$D$52,4)</f>
        <v>-36209.630000000005</v>
      </c>
      <c r="C56">
        <f>VLOOKUP(A56,$A$1:$I$52,9,0)</f>
        <v>-27292.159999999974</v>
      </c>
      <c r="D56">
        <f>VLOOKUP(A56,$A$1:$N$52,14,0)</f>
        <v>-9181.0800000000163</v>
      </c>
    </row>
    <row r="57" spans="1:16" x14ac:dyDescent="0.35">
      <c r="A57" t="s">
        <v>25</v>
      </c>
      <c r="B57">
        <f t="shared" ref="B57:D61" si="9">VLOOKUP(A57,$A$1:$D$52,4)</f>
        <v>0</v>
      </c>
      <c r="C57">
        <f t="shared" ref="C57:C61" si="10">VLOOKUP(A57,$A$1:$I$52,9,0)</f>
        <v>0</v>
      </c>
      <c r="D57">
        <f t="shared" ref="D57:D61" si="11">VLOOKUP(A57,$A$1:$N$52,14,0)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_xlfn.XLOOKUP(A65,$A$1:$A$52,$D$1:$D$52,0,0,1)</f>
        <v>-36209.630000000005</v>
      </c>
      <c r="C65">
        <f>_xlfn.XLOOKUP(A65,$A$1:$A$52,$I$1:$I$52,0,0,1)</f>
        <v>-27292.159999999974</v>
      </c>
      <c r="D65">
        <f>_xlfn.XLOOKUP(A65,$A$1:$A$52,$N$1:$N$52,0,0,1)</f>
        <v>-9181.0800000000163</v>
      </c>
    </row>
    <row r="66" spans="1:4" x14ac:dyDescent="0.35">
      <c r="A66" t="s">
        <v>25</v>
      </c>
      <c r="B66">
        <f t="shared" ref="B66:B70" si="12">_xlfn.XLOOKUP(A66,$A$1:$A$52,$D$1:$D$52,0,0,1)</f>
        <v>0</v>
      </c>
      <c r="C66">
        <f t="shared" ref="C66:C70" si="13">_xlfn.XLOOKUP(A66,$A$1:$A$52,$I$1:$I$52,0,0,1)</f>
        <v>0</v>
      </c>
      <c r="D66">
        <f t="shared" ref="D66:D70" si="14">_xlfn.XLOOKUP(A66,$A$1:$A$52,$N$1:$N$52,0,0,1)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INDEX($A$2:$D$52,MATCH(A74,$A$2:$A$52,0),4)</f>
        <v>-36209.630000000005</v>
      </c>
      <c r="C74">
        <f>INDEX($A$2:$I$52,MATCH(A74,$A$2:$A$52,0),9)</f>
        <v>-27292.159999999974</v>
      </c>
      <c r="D74">
        <f>INDEX($A$2:$N$52,MATCH(A74,$A$2:$A$52,0),14)</f>
        <v>-9181.0800000000163</v>
      </c>
    </row>
    <row r="75" spans="1:4" x14ac:dyDescent="0.35">
      <c r="A75" t="s">
        <v>25</v>
      </c>
      <c r="B75">
        <f t="shared" ref="B75:B79" si="15">INDEX($A$2:$D$52,MATCH(A75,$A$2:$A$52,0),4)</f>
        <v>0</v>
      </c>
      <c r="C75">
        <f t="shared" ref="C75:C79" si="16">INDEX($A$2:$I$52,MATCH(A75,$A$2:$A$52,0),9)</f>
        <v>0</v>
      </c>
      <c r="D75">
        <f t="shared" ref="D75:D79" si="17">INDEX($A$2:$N$52,MATCH(A75,$A$2:$A$52,0),14)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16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INDEX(A2:B52,MATCH(B82,A2:A52,0),2)</f>
        <v>356640100</v>
      </c>
      <c r="C84" s="6">
        <f>INDEX(A2:C52,MATCH(B82,A2:A52,0),3)</f>
        <v>341243679.13</v>
      </c>
    </row>
    <row r="85" spans="1:7" x14ac:dyDescent="0.35">
      <c r="A85" t="s">
        <v>74</v>
      </c>
      <c r="B85" s="6">
        <f>INDEX(A2:G52,MATCH(B82,A2:A52,0),7)</f>
        <v>382685200</v>
      </c>
      <c r="C85" s="6">
        <f>INDEX(A2:H52,MATCH(B82,A2:A52,0),8)</f>
        <v>346340810.81999999</v>
      </c>
    </row>
    <row r="86" spans="1:7" x14ac:dyDescent="0.35">
      <c r="A86" t="s">
        <v>75</v>
      </c>
      <c r="B86" s="6">
        <f>INDEX(A2:L52,MATCH(B82,A2:A52,0),12)</f>
        <v>376548600</v>
      </c>
      <c r="C86" s="6">
        <f>INDEX(A2:M52,MATCH(B82,A2:A52,0),13)</f>
        <v>355279492.22999901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haylie cannon</cp:lastModifiedBy>
  <cp:revision/>
  <dcterms:created xsi:type="dcterms:W3CDTF">2020-02-26T17:00:38Z</dcterms:created>
  <dcterms:modified xsi:type="dcterms:W3CDTF">2024-05-22T01:06:06Z</dcterms:modified>
  <cp:category/>
  <cp:contentStatus/>
</cp:coreProperties>
</file>