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i\Documents\DA12\Projects\excel-lookups-da12-HaylieCannon\"/>
    </mc:Choice>
  </mc:AlternateContent>
  <xr:revisionPtr revIDLastSave="0" documentId="13_ncr:1_{EC5F874F-E755-41B1-8BD5-3C894F1A83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F93" i="1"/>
  <c r="F92" i="1"/>
  <c r="F91" i="1"/>
  <c r="D93" i="1"/>
  <c r="D92" i="1"/>
  <c r="D91" i="1"/>
  <c r="E93" i="1"/>
  <c r="G99" i="1"/>
  <c r="G100" i="1"/>
  <c r="G98" i="1"/>
  <c r="G93" i="1"/>
  <c r="G92" i="1"/>
  <c r="G91" i="1"/>
  <c r="F100" i="1"/>
  <c r="F99" i="1"/>
  <c r="E100" i="1"/>
  <c r="E99" i="1"/>
  <c r="E98" i="1"/>
  <c r="E92" i="1"/>
  <c r="E91" i="1"/>
  <c r="D99" i="1"/>
  <c r="D100" i="1"/>
  <c r="D98" i="1"/>
  <c r="C93" i="1" l="1"/>
  <c r="C92" i="1"/>
  <c r="C91" i="1"/>
  <c r="B93" i="1"/>
  <c r="B92" i="1"/>
  <c r="B91" i="1"/>
  <c r="C100" i="1"/>
  <c r="C99" i="1"/>
  <c r="C98" i="1"/>
  <c r="B100" i="1"/>
  <c r="B99" i="1"/>
  <c r="B98" i="1"/>
  <c r="B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29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35" i="1" s="1"/>
  <c r="E36" i="1"/>
  <c r="E37" i="1"/>
  <c r="F37" i="1" s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11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C65" i="1"/>
  <c r="D65" i="1"/>
  <c r="B65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C86" i="1"/>
  <c r="B86" i="1"/>
  <c r="C85" i="1"/>
  <c r="B85" i="1"/>
  <c r="C84" i="1"/>
  <c r="B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" i="1"/>
  <c r="N4" i="1"/>
  <c r="N5" i="1"/>
  <c r="N6" i="1"/>
  <c r="N7" i="1"/>
  <c r="N8" i="1"/>
  <c r="N9" i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N24" i="1"/>
  <c r="N25" i="1"/>
  <c r="N26" i="1"/>
  <c r="N27" i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O3" i="1"/>
  <c r="O4" i="1"/>
  <c r="O5" i="1"/>
  <c r="O6" i="1"/>
  <c r="O7" i="1"/>
  <c r="O8" i="1"/>
  <c r="O9" i="1"/>
  <c r="O10" i="1"/>
  <c r="O11" i="1"/>
  <c r="O23" i="1"/>
  <c r="O24" i="1"/>
  <c r="O25" i="1"/>
  <c r="O26" i="1"/>
  <c r="O27" i="1"/>
  <c r="O28" i="1"/>
  <c r="O29" i="1"/>
  <c r="O43" i="1"/>
  <c r="O44" i="1"/>
  <c r="O45" i="1"/>
  <c r="O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39" i="1" l="1"/>
  <c r="F38" i="1"/>
  <c r="F19" i="1"/>
  <c r="F12" i="1"/>
  <c r="F36" i="1"/>
  <c r="F33" i="1"/>
  <c r="F32" i="1"/>
  <c r="F34" i="1"/>
  <c r="F14" i="1"/>
  <c r="F15" i="1"/>
  <c r="F30" i="1"/>
  <c r="F31" i="1"/>
  <c r="F16" i="1"/>
  <c r="F4" i="1"/>
  <c r="F2" i="1"/>
  <c r="F46" i="1"/>
  <c r="F27" i="1"/>
  <c r="F42" i="1"/>
  <c r="F40" i="1"/>
  <c r="F3" i="1"/>
  <c r="F51" i="1"/>
  <c r="F17" i="1"/>
  <c r="F52" i="1"/>
  <c r="F13" i="1"/>
  <c r="F41" i="1"/>
  <c r="F28" i="1"/>
  <c r="F10" i="1"/>
  <c r="F47" i="1"/>
  <c r="F6" i="1"/>
  <c r="F45" i="1"/>
  <c r="F44" i="1"/>
  <c r="F24" i="1"/>
  <c r="F43" i="1"/>
  <c r="F23" i="1"/>
  <c r="F22" i="1"/>
  <c r="F21" i="1"/>
  <c r="F20" i="1"/>
  <c r="F50" i="1"/>
  <c r="F49" i="1"/>
  <c r="F9" i="1"/>
  <c r="F48" i="1"/>
  <c r="F8" i="1"/>
  <c r="F7" i="1"/>
  <c r="F26" i="1"/>
  <c r="F25" i="1"/>
  <c r="F18" i="1"/>
  <c r="F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<sst xmlns="http://schemas.openxmlformats.org/spreadsheetml/2006/main" count="150" uniqueCount="90">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</sst>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0" fontId="0" fillId="0" borderId="0" xfId="0" applyBorder="1" applyAlignment="1"/>
    <xf numFmtId="9" fontId="0" fillId="0" borderId="0" xfId="43" applyFont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D98" sqref="D98"/>
    </sheetView>
  </sheetViews>
  <sheetFormatPr defaultRowHeight="14.5" x14ac:dyDescent="0.35"/>
  <cols>
    <col min="1" max="1" width="32.26953125" bestFit="1" customWidth="1"/>
    <col min="2" max="2" width="24.54296875" bestFit="1" customWidth="1"/>
    <col min="3" max="3" width="15.6328125" bestFit="1" customWidth="1"/>
    <col min="4" max="4" width="24.54296875" bestFit="1" customWidth="1"/>
    <col min="5" max="5" width="12.08984375" bestFit="1" customWidth="1"/>
    <col min="6" max="6" width="24.54296875" bestFit="1" customWidth="1"/>
    <col min="7" max="7" width="15.6328125" bestFit="1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IFERROR(D2/B2,0)</f>
        <v>-4.3170750765267295E-2</v>
      </c>
      <c r="F2">
        <f>IFERROR(RANK(E2,$E$2:$E$52,1)," ")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IFERROR(I2/G2," ")</f>
        <v>-9.4972027086493035E-2</v>
      </c>
      <c r="K2">
        <f>IFERROR(RANK(J2,$J$2:$J$52,1)," ")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IFERROR(N2/L2," ")</f>
        <v>-5.6484362894991494E-2</v>
      </c>
      <c r="P2">
        <f>IFERROR(RANK(O2,$O$2:$O$52,1)," ")</f>
        <v>14</v>
      </c>
    </row>
    <row r="3" spans="1:16" x14ac:dyDescent="0.3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IFERROR(D3/B3," ")</f>
        <v>-2.3069981751824741E-2</v>
      </c>
      <c r="F3">
        <f t="shared" ref="F3:F52" si="2">IFERROR(RANK(E3,$E$2:$E$52,1)," ")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IFERROR(I3/G3," ")</f>
        <v>-6.6804928315415249E-2</v>
      </c>
      <c r="K3">
        <f t="shared" ref="K3:K52" si="5">IFERROR(RANK(J3,$J$2:$J$52,1)," ")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IFERROR(N3/L3," ")</f>
        <v>-1.3540749922529313E-3</v>
      </c>
      <c r="P3">
        <f t="shared" ref="P3:P52" si="8">IFERROR(RANK(O3,$O$2:$O$52,1)," ")</f>
        <v>37</v>
      </c>
    </row>
    <row r="4" spans="1:16" x14ac:dyDescent="0.3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 s="9">
        <v>0</v>
      </c>
      <c r="C11" s="9">
        <v>0</v>
      </c>
      <c r="D11" s="9">
        <f t="shared" si="0"/>
        <v>0</v>
      </c>
      <c r="E11" s="5" t="str">
        <f t="shared" si="1"/>
        <v xml:space="preserve"> </v>
      </c>
      <c r="F11" t="str">
        <f t="shared" si="2"/>
        <v xml:space="preserve"> </v>
      </c>
      <c r="G11" s="9">
        <v>0</v>
      </c>
      <c r="H11" s="9">
        <v>0</v>
      </c>
      <c r="I11" s="9">
        <f t="shared" si="3"/>
        <v>0</v>
      </c>
      <c r="J11" s="5" t="str">
        <f t="shared" si="4"/>
        <v xml:space="preserve"> </v>
      </c>
      <c r="K11" t="str">
        <f t="shared" si="5"/>
        <v xml:space="preserve"> 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 s="9">
        <v>0</v>
      </c>
      <c r="C27" s="9">
        <v>0</v>
      </c>
      <c r="D27" s="9">
        <f t="shared" si="0"/>
        <v>0</v>
      </c>
      <c r="E27" s="5" t="str">
        <f t="shared" si="1"/>
        <v xml:space="preserve"> </v>
      </c>
      <c r="F27" t="str">
        <f t="shared" si="2"/>
        <v xml:space="preserve"> </v>
      </c>
      <c r="G27" s="9">
        <v>0</v>
      </c>
      <c r="H27" s="9">
        <v>0</v>
      </c>
      <c r="I27" s="9">
        <f t="shared" si="3"/>
        <v>0</v>
      </c>
      <c r="J27" s="5" t="str">
        <f t="shared" si="4"/>
        <v xml:space="preserve"> </v>
      </c>
      <c r="K27" t="str">
        <f t="shared" si="5"/>
        <v xml:space="preserve"> </v>
      </c>
      <c r="L27" s="9">
        <v>0</v>
      </c>
      <c r="M27" s="9">
        <v>0</v>
      </c>
      <c r="N27" s="9">
        <f t="shared" si="6"/>
        <v>0</v>
      </c>
      <c r="O27" s="5" t="str">
        <f t="shared" si="7"/>
        <v xml:space="preserve"> </v>
      </c>
      <c r="P27" t="str">
        <f t="shared" si="8"/>
        <v xml:space="preserve"> </v>
      </c>
    </row>
    <row r="28" spans="1:16" x14ac:dyDescent="0.3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 s="9">
        <v>0</v>
      </c>
      <c r="C35" s="9">
        <v>0</v>
      </c>
      <c r="D35" s="9">
        <f t="shared" si="0"/>
        <v>0</v>
      </c>
      <c r="E35" s="5" t="str">
        <f t="shared" si="1"/>
        <v xml:space="preserve"> </v>
      </c>
      <c r="F35" t="str">
        <f t="shared" si="2"/>
        <v xml:space="preserve"> </v>
      </c>
      <c r="G35" s="9">
        <v>0</v>
      </c>
      <c r="H35" s="9">
        <v>0</v>
      </c>
      <c r="I35" s="9">
        <f t="shared" si="3"/>
        <v>0</v>
      </c>
      <c r="J35" s="5" t="str">
        <f t="shared" si="4"/>
        <v xml:space="preserve"> </v>
      </c>
      <c r="K35" t="str">
        <f t="shared" si="5"/>
        <v xml:space="preserve"> </v>
      </c>
      <c r="L35" s="9">
        <v>0</v>
      </c>
      <c r="M35" s="9">
        <v>0</v>
      </c>
      <c r="N35" s="9">
        <f t="shared" si="6"/>
        <v>0</v>
      </c>
      <c r="O35" s="5" t="str">
        <f t="shared" si="7"/>
        <v xml:space="preserve"> </v>
      </c>
      <c r="P35" t="str">
        <f t="shared" si="8"/>
        <v xml:space="preserve"> </v>
      </c>
    </row>
    <row r="36" spans="1:16" x14ac:dyDescent="0.3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 t="str">
        <f t="shared" si="7"/>
        <v xml:space="preserve"> </v>
      </c>
      <c r="P49" t="str">
        <f t="shared" si="8"/>
        <v xml:space="preserve"> </v>
      </c>
    </row>
    <row r="50" spans="1:16" x14ac:dyDescent="0.3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INDEX($A$2:$P$52,MATCH($A56,$A$2:$A$52,0),MATCH(B$55,$A$1:$P$1,0))</f>
        <v>-36209.630000000005</v>
      </c>
      <c r="C56">
        <f t="shared" ref="C56:D61" si="9">INDEX($A$2:$P$52,MATCH($A56,$A$2:$A$52,0),MATCH(C$55,$A$1:$P$1,0))</f>
        <v>-27292.159999999974</v>
      </c>
      <c r="D56">
        <f t="shared" si="9"/>
        <v>-9181.0800000000163</v>
      </c>
    </row>
    <row r="57" spans="1:16" x14ac:dyDescent="0.35">
      <c r="A57" t="s">
        <v>25</v>
      </c>
      <c r="B57">
        <f t="shared" ref="B57:B61" si="10">INDEX($A$2:$P$52,MATCH($A57,$A$2:$A$52,0),MATCH(B$55,$A$1:$P$1,0))</f>
        <v>0</v>
      </c>
      <c r="C57">
        <f t="shared" si="9"/>
        <v>0</v>
      </c>
      <c r="D57">
        <f t="shared" si="9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35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INDEX($A$2:$P$52,MATCH($A65,$A$2:$A$52,0),MATCH(B$64,$A$1:$P$1,0))</f>
        <v>-36209.630000000005</v>
      </c>
      <c r="C65">
        <f t="shared" ref="C65:D70" si="11">INDEX($A$2:$P$52,MATCH($A65,$A$2:$A$52,0),MATCH(C$64,$A$1:$P$1,0))</f>
        <v>-27292.159999999974</v>
      </c>
      <c r="D65">
        <f t="shared" si="11"/>
        <v>-9181.0800000000163</v>
      </c>
    </row>
    <row r="66" spans="1:4" x14ac:dyDescent="0.35">
      <c r="A66" t="s">
        <v>25</v>
      </c>
      <c r="B66">
        <f t="shared" ref="B66:B70" si="12">INDEX($A$2:$P$52,MATCH($A66,$A$2:$A$52,0),MATCH(B$64,$A$1:$P$1,0))</f>
        <v>0</v>
      </c>
      <c r="C66">
        <f t="shared" si="11"/>
        <v>0</v>
      </c>
      <c r="D66">
        <f t="shared" si="11"/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1"/>
        <v>-189254.06000000006</v>
      </c>
      <c r="D67">
        <f t="shared" si="11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1"/>
        <v>-45485.580000000075</v>
      </c>
      <c r="D68">
        <f t="shared" si="11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1"/>
        <v>-8005.7900000010268</v>
      </c>
      <c r="D69">
        <f t="shared" si="11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1"/>
        <v>-133456.33000001032</v>
      </c>
      <c r="D70">
        <f t="shared" si="11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INDEX($A$2:$P$52,MATCH($A74,$A$2:$A$52,0),MATCH(B$73,$A$1:$P$1,0))</f>
        <v>-36209.630000000005</v>
      </c>
      <c r="C74">
        <f t="shared" ref="C74:D79" si="13">INDEX($A$2:$P$52,MATCH($A74,$A$2:$A$52,0),MATCH(C$73,$A$1:$P$1,0))</f>
        <v>-27292.159999999974</v>
      </c>
      <c r="D74">
        <f t="shared" si="13"/>
        <v>-9181.0800000000163</v>
      </c>
    </row>
    <row r="75" spans="1:4" x14ac:dyDescent="0.35">
      <c r="A75" t="s">
        <v>25</v>
      </c>
      <c r="B75">
        <f t="shared" ref="B75:B79" si="14">INDEX($A$2:$P$52,MATCH($A75,$A$2:$A$52,0),MATCH(B$73,$A$1:$P$1,0))</f>
        <v>0</v>
      </c>
      <c r="C75">
        <f t="shared" si="13"/>
        <v>0</v>
      </c>
      <c r="D75">
        <f t="shared" si="13"/>
        <v>-311228.08999999997</v>
      </c>
    </row>
    <row r="76" spans="1:4" x14ac:dyDescent="0.35">
      <c r="A76" t="s">
        <v>32</v>
      </c>
      <c r="B76">
        <f t="shared" si="14"/>
        <v>-149396.10000000987</v>
      </c>
      <c r="C76">
        <f t="shared" si="13"/>
        <v>-189254.06000000006</v>
      </c>
      <c r="D76">
        <f t="shared" si="13"/>
        <v>-374962.91000000015</v>
      </c>
    </row>
    <row r="77" spans="1:4" x14ac:dyDescent="0.35">
      <c r="A77" t="s">
        <v>38</v>
      </c>
      <c r="B77">
        <f t="shared" si="14"/>
        <v>-12230.810000000056</v>
      </c>
      <c r="C77">
        <f t="shared" si="13"/>
        <v>-45485.580000000075</v>
      </c>
      <c r="D77">
        <f t="shared" si="13"/>
        <v>-72.879999999888241</v>
      </c>
    </row>
    <row r="78" spans="1:4" x14ac:dyDescent="0.35">
      <c r="A78" t="s">
        <v>39</v>
      </c>
      <c r="B78">
        <f t="shared" si="14"/>
        <v>-4950.4699999999721</v>
      </c>
      <c r="C78">
        <f t="shared" si="13"/>
        <v>-8005.7900000010268</v>
      </c>
      <c r="D78">
        <f t="shared" si="13"/>
        <v>-1724.9000000000233</v>
      </c>
    </row>
    <row r="79" spans="1:4" x14ac:dyDescent="0.35">
      <c r="A79" t="s">
        <v>55</v>
      </c>
      <c r="B79">
        <f t="shared" si="14"/>
        <v>-184239.79000001028</v>
      </c>
      <c r="C79">
        <f t="shared" si="13"/>
        <v>-133456.33000001032</v>
      </c>
      <c r="D79">
        <f t="shared" si="13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INDEX(A2:B52,MATCH(B82,A2:A52,0),2)</f>
        <v>356640100</v>
      </c>
      <c r="C84" s="6">
        <f>INDEX(A2:C52,MATCH(B82,A2:A52,0),3)</f>
        <v>341243679.13</v>
      </c>
    </row>
    <row r="85" spans="1:7" x14ac:dyDescent="0.35">
      <c r="A85" t="s">
        <v>74</v>
      </c>
      <c r="B85" s="6">
        <f>INDEX(A2:G52,MATCH(B82,A2:A52,0),7)</f>
        <v>382685200</v>
      </c>
      <c r="C85" s="6">
        <f>INDEX(A2:H52,MATCH(B82,A2:A52,0),8)</f>
        <v>346340810.81999999</v>
      </c>
    </row>
    <row r="86" spans="1:7" x14ac:dyDescent="0.35">
      <c r="A86" t="s">
        <v>75</v>
      </c>
      <c r="B86" s="6">
        <f>INDEX(A2:L52,MATCH(B82,A2:A52,0),12)</f>
        <v>376548600</v>
      </c>
      <c r="C86" s="6">
        <f>INDEX(A2:M52,MATCH(B82,A2:A52,0),13)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s="10" t="str">
        <f>_xlfn.XLOOKUP($B$89,$F$2:$F$52,$A$2:$A$52,0,0,1)</f>
        <v>Clerk and Master - Chancery</v>
      </c>
      <c r="C91" s="11">
        <f>_xlfn.XLOOKUP($B$89,$F$2:$F$52,$E$2:$E$52,0,0,1)</f>
        <v>-0.15235918433091292</v>
      </c>
      <c r="D91" s="10" t="str">
        <f>_xlfn.XLOOKUP($D$89,$F$2:$F$52,$A$2:$A$52,0,0,1)</f>
        <v>Circuit Court Clerk</v>
      </c>
      <c r="E91" s="11">
        <f>_xlfn.XLOOKUP($D$89,$F$2:$F$52,$E$2:$E$52,0,0,1)</f>
        <v>-0.11502817362571344</v>
      </c>
      <c r="F91" s="10" t="str">
        <f>_xlfn.XLOOKUP($F$89,$F$2:$F$52,$A$2:$A$52,0,0,1)</f>
        <v>Internal Audit</v>
      </c>
      <c r="G91" s="11">
        <f>_xlfn.XLOOKUP($F$89,$F$2:$F$52,$E$2:$E$52,0,0,1)</f>
        <v>-9.5782760864849215E-2</v>
      </c>
    </row>
    <row r="92" spans="1:7" x14ac:dyDescent="0.35">
      <c r="A92" t="s">
        <v>74</v>
      </c>
      <c r="B92" s="10" t="str">
        <f>_xlfn.XLOOKUP($B$89,$K$2:$K$52,$A$2:$A$52,0,0,1)</f>
        <v>Metropolitan Clerk</v>
      </c>
      <c r="C92" s="11">
        <f>_xlfn.XLOOKUP($B$89,$K$2:$K$52,$J$2:$J$52,0,0,1)</f>
        <v>-0.17551246244575608</v>
      </c>
      <c r="D92" s="10" t="str">
        <f>_xlfn.XLOOKUP($D$89,$K$2:$K$52,$A$2:$A$52,0,0,1)</f>
        <v>Internal Audit</v>
      </c>
      <c r="E92" s="11">
        <f>_xlfn.XLOOKUP($D$89,$K$2:$K$52,$J$2:$J$52,0,0,1)</f>
        <v>-0.17103239309050916</v>
      </c>
      <c r="F92" s="10" t="str">
        <f>_xlfn.XLOOKUP($F$89,$K$2:$K$52,$A$2:$A$52,0,0,1)</f>
        <v>Office of Family Safety</v>
      </c>
      <c r="G92" s="11">
        <f>_xlfn.XLOOKUP($F$89,$K$2:$K$52,$J$2:$J$52,0,0,1)</f>
        <v>-0.13918241656366656</v>
      </c>
    </row>
    <row r="93" spans="1:7" x14ac:dyDescent="0.35">
      <c r="A93" t="s">
        <v>75</v>
      </c>
      <c r="B93" s="10" t="str">
        <f>_xlfn.XLOOKUP($B$89,$P$2:$P$52,$A$2:$A$52,0,0,1)</f>
        <v>Community Oversight Board</v>
      </c>
      <c r="C93" s="11">
        <f>_xlfn.XLOOKUP($B$89,$P$2:$P$52,$O$2:$O$52,0,0,1)</f>
        <v>-0.82994157333333329</v>
      </c>
      <c r="D93" s="10" t="str">
        <f>_xlfn.XLOOKUP($D$89,$P$2:$P$52,$A$2:$A$52,0,0,1)</f>
        <v>Clerk and Master - Chancery</v>
      </c>
      <c r="E93" s="11">
        <f>_xlfn.XLOOKUP($D$89,$P$2:$P$52,$O$2:$O$52,0,0,1)</f>
        <v>-0.15295680364719175</v>
      </c>
      <c r="F93" s="10" t="str">
        <f>_xlfn.XLOOKUP($F$89,$P$2:$P$52,$A$2:$A$52,0,0,1)</f>
        <v>Election Commission</v>
      </c>
      <c r="G93" s="11">
        <f>_xlfn.XLOOKUP($F$89,$P$2:$P$52,$O$2:$O$52,0,0,1)</f>
        <v>-0.12882667147667154</v>
      </c>
    </row>
    <row r="94" spans="1:7" x14ac:dyDescent="0.35">
      <c r="B94" s="10"/>
      <c r="C94" s="10"/>
      <c r="D94" s="10"/>
      <c r="E94" s="10"/>
      <c r="F94" s="10"/>
      <c r="G94" s="10"/>
    </row>
    <row r="95" spans="1:7" x14ac:dyDescent="0.35">
      <c r="A95" s="7" t="s">
        <v>79</v>
      </c>
      <c r="B95" s="10"/>
      <c r="C95" s="10"/>
      <c r="D95" s="10"/>
      <c r="E95" s="10"/>
      <c r="F95" s="10"/>
      <c r="G95" s="10"/>
    </row>
    <row r="96" spans="1:7" x14ac:dyDescent="0.35">
      <c r="A96" t="s">
        <v>77</v>
      </c>
      <c r="B96" s="10">
        <v>1</v>
      </c>
      <c r="C96" s="10"/>
      <c r="D96" s="10">
        <v>2</v>
      </c>
      <c r="E96" s="10"/>
      <c r="F96" s="10">
        <v>3</v>
      </c>
      <c r="G96" s="10"/>
    </row>
    <row r="97" spans="1:9" x14ac:dyDescent="0.35">
      <c r="B97" s="10" t="s">
        <v>0</v>
      </c>
      <c r="C97" s="10" t="s">
        <v>78</v>
      </c>
      <c r="D97" s="10" t="s">
        <v>0</v>
      </c>
      <c r="E97" s="10" t="s">
        <v>78</v>
      </c>
      <c r="F97" s="10" t="s">
        <v>0</v>
      </c>
      <c r="G97" s="10" t="s">
        <v>78</v>
      </c>
    </row>
    <row r="98" spans="1:9" x14ac:dyDescent="0.35">
      <c r="A98" t="s">
        <v>73</v>
      </c>
      <c r="B98" s="10" t="str">
        <f>INDEX($A$2:$P$52,MATCH(B$96,$F$2:$F$52,0),1)</f>
        <v>Clerk and Master - Chancery</v>
      </c>
      <c r="C98" s="11">
        <f>INDEX($A$2:$P$52,MATCH(B$96,$F$2:$F$52,0),5)</f>
        <v>-0.15235918433091292</v>
      </c>
      <c r="D98" s="10" t="str">
        <f>INDEX($A$2:$P$52,MATCH(D$96,$F$2:$F$52,0),1)</f>
        <v>Circuit Court Clerk</v>
      </c>
      <c r="E98" s="11">
        <f>INDEX($A$2:$P$52,MATCH(D$96,$F$2:$F$52,0),5)</f>
        <v>-0.11502817362571344</v>
      </c>
      <c r="F98" s="10" t="str">
        <f>INDEX($A$2:$P$52,MATCH(F$96,$F$2:$F$52,0),1)</f>
        <v>Internal Audit</v>
      </c>
      <c r="G98" s="11">
        <f>INDEX($A$2:$P$52,MATCH(F$96,$F$2:$F$52,0),5)</f>
        <v>-9.5782760864849215E-2</v>
      </c>
      <c r="I98" s="4"/>
    </row>
    <row r="99" spans="1:9" x14ac:dyDescent="0.35">
      <c r="A99" t="s">
        <v>74</v>
      </c>
      <c r="B99" s="10" t="str">
        <f>INDEX($A$2:$P$52,MATCH(B$96,$K$2:$K$53,0),1)</f>
        <v>Metropolitan Clerk</v>
      </c>
      <c r="C99" s="11">
        <f>INDEX($A$2:$P$52,MATCH(B$96,$K$2:$K$53,0),10)</f>
        <v>-0.17551246244575608</v>
      </c>
      <c r="D99" s="10" t="str">
        <f>INDEX($A$2:$P$52,MATCH(D$96,$K$2:$K$53,0),1)</f>
        <v>Internal Audit</v>
      </c>
      <c r="E99" s="11">
        <f>INDEX($A$2:$P$52,MATCH(D$96,$K$2:$K$53,0),10)</f>
        <v>-0.17103239309050916</v>
      </c>
      <c r="F99" s="10" t="str">
        <f>INDEX($A$2:$P$52,MATCH(F$96,$K$2:$K$53,0),1)</f>
        <v>Office of Family Safety</v>
      </c>
      <c r="G99" s="11">
        <f>INDEX($A$2:$P$52,MATCH(F$96,$K$2:$K$53,0),10)</f>
        <v>-0.13918241656366656</v>
      </c>
      <c r="I99" s="4"/>
    </row>
    <row r="100" spans="1:9" x14ac:dyDescent="0.35">
      <c r="A100" t="s">
        <v>75</v>
      </c>
      <c r="B100" s="10" t="str">
        <f>INDEX($A$2:$P$52,MATCH(B$96,$P$2:$P$53,0),1)</f>
        <v>Community Oversight Board</v>
      </c>
      <c r="C100" s="11">
        <f>INDEX($A$2:$P$52,MATCH(B$96,$P$2:$P$53,0),15)</f>
        <v>-0.82994157333333329</v>
      </c>
      <c r="D100" s="10" t="str">
        <f>INDEX($A$2:$P$52,MATCH(D$96,$P$2:$P$54,0),1)</f>
        <v>Clerk and Master - Chancery</v>
      </c>
      <c r="E100" s="11">
        <f>INDEX($A$2:$P$52,MATCH(D$96,$P$2:$P$54,0),15)</f>
        <v>-0.15295680364719175</v>
      </c>
      <c r="F100" s="10" t="str">
        <f>INDEX($A$2:$P$52,MATCH(F$96,$P$2:$P$54,0),1)</f>
        <v>Election Commission</v>
      </c>
      <c r="G100" s="11">
        <f>INDEX($A$2:$P$52,MATCH(F$96,$P$2:$P$54,0),15)</f>
        <v>-0.12882667147667154</v>
      </c>
      <c r="I100" s="4"/>
    </row>
  </sheetData>
  <dataValidations disablePrompts="1"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haylie cannon</cp:lastModifiedBy>
  <cp:revision/>
  <dcterms:created xsi:type="dcterms:W3CDTF">2020-02-26T17:00:38Z</dcterms:created>
  <dcterms:modified xsi:type="dcterms:W3CDTF">2024-05-23T23:38:34Z</dcterms:modified>
  <cp:category/>
  <cp:contentStatus/>
</cp:coreProperties>
</file>