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eejohnson/Desktop/DA12/projects/excel-lookups-da12-aimeejohnson/"/>
    </mc:Choice>
  </mc:AlternateContent>
  <xr:revisionPtr revIDLastSave="0" documentId="13_ncr:1_{50C2012A-A2B3-1349-B35A-C93BA474F3C9}" xr6:coauthVersionLast="47" xr6:coauthVersionMax="47" xr10:uidLastSave="{00000000-0000-0000-0000-000000000000}"/>
  <bookViews>
    <workbookView xWindow="2960" yWindow="500" windowWidth="34040" windowHeight="20320" xr2:uid="{00000000-000D-0000-FFFF-FFFF00000000}"/>
  </bookViews>
  <sheets>
    <sheet name="metro_budget" sheetId="1" r:id="rId1"/>
    <sheet name="data_dictionary" sheetId="2" r:id="rId2"/>
    <sheet name="Departmen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" i="1" l="1"/>
  <c r="G56" i="1"/>
  <c r="G74" i="1"/>
  <c r="B74" i="1"/>
  <c r="G66" i="1"/>
  <c r="I57" i="1"/>
  <c r="I58" i="1"/>
  <c r="I59" i="1"/>
  <c r="I60" i="1"/>
  <c r="I61" i="1"/>
  <c r="H57" i="1"/>
  <c r="H58" i="1"/>
  <c r="H59" i="1"/>
  <c r="H60" i="1"/>
  <c r="H61" i="1"/>
  <c r="G57" i="1"/>
  <c r="G58" i="1"/>
  <c r="G59" i="1"/>
  <c r="G60" i="1"/>
  <c r="G61" i="1"/>
  <c r="H56" i="1"/>
  <c r="I56" i="1"/>
  <c r="H68" i="1"/>
  <c r="I68" i="1"/>
  <c r="H74" i="1"/>
  <c r="G77" i="1"/>
  <c r="H79" i="1"/>
  <c r="I79" i="1"/>
  <c r="C86" i="1"/>
  <c r="C85" i="1"/>
  <c r="C84" i="1"/>
  <c r="B86" i="1"/>
  <c r="B85" i="1"/>
  <c r="B84" i="1"/>
  <c r="D70" i="1"/>
  <c r="B70" i="1"/>
  <c r="O14" i="1"/>
  <c r="O19" i="1"/>
  <c r="O21" i="1"/>
  <c r="O22" i="1"/>
  <c r="O30" i="1"/>
  <c r="O31" i="1"/>
  <c r="O46" i="1"/>
  <c r="O51" i="1"/>
  <c r="O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65" i="1" s="1"/>
  <c r="N11" i="1"/>
  <c r="D75" i="1" s="1"/>
  <c r="N12" i="1"/>
  <c r="O12" i="1" s="1"/>
  <c r="N13" i="1"/>
  <c r="O13" i="1" s="1"/>
  <c r="N14" i="1"/>
  <c r="N15" i="1"/>
  <c r="O15" i="1" s="1"/>
  <c r="N16" i="1"/>
  <c r="O16" i="1" s="1"/>
  <c r="N17" i="1"/>
  <c r="O17" i="1" s="1"/>
  <c r="N18" i="1"/>
  <c r="D58" i="1" s="1" a="1"/>
  <c r="D58" i="1" s="1"/>
  <c r="N19" i="1"/>
  <c r="N20" i="1"/>
  <c r="O20" i="1" s="1"/>
  <c r="N21" i="1"/>
  <c r="N22" i="1"/>
  <c r="N23" i="1"/>
  <c r="O23" i="1" s="1"/>
  <c r="N24" i="1"/>
  <c r="D59" i="1" s="1" a="1"/>
  <c r="D59" i="1" s="1"/>
  <c r="N25" i="1"/>
  <c r="D78" i="1" s="1"/>
  <c r="N26" i="1"/>
  <c r="O26" i="1" s="1"/>
  <c r="N27" i="1"/>
  <c r="O27" i="1" s="1"/>
  <c r="N28" i="1"/>
  <c r="O28" i="1" s="1"/>
  <c r="N29" i="1"/>
  <c r="O29" i="1" s="1"/>
  <c r="N30" i="1"/>
  <c r="N31" i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79" i="1" s="1"/>
  <c r="N42" i="1"/>
  <c r="O42" i="1" s="1"/>
  <c r="N43" i="1"/>
  <c r="O43" i="1" s="1"/>
  <c r="N44" i="1"/>
  <c r="O44" i="1" s="1"/>
  <c r="N45" i="1"/>
  <c r="O45" i="1" s="1"/>
  <c r="N46" i="1"/>
  <c r="N47" i="1"/>
  <c r="O47" i="1" s="1"/>
  <c r="N48" i="1"/>
  <c r="O48" i="1" s="1"/>
  <c r="N49" i="1"/>
  <c r="O49" i="1" s="1"/>
  <c r="N50" i="1"/>
  <c r="O50" i="1" s="1"/>
  <c r="N51" i="1"/>
  <c r="N52" i="1"/>
  <c r="O52" i="1" s="1"/>
  <c r="N2" i="1"/>
  <c r="E21" i="1"/>
  <c r="E2" i="1"/>
  <c r="J13" i="1"/>
  <c r="J14" i="1"/>
  <c r="J17" i="1"/>
  <c r="J22" i="1"/>
  <c r="J24" i="1"/>
  <c r="J25" i="1"/>
  <c r="J33" i="1"/>
  <c r="J34" i="1"/>
  <c r="J45" i="1"/>
  <c r="J46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56" i="1" s="1" a="1"/>
  <c r="C56" i="1" s="1"/>
  <c r="I11" i="1"/>
  <c r="C66" i="1" s="1"/>
  <c r="I12" i="1"/>
  <c r="J12" i="1" s="1"/>
  <c r="I13" i="1"/>
  <c r="I14" i="1"/>
  <c r="I15" i="1"/>
  <c r="J15" i="1" s="1"/>
  <c r="I16" i="1"/>
  <c r="J16" i="1" s="1"/>
  <c r="I17" i="1"/>
  <c r="I18" i="1"/>
  <c r="C76" i="1" s="1"/>
  <c r="I19" i="1"/>
  <c r="J19" i="1" s="1"/>
  <c r="I20" i="1"/>
  <c r="J20" i="1" s="1"/>
  <c r="I21" i="1"/>
  <c r="J21" i="1" s="1"/>
  <c r="I22" i="1"/>
  <c r="I23" i="1"/>
  <c r="J23" i="1" s="1"/>
  <c r="I24" i="1"/>
  <c r="C77" i="1" s="1"/>
  <c r="I25" i="1"/>
  <c r="C78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I34" i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C79" i="1" s="1"/>
  <c r="I42" i="1"/>
  <c r="J42" i="1" s="1"/>
  <c r="I43" i="1"/>
  <c r="J43" i="1" s="1"/>
  <c r="I44" i="1"/>
  <c r="J44" i="1" s="1"/>
  <c r="I45" i="1"/>
  <c r="I46" i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56" i="1" s="1" a="1"/>
  <c r="B56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67" i="1" s="1"/>
  <c r="D19" i="1"/>
  <c r="E19" i="1" s="1"/>
  <c r="D20" i="1"/>
  <c r="E20" i="1" s="1"/>
  <c r="D21" i="1"/>
  <c r="D22" i="1"/>
  <c r="E22" i="1" s="1"/>
  <c r="D23" i="1"/>
  <c r="E23" i="1" s="1"/>
  <c r="D24" i="1"/>
  <c r="B68" i="1" s="1"/>
  <c r="D25" i="1"/>
  <c r="B60" i="1" s="1" a="1"/>
  <c r="B60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79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O41" i="1" l="1"/>
  <c r="J10" i="1"/>
  <c r="O18" i="1"/>
  <c r="G79" i="1"/>
  <c r="H76" i="1"/>
  <c r="I70" i="1"/>
  <c r="G68" i="1"/>
  <c r="H65" i="1"/>
  <c r="I65" i="1"/>
  <c r="J41" i="1"/>
  <c r="E41" i="1"/>
  <c r="I78" i="1"/>
  <c r="G76" i="1"/>
  <c r="H70" i="1"/>
  <c r="I67" i="1"/>
  <c r="J18" i="1"/>
  <c r="H78" i="1"/>
  <c r="I75" i="1"/>
  <c r="G70" i="1"/>
  <c r="H67" i="1"/>
  <c r="O25" i="1"/>
  <c r="P25" i="1" s="1"/>
  <c r="G78" i="1"/>
  <c r="H75" i="1"/>
  <c r="I69" i="1"/>
  <c r="G67" i="1"/>
  <c r="O10" i="1"/>
  <c r="P2" i="1" s="1"/>
  <c r="I76" i="1"/>
  <c r="D61" i="1" a="1"/>
  <c r="D61" i="1" s="1"/>
  <c r="I77" i="1"/>
  <c r="G75" i="1"/>
  <c r="H69" i="1"/>
  <c r="I66" i="1"/>
  <c r="E25" i="1"/>
  <c r="O11" i="1"/>
  <c r="P33" i="1" s="1"/>
  <c r="D60" i="1" a="1"/>
  <c r="D60" i="1" s="1"/>
  <c r="H77" i="1"/>
  <c r="I74" i="1"/>
  <c r="G69" i="1"/>
  <c r="H66" i="1"/>
  <c r="K16" i="1"/>
  <c r="K18" i="1"/>
  <c r="P47" i="1"/>
  <c r="K10" i="1"/>
  <c r="K13" i="1"/>
  <c r="K3" i="1"/>
  <c r="K29" i="1"/>
  <c r="K2" i="1"/>
  <c r="K50" i="1"/>
  <c r="K35" i="1"/>
  <c r="K39" i="1"/>
  <c r="P38" i="1"/>
  <c r="D57" i="1" a="1"/>
  <c r="D57" i="1" s="1"/>
  <c r="B59" i="1" a="1"/>
  <c r="B59" i="1" s="1"/>
  <c r="B66" i="1"/>
  <c r="B78" i="1"/>
  <c r="C75" i="1"/>
  <c r="E24" i="1"/>
  <c r="F24" i="1" s="1"/>
  <c r="K36" i="1"/>
  <c r="K20" i="1"/>
  <c r="C61" i="1" a="1"/>
  <c r="C61" i="1" s="1"/>
  <c r="B58" i="1" a="1"/>
  <c r="B58" i="1" s="1"/>
  <c r="C65" i="1"/>
  <c r="D69" i="1"/>
  <c r="B77" i="1"/>
  <c r="D74" i="1"/>
  <c r="C60" i="1" a="1"/>
  <c r="C60" i="1" s="1"/>
  <c r="B57" i="1" a="1"/>
  <c r="B57" i="1" s="1"/>
  <c r="C70" i="1"/>
  <c r="D68" i="1"/>
  <c r="B76" i="1"/>
  <c r="J11" i="1"/>
  <c r="K11" i="1" s="1"/>
  <c r="O24" i="1"/>
  <c r="C59" i="1" a="1"/>
  <c r="C59" i="1" s="1"/>
  <c r="B65" i="1"/>
  <c r="C69" i="1"/>
  <c r="D67" i="1"/>
  <c r="B75" i="1"/>
  <c r="C58" i="1" a="1"/>
  <c r="C58" i="1" s="1"/>
  <c r="C68" i="1"/>
  <c r="D66" i="1"/>
  <c r="D77" i="1"/>
  <c r="K48" i="1"/>
  <c r="K40" i="1"/>
  <c r="K32" i="1"/>
  <c r="P41" i="1"/>
  <c r="C57" i="1" a="1"/>
  <c r="C57" i="1" s="1"/>
  <c r="B69" i="1"/>
  <c r="C67" i="1"/>
  <c r="C74" i="1"/>
  <c r="D76" i="1"/>
  <c r="D56" i="1" a="1"/>
  <c r="D56" i="1" s="1"/>
  <c r="K8" i="1"/>
  <c r="B61" i="1" a="1"/>
  <c r="B61" i="1" s="1"/>
  <c r="E18" i="1"/>
  <c r="E10" i="1"/>
  <c r="F34" i="1" s="1"/>
  <c r="F18" i="1"/>
  <c r="F26" i="1"/>
  <c r="F23" i="1"/>
  <c r="F32" i="1"/>
  <c r="F17" i="1"/>
  <c r="F43" i="1"/>
  <c r="F51" i="1"/>
  <c r="F13" i="1"/>
  <c r="F4" i="1"/>
  <c r="F12" i="1"/>
  <c r="F20" i="1"/>
  <c r="F22" i="1"/>
  <c r="F30" i="1"/>
  <c r="F39" i="1"/>
  <c r="F9" i="1"/>
  <c r="F40" i="1"/>
  <c r="F33" i="1"/>
  <c r="F45" i="1" l="1"/>
  <c r="F38" i="1"/>
  <c r="F2" i="1"/>
  <c r="F5" i="1"/>
  <c r="F21" i="1"/>
  <c r="P5" i="1"/>
  <c r="P10" i="1"/>
  <c r="P48" i="1"/>
  <c r="F6" i="1"/>
  <c r="F52" i="1"/>
  <c r="F19" i="1"/>
  <c r="F50" i="1"/>
  <c r="P17" i="1"/>
  <c r="P3" i="1"/>
  <c r="K28" i="1"/>
  <c r="P13" i="1"/>
  <c r="P44" i="1"/>
  <c r="K41" i="1"/>
  <c r="K22" i="1"/>
  <c r="F41" i="1"/>
  <c r="F37" i="1"/>
  <c r="F31" i="1"/>
  <c r="F27" i="1"/>
  <c r="F25" i="1"/>
  <c r="F44" i="1"/>
  <c r="F47" i="1"/>
  <c r="F3" i="1"/>
  <c r="F42" i="1"/>
  <c r="P24" i="1"/>
  <c r="K26" i="1"/>
  <c r="K25" i="1"/>
  <c r="F16" i="1"/>
  <c r="F35" i="1"/>
  <c r="F48" i="1"/>
  <c r="F8" i="1"/>
  <c r="F36" i="1"/>
  <c r="F29" i="1"/>
  <c r="F49" i="1"/>
  <c r="K4" i="1"/>
  <c r="K47" i="1"/>
  <c r="K27" i="1"/>
  <c r="P46" i="1"/>
  <c r="P32" i="1"/>
  <c r="P42" i="1"/>
  <c r="P52" i="1"/>
  <c r="P11" i="1"/>
  <c r="P34" i="1"/>
  <c r="P51" i="1"/>
  <c r="P9" i="1"/>
  <c r="P40" i="1"/>
  <c r="K19" i="1"/>
  <c r="P43" i="1"/>
  <c r="P26" i="1"/>
  <c r="P35" i="1"/>
  <c r="P7" i="1"/>
  <c r="F10" i="1"/>
  <c r="P49" i="1"/>
  <c r="P21" i="1"/>
  <c r="K44" i="1"/>
  <c r="P6" i="1"/>
  <c r="K14" i="1"/>
  <c r="P23" i="1"/>
  <c r="P12" i="1"/>
  <c r="K6" i="1"/>
  <c r="K45" i="1"/>
  <c r="K9" i="1"/>
  <c r="K42" i="1"/>
  <c r="P19" i="1"/>
  <c r="P39" i="1"/>
  <c r="F14" i="1"/>
  <c r="F7" i="1"/>
  <c r="F46" i="1"/>
  <c r="F28" i="1"/>
  <c r="F15" i="1"/>
  <c r="F11" i="1"/>
  <c r="K24" i="1"/>
  <c r="K12" i="1"/>
  <c r="P29" i="1"/>
  <c r="K52" i="1"/>
  <c r="P14" i="1"/>
  <c r="K46" i="1"/>
  <c r="P4" i="1"/>
  <c r="P20" i="1"/>
  <c r="K38" i="1"/>
  <c r="K37" i="1"/>
  <c r="K49" i="1"/>
  <c r="K43" i="1"/>
  <c r="K34" i="1"/>
  <c r="P8" i="1"/>
  <c r="P37" i="1"/>
  <c r="P22" i="1"/>
  <c r="K7" i="1"/>
  <c r="P50" i="1"/>
  <c r="P28" i="1"/>
  <c r="K15" i="1"/>
  <c r="K5" i="1"/>
  <c r="K17" i="1"/>
  <c r="P31" i="1"/>
  <c r="P27" i="1"/>
  <c r="P16" i="1"/>
  <c r="P45" i="1"/>
  <c r="P30" i="1"/>
  <c r="K23" i="1"/>
  <c r="P18" i="1"/>
  <c r="P36" i="1"/>
  <c r="K31" i="1"/>
  <c r="K21" i="1"/>
  <c r="K33" i="1"/>
  <c r="P15" i="1"/>
  <c r="K30" i="1"/>
  <c r="K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<sst xmlns="http://schemas.openxmlformats.org/spreadsheetml/2006/main" count="232" uniqueCount="91">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</sst>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  <xf numFmtId="0" fontId="0" fillId="35" borderId="0" xfId="0" applyFill="1"/>
    <xf numFmtId="0" fontId="20" fillId="0" borderId="0" xfId="0" applyFont="1"/>
    <xf numFmtId="0" fontId="0" fillId="0" borderId="0" xfId="0" applyFill="1"/>
    <xf numFmtId="10" fontId="0" fillId="0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3" workbookViewId="0">
      <selection activeCell="G74" sqref="G74"/>
    </sheetView>
  </sheetViews>
  <sheetFormatPr baseColWidth="10" defaultColWidth="8.83203125" defaultRowHeight="15" x14ac:dyDescent="0.2"/>
  <cols>
    <col min="1" max="1" width="32.33203125" bestFit="1" customWidth="1"/>
    <col min="2" max="4" width="26.33203125" bestFit="1" customWidth="1"/>
    <col min="5" max="5" width="15.83203125" customWidth="1"/>
    <col min="6" max="6" width="28.6640625" customWidth="1"/>
    <col min="7" max="7" width="15.5" customWidth="1"/>
    <col min="8" max="8" width="26.33203125" bestFit="1" customWidth="1"/>
    <col min="9" max="12" width="15.83203125" customWidth="1"/>
    <col min="13" max="13" width="15.5" customWidth="1"/>
    <col min="14" max="15" width="17.83203125" customWidth="1"/>
    <col min="16" max="17" width="13.33203125" bestFit="1" customWidth="1"/>
  </cols>
  <sheetData>
    <row r="1" spans="1:16" x14ac:dyDescent="0.2">
      <c r="A1" s="1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 spans="1:16" x14ac:dyDescent="0.2">
      <c r="A2" t="s">
        <v>16</v>
      </c>
      <c r="B2" s="12">
        <v>356640100</v>
      </c>
      <c r="C2" s="12">
        <v>341243679.13</v>
      </c>
      <c r="D2" s="12">
        <f>C2-B2</f>
        <v>-15396420.870000005</v>
      </c>
      <c r="E2" s="13">
        <f>IFERROR(D2/B2,0)</f>
        <v>-4.3170750765267295E-2</v>
      </c>
      <c r="F2" s="12">
        <f>RANK(E2,E:E,0)</f>
        <v>38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RANK(J2,J:J,0)</f>
        <v>42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RANK(O2,O:O,0)</f>
        <v>38</v>
      </c>
    </row>
    <row r="3" spans="1:16" x14ac:dyDescent="0.2">
      <c r="A3" t="s">
        <v>17</v>
      </c>
      <c r="B3" s="12">
        <v>328800</v>
      </c>
      <c r="C3" s="12">
        <v>321214.59000000003</v>
      </c>
      <c r="D3" s="12">
        <f t="shared" ref="D3:D52" si="0">C3-B3</f>
        <v>-7585.4099999999744</v>
      </c>
      <c r="E3" s="13">
        <f t="shared" ref="E3:E52" si="1">IFERROR(D3/B3,0)</f>
        <v>-2.3069981751824741E-2</v>
      </c>
      <c r="F3" s="12">
        <f t="shared" ref="F3:F52" si="2">RANK(E3,E:E,0)</f>
        <v>30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RANK(J3,J:J,0)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RANK(O3,O:O,0)</f>
        <v>15</v>
      </c>
    </row>
    <row r="4" spans="1:16" x14ac:dyDescent="0.2">
      <c r="A4" t="s">
        <v>18</v>
      </c>
      <c r="B4" s="12">
        <v>3130600</v>
      </c>
      <c r="C4" s="12">
        <v>3115157.5599999898</v>
      </c>
      <c r="D4" s="12">
        <f t="shared" si="0"/>
        <v>-15442.440000010189</v>
      </c>
      <c r="E4" s="13">
        <f t="shared" si="1"/>
        <v>-4.9327413275443007E-3</v>
      </c>
      <c r="F4" s="12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27</v>
      </c>
    </row>
    <row r="5" spans="1:16" x14ac:dyDescent="0.2">
      <c r="A5" t="s">
        <v>19</v>
      </c>
      <c r="B5" s="12">
        <v>7670700</v>
      </c>
      <c r="C5" s="12">
        <v>6947552.6699999999</v>
      </c>
      <c r="D5" s="12">
        <f t="shared" si="0"/>
        <v>-723147.33000000007</v>
      </c>
      <c r="E5" s="13">
        <f t="shared" si="1"/>
        <v>-9.4273968477453174E-2</v>
      </c>
      <c r="F5" s="12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30</v>
      </c>
    </row>
    <row r="6" spans="1:16" x14ac:dyDescent="0.2">
      <c r="A6" t="s">
        <v>20</v>
      </c>
      <c r="B6" s="12">
        <v>409300</v>
      </c>
      <c r="C6" s="12">
        <v>385908.52</v>
      </c>
      <c r="D6" s="12">
        <f t="shared" si="0"/>
        <v>-23391.479999999981</v>
      </c>
      <c r="E6" s="13">
        <f t="shared" si="1"/>
        <v>-5.7149963352064452E-2</v>
      </c>
      <c r="F6" s="12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13</v>
      </c>
    </row>
    <row r="7" spans="1:16" x14ac:dyDescent="0.2">
      <c r="A7" t="s">
        <v>21</v>
      </c>
      <c r="B7" s="12">
        <v>3329000</v>
      </c>
      <c r="C7" s="12">
        <v>2946071.21</v>
      </c>
      <c r="D7" s="12">
        <f t="shared" si="0"/>
        <v>-382928.79000000004</v>
      </c>
      <c r="E7" s="13">
        <f t="shared" si="1"/>
        <v>-0.11502817362571344</v>
      </c>
      <c r="F7" s="12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48</v>
      </c>
    </row>
    <row r="8" spans="1:16" x14ac:dyDescent="0.2">
      <c r="A8" t="s">
        <v>22</v>
      </c>
      <c r="B8" s="12">
        <v>1552100</v>
      </c>
      <c r="C8" s="12">
        <v>1315623.30999999</v>
      </c>
      <c r="D8" s="12">
        <f t="shared" si="0"/>
        <v>-236476.69000000996</v>
      </c>
      <c r="E8" s="13">
        <f t="shared" si="1"/>
        <v>-0.15235918433091292</v>
      </c>
      <c r="F8" s="12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50</v>
      </c>
    </row>
    <row r="9" spans="1:16" x14ac:dyDescent="0.2">
      <c r="A9" t="s">
        <v>23</v>
      </c>
      <c r="B9" s="12">
        <v>9349400</v>
      </c>
      <c r="C9" s="12">
        <v>8952825.2799999993</v>
      </c>
      <c r="D9" s="12">
        <f t="shared" si="0"/>
        <v>-396574.72000000067</v>
      </c>
      <c r="E9" s="13">
        <f t="shared" si="1"/>
        <v>-4.2417130511048909E-2</v>
      </c>
      <c r="F9" s="12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43</v>
      </c>
    </row>
    <row r="10" spans="1:16" x14ac:dyDescent="0.2">
      <c r="A10" t="s">
        <v>24</v>
      </c>
      <c r="B10" s="12">
        <v>443300</v>
      </c>
      <c r="C10" s="12">
        <v>407090.37</v>
      </c>
      <c r="D10" s="12">
        <f t="shared" si="0"/>
        <v>-36209.630000000005</v>
      </c>
      <c r="E10" s="13">
        <f t="shared" si="1"/>
        <v>-8.1681998646514792E-2</v>
      </c>
      <c r="F10" s="12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2">
      <c r="A11" t="s">
        <v>25</v>
      </c>
      <c r="B11" s="12">
        <v>0</v>
      </c>
      <c r="C11" s="12">
        <v>0</v>
      </c>
      <c r="D11" s="12">
        <f t="shared" si="0"/>
        <v>0</v>
      </c>
      <c r="E11" s="13">
        <f t="shared" si="1"/>
        <v>0</v>
      </c>
      <c r="F11" s="12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51</v>
      </c>
    </row>
    <row r="12" spans="1:16" x14ac:dyDescent="0.2">
      <c r="A12" t="s">
        <v>26</v>
      </c>
      <c r="B12" s="12">
        <v>4280900</v>
      </c>
      <c r="C12" s="12">
        <v>4066595.33</v>
      </c>
      <c r="D12" s="12">
        <f t="shared" si="0"/>
        <v>-214304.66999999993</v>
      </c>
      <c r="E12" s="13">
        <f t="shared" si="1"/>
        <v>-5.0060657805601608E-2</v>
      </c>
      <c r="F12" s="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42</v>
      </c>
    </row>
    <row r="13" spans="1:16" x14ac:dyDescent="0.2">
      <c r="A13" t="s">
        <v>27</v>
      </c>
      <c r="B13" s="12">
        <v>5847800</v>
      </c>
      <c r="C13" s="12">
        <v>5772288.3300000001</v>
      </c>
      <c r="D13" s="12">
        <f t="shared" si="0"/>
        <v>-75511.669999999925</v>
      </c>
      <c r="E13" s="13">
        <f t="shared" si="1"/>
        <v>-1.2912833886247806E-2</v>
      </c>
      <c r="F13" s="12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25</v>
      </c>
    </row>
    <row r="14" spans="1:16" x14ac:dyDescent="0.2">
      <c r="A14" t="s">
        <v>28</v>
      </c>
      <c r="B14" s="12">
        <v>512000</v>
      </c>
      <c r="C14" s="12">
        <v>505017.37</v>
      </c>
      <c r="D14" s="12">
        <f t="shared" si="0"/>
        <v>-6982.6300000000047</v>
      </c>
      <c r="E14" s="13">
        <f t="shared" si="1"/>
        <v>-1.3637949218750009E-2</v>
      </c>
      <c r="F14" s="12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33</v>
      </c>
    </row>
    <row r="15" spans="1:16" x14ac:dyDescent="0.2">
      <c r="A15" t="s">
        <v>29</v>
      </c>
      <c r="B15" s="12">
        <v>156049100</v>
      </c>
      <c r="C15" s="12">
        <v>156545919.90000001</v>
      </c>
      <c r="D15" s="12">
        <f t="shared" si="0"/>
        <v>496819.90000000596</v>
      </c>
      <c r="E15" s="13">
        <f t="shared" si="1"/>
        <v>3.1837408866824991E-3</v>
      </c>
      <c r="F15" s="12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24</v>
      </c>
    </row>
    <row r="16" spans="1:16" x14ac:dyDescent="0.2">
      <c r="A16" t="s">
        <v>30</v>
      </c>
      <c r="B16" s="12">
        <v>6600700</v>
      </c>
      <c r="C16" s="12">
        <v>6522480.4599999897</v>
      </c>
      <c r="D16" s="12">
        <f t="shared" si="0"/>
        <v>-78219.540000010282</v>
      </c>
      <c r="E16" s="13">
        <f t="shared" si="1"/>
        <v>-1.1850188616360429E-2</v>
      </c>
      <c r="F16" s="12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9</v>
      </c>
    </row>
    <row r="17" spans="1:16" x14ac:dyDescent="0.2">
      <c r="A17" t="s">
        <v>31</v>
      </c>
      <c r="B17" s="12">
        <v>14860800</v>
      </c>
      <c r="C17" s="12">
        <v>14439480.050000001</v>
      </c>
      <c r="D17" s="12">
        <f t="shared" si="0"/>
        <v>-421319.94999999925</v>
      </c>
      <c r="E17" s="13">
        <f t="shared" si="1"/>
        <v>-2.8351094826658003E-2</v>
      </c>
      <c r="F17" s="12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41</v>
      </c>
    </row>
    <row r="18" spans="1:16" x14ac:dyDescent="0.2">
      <c r="A18" t="s">
        <v>32</v>
      </c>
      <c r="B18" s="12">
        <v>2764700</v>
      </c>
      <c r="C18" s="12">
        <v>2615303.8999999901</v>
      </c>
      <c r="D18" s="12">
        <f t="shared" si="0"/>
        <v>-149396.10000000987</v>
      </c>
      <c r="E18" s="13">
        <f t="shared" si="1"/>
        <v>-5.4037002206391245E-2</v>
      </c>
      <c r="F18" s="12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49</v>
      </c>
    </row>
    <row r="19" spans="1:16" x14ac:dyDescent="0.2">
      <c r="A19" t="s">
        <v>33</v>
      </c>
      <c r="B19" s="12">
        <v>8837300</v>
      </c>
      <c r="C19" s="12">
        <v>8460963.1999999899</v>
      </c>
      <c r="D19" s="12">
        <f t="shared" si="0"/>
        <v>-376336.80000001006</v>
      </c>
      <c r="E19" s="13">
        <f t="shared" si="1"/>
        <v>-4.258504294298146E-2</v>
      </c>
      <c r="F19" s="12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40</v>
      </c>
    </row>
    <row r="20" spans="1:16" x14ac:dyDescent="0.2">
      <c r="A20" t="s">
        <v>34</v>
      </c>
      <c r="B20" s="12">
        <v>124385900</v>
      </c>
      <c r="C20" s="12">
        <v>124384360.159999</v>
      </c>
      <c r="D20" s="12">
        <f t="shared" si="0"/>
        <v>-1539.8400010019541</v>
      </c>
      <c r="E20" s="13">
        <f t="shared" si="1"/>
        <v>-1.2379538203300809E-5</v>
      </c>
      <c r="F20" s="12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6</v>
      </c>
    </row>
    <row r="21" spans="1:16" x14ac:dyDescent="0.2">
      <c r="A21" t="s">
        <v>35</v>
      </c>
      <c r="B21" s="12">
        <v>24332100</v>
      </c>
      <c r="C21" s="12">
        <v>22408587.5499999</v>
      </c>
      <c r="D21" s="12">
        <f t="shared" si="0"/>
        <v>-1923512.4500000998</v>
      </c>
      <c r="E21" s="13">
        <f t="shared" si="1"/>
        <v>-7.9052463618023094E-2</v>
      </c>
      <c r="F21" s="12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31</v>
      </c>
    </row>
    <row r="22" spans="1:16" x14ac:dyDescent="0.2">
      <c r="A22" t="s">
        <v>36</v>
      </c>
      <c r="B22" s="12">
        <v>11566000</v>
      </c>
      <c r="C22" s="12">
        <v>11412339.8799999</v>
      </c>
      <c r="D22" s="12">
        <f t="shared" si="0"/>
        <v>-153660.12000009976</v>
      </c>
      <c r="E22" s="13">
        <f t="shared" si="1"/>
        <v>-1.3285502334437123E-2</v>
      </c>
      <c r="F22" s="1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10</v>
      </c>
    </row>
    <row r="23" spans="1:16" x14ac:dyDescent="0.2">
      <c r="A23" t="s">
        <v>37</v>
      </c>
      <c r="B23" s="12">
        <v>20862700</v>
      </c>
      <c r="C23" s="12">
        <v>20036743.4099999</v>
      </c>
      <c r="D23" s="12">
        <f t="shared" si="0"/>
        <v>-825956.59000010043</v>
      </c>
      <c r="E23" s="13">
        <f t="shared" si="1"/>
        <v>-3.9590110100806722E-2</v>
      </c>
      <c r="F23" s="12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">
      <c r="A24" t="s">
        <v>38</v>
      </c>
      <c r="B24" s="12">
        <v>917200</v>
      </c>
      <c r="C24" s="12">
        <v>904969.19</v>
      </c>
      <c r="D24" s="12">
        <f t="shared" si="0"/>
        <v>-12230.810000000056</v>
      </c>
      <c r="E24" s="13">
        <f t="shared" si="1"/>
        <v>-1.3334943305713101E-2</v>
      </c>
      <c r="F24" s="12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11</v>
      </c>
    </row>
    <row r="25" spans="1:16" x14ac:dyDescent="0.2">
      <c r="A25" t="s">
        <v>39</v>
      </c>
      <c r="B25" s="12">
        <v>484100</v>
      </c>
      <c r="C25" s="12">
        <v>479149.53</v>
      </c>
      <c r="D25" s="12">
        <f t="shared" si="0"/>
        <v>-4950.4699999999721</v>
      </c>
      <c r="E25" s="13">
        <f t="shared" si="1"/>
        <v>-1.0226130964676661E-2</v>
      </c>
      <c r="F25" s="12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17</v>
      </c>
    </row>
    <row r="26" spans="1:16" x14ac:dyDescent="0.2">
      <c r="A26" t="s">
        <v>40</v>
      </c>
      <c r="B26" s="12">
        <v>5249800</v>
      </c>
      <c r="C26" s="12">
        <v>4801960.08</v>
      </c>
      <c r="D26" s="12">
        <f t="shared" si="0"/>
        <v>-447839.91999999993</v>
      </c>
      <c r="E26" s="13">
        <f t="shared" si="1"/>
        <v>-8.5306091660634673E-2</v>
      </c>
      <c r="F26" s="12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39</v>
      </c>
    </row>
    <row r="27" spans="1:16" x14ac:dyDescent="0.2">
      <c r="A27" t="s">
        <v>41</v>
      </c>
      <c r="B27" s="12">
        <v>0</v>
      </c>
      <c r="C27" s="12">
        <v>0</v>
      </c>
      <c r="D27" s="12">
        <f t="shared" si="0"/>
        <v>0</v>
      </c>
      <c r="E27" s="13">
        <f t="shared" si="1"/>
        <v>0</v>
      </c>
      <c r="F27" s="12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1</v>
      </c>
    </row>
    <row r="28" spans="1:16" x14ac:dyDescent="0.2">
      <c r="A28" t="s">
        <v>42</v>
      </c>
      <c r="B28" s="12">
        <v>1382900</v>
      </c>
      <c r="C28" s="12">
        <v>1250442.02</v>
      </c>
      <c r="D28" s="12">
        <f t="shared" si="0"/>
        <v>-132457.97999999998</v>
      </c>
      <c r="E28" s="13">
        <f t="shared" si="1"/>
        <v>-9.5782760864849215E-2</v>
      </c>
      <c r="F28" s="12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45</v>
      </c>
    </row>
    <row r="29" spans="1:16" x14ac:dyDescent="0.2">
      <c r="A29" t="s">
        <v>43</v>
      </c>
      <c r="B29" s="12">
        <v>2561800</v>
      </c>
      <c r="C29" s="12">
        <v>2523884.71</v>
      </c>
      <c r="D29" s="12">
        <f t="shared" si="0"/>
        <v>-37915.290000000037</v>
      </c>
      <c r="E29" s="13">
        <f t="shared" si="1"/>
        <v>-1.4800253727847622E-2</v>
      </c>
      <c r="F29" s="12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8</v>
      </c>
    </row>
    <row r="30" spans="1:16" x14ac:dyDescent="0.2">
      <c r="A30" t="s">
        <v>44</v>
      </c>
      <c r="B30" s="12">
        <v>12132200</v>
      </c>
      <c r="C30" s="12">
        <v>12030494.1</v>
      </c>
      <c r="D30" s="12">
        <f t="shared" si="0"/>
        <v>-101705.90000000037</v>
      </c>
      <c r="E30" s="13">
        <f t="shared" si="1"/>
        <v>-8.3831374359143746E-3</v>
      </c>
      <c r="F30" s="12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2">
      <c r="A31" t="s">
        <v>45</v>
      </c>
      <c r="B31" s="12">
        <v>1765600</v>
      </c>
      <c r="C31" s="12">
        <v>1740827.69</v>
      </c>
      <c r="D31" s="12">
        <f t="shared" si="0"/>
        <v>-24772.310000000056</v>
      </c>
      <c r="E31" s="13">
        <f t="shared" si="1"/>
        <v>-1.4030533529678329E-2</v>
      </c>
      <c r="F31" s="12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32</v>
      </c>
    </row>
    <row r="32" spans="1:16" x14ac:dyDescent="0.2">
      <c r="A32" t="s">
        <v>46</v>
      </c>
      <c r="B32" s="12">
        <v>5999400</v>
      </c>
      <c r="C32" s="12">
        <v>5925637.7199999904</v>
      </c>
      <c r="D32" s="12">
        <f t="shared" si="0"/>
        <v>-73762.280000009574</v>
      </c>
      <c r="E32" s="13">
        <f t="shared" si="1"/>
        <v>-1.2294942827617691E-2</v>
      </c>
      <c r="F32" s="1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29</v>
      </c>
    </row>
    <row r="33" spans="1:16" x14ac:dyDescent="0.2">
      <c r="A33" t="s">
        <v>47</v>
      </c>
      <c r="B33" s="12">
        <v>927703099.99999905</v>
      </c>
      <c r="C33" s="12">
        <v>920284264.73000002</v>
      </c>
      <c r="D33" s="12">
        <f t="shared" si="0"/>
        <v>-7418835.2699990273</v>
      </c>
      <c r="E33" s="13">
        <f t="shared" si="1"/>
        <v>-7.9969930789269058E-3</v>
      </c>
      <c r="F33" s="12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18</v>
      </c>
    </row>
    <row r="34" spans="1:16" x14ac:dyDescent="0.2">
      <c r="A34" t="s">
        <v>48</v>
      </c>
      <c r="B34" s="12">
        <v>4189300</v>
      </c>
      <c r="C34" s="12">
        <v>4109958.22</v>
      </c>
      <c r="D34" s="12">
        <f t="shared" si="0"/>
        <v>-79341.779999999795</v>
      </c>
      <c r="E34" s="13">
        <f t="shared" si="1"/>
        <v>-1.8939149738619768E-2</v>
      </c>
      <c r="F34" s="12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28</v>
      </c>
    </row>
    <row r="35" spans="1:16" x14ac:dyDescent="0.2">
      <c r="A35" t="s">
        <v>49</v>
      </c>
      <c r="B35" s="12">
        <v>0</v>
      </c>
      <c r="C35" s="12">
        <v>0</v>
      </c>
      <c r="D35" s="12">
        <f t="shared" si="0"/>
        <v>0</v>
      </c>
      <c r="E35" s="13">
        <f t="shared" si="1"/>
        <v>0</v>
      </c>
      <c r="F35" s="12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</v>
      </c>
    </row>
    <row r="36" spans="1:16" x14ac:dyDescent="0.2">
      <c r="A36" t="s">
        <v>50</v>
      </c>
      <c r="B36" s="12">
        <v>798200</v>
      </c>
      <c r="C36" s="12">
        <v>735423.27999999898</v>
      </c>
      <c r="D36" s="12">
        <f t="shared" si="0"/>
        <v>-62776.72000000102</v>
      </c>
      <c r="E36" s="13">
        <f t="shared" si="1"/>
        <v>-7.8647857679780775E-2</v>
      </c>
      <c r="F36" s="12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47</v>
      </c>
    </row>
    <row r="37" spans="1:16" x14ac:dyDescent="0.2">
      <c r="A37" t="s">
        <v>51</v>
      </c>
      <c r="B37" s="12">
        <v>2087800</v>
      </c>
      <c r="C37" s="12">
        <v>2005447.73999999</v>
      </c>
      <c r="D37" s="12">
        <f t="shared" si="0"/>
        <v>-82352.260000010021</v>
      </c>
      <c r="E37" s="13">
        <f t="shared" si="1"/>
        <v>-3.9444515758219188E-2</v>
      </c>
      <c r="F37" s="12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44</v>
      </c>
    </row>
    <row r="38" spans="1:16" x14ac:dyDescent="0.2">
      <c r="A38" t="s">
        <v>52</v>
      </c>
      <c r="B38" s="12">
        <v>855300</v>
      </c>
      <c r="C38" s="12">
        <v>838669.82</v>
      </c>
      <c r="D38" s="12">
        <f t="shared" si="0"/>
        <v>-16630.180000000051</v>
      </c>
      <c r="E38" s="13">
        <f t="shared" si="1"/>
        <v>-1.9443680579913542E-2</v>
      </c>
      <c r="F38" s="12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12</v>
      </c>
    </row>
    <row r="39" spans="1:16" x14ac:dyDescent="0.2">
      <c r="A39" t="s">
        <v>53</v>
      </c>
      <c r="B39" s="12">
        <v>883900</v>
      </c>
      <c r="C39" s="12">
        <v>813108.87</v>
      </c>
      <c r="D39" s="12">
        <f t="shared" si="0"/>
        <v>-70791.13</v>
      </c>
      <c r="E39" s="13">
        <f t="shared" si="1"/>
        <v>-8.008952370177623E-2</v>
      </c>
      <c r="F39" s="12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35</v>
      </c>
    </row>
    <row r="40" spans="1:16" x14ac:dyDescent="0.2">
      <c r="A40" t="s">
        <v>54</v>
      </c>
      <c r="B40" s="12">
        <v>38381900</v>
      </c>
      <c r="C40" s="12">
        <v>37565141.859999903</v>
      </c>
      <c r="D40" s="12">
        <f t="shared" si="0"/>
        <v>-816758.14000009745</v>
      </c>
      <c r="E40" s="13">
        <f t="shared" si="1"/>
        <v>-2.1279773539092578E-2</v>
      </c>
      <c r="F40" s="12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21</v>
      </c>
    </row>
    <row r="41" spans="1:16" x14ac:dyDescent="0.2">
      <c r="A41" t="s">
        <v>55</v>
      </c>
      <c r="B41" s="12">
        <v>4593300</v>
      </c>
      <c r="C41" s="12">
        <v>4409060.2099999897</v>
      </c>
      <c r="D41" s="12">
        <f t="shared" si="0"/>
        <v>-184239.79000001028</v>
      </c>
      <c r="E41" s="13">
        <f t="shared" si="1"/>
        <v>-4.0110550149132493E-2</v>
      </c>
      <c r="F41" s="12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22</v>
      </c>
    </row>
    <row r="42" spans="1:16" x14ac:dyDescent="0.2">
      <c r="A42" t="s">
        <v>56</v>
      </c>
      <c r="B42" s="12">
        <v>188593300</v>
      </c>
      <c r="C42" s="12">
        <v>188551675.67999899</v>
      </c>
      <c r="D42" s="12">
        <f t="shared" si="0"/>
        <v>-41624.320001006126</v>
      </c>
      <c r="E42" s="13">
        <f t="shared" si="1"/>
        <v>-2.2070943135841053E-4</v>
      </c>
      <c r="F42" s="1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5</v>
      </c>
    </row>
    <row r="43" spans="1:16" x14ac:dyDescent="0.2">
      <c r="A43" t="s">
        <v>57</v>
      </c>
      <c r="B43" s="12">
        <v>8135400</v>
      </c>
      <c r="C43" s="12">
        <v>7968645.8300000001</v>
      </c>
      <c r="D43" s="12">
        <f t="shared" si="0"/>
        <v>-166754.16999999993</v>
      </c>
      <c r="E43" s="13">
        <f t="shared" si="1"/>
        <v>-2.0497353541313264E-2</v>
      </c>
      <c r="F43" s="12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34</v>
      </c>
    </row>
    <row r="44" spans="1:16" x14ac:dyDescent="0.2">
      <c r="A44" t="s">
        <v>58</v>
      </c>
      <c r="B44" s="12">
        <v>30083200</v>
      </c>
      <c r="C44" s="12">
        <v>29789104.379999999</v>
      </c>
      <c r="D44" s="12">
        <f t="shared" si="0"/>
        <v>-294095.62000000104</v>
      </c>
      <c r="E44" s="13">
        <f t="shared" si="1"/>
        <v>-9.7760750186150751E-3</v>
      </c>
      <c r="F44" s="12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2">
      <c r="A45" t="s">
        <v>59</v>
      </c>
      <c r="B45" s="12">
        <v>55301600</v>
      </c>
      <c r="C45" s="12">
        <v>54589584.0499999</v>
      </c>
      <c r="D45" s="12">
        <f t="shared" si="0"/>
        <v>-712015.95000009984</v>
      </c>
      <c r="E45" s="13">
        <f t="shared" si="1"/>
        <v>-1.287514194887851E-2</v>
      </c>
      <c r="F45" s="12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20</v>
      </c>
    </row>
    <row r="46" spans="1:16" x14ac:dyDescent="0.2">
      <c r="A46" t="s">
        <v>60</v>
      </c>
      <c r="B46" s="12">
        <v>259100</v>
      </c>
      <c r="C46" s="12">
        <v>258322.43</v>
      </c>
      <c r="D46" s="12">
        <f t="shared" si="0"/>
        <v>-777.57000000000698</v>
      </c>
      <c r="E46" s="13">
        <f t="shared" si="1"/>
        <v>-3.0010420686993711E-3</v>
      </c>
      <c r="F46" s="12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36</v>
      </c>
    </row>
    <row r="47" spans="1:16" x14ac:dyDescent="0.2">
      <c r="A47" t="s">
        <v>61</v>
      </c>
      <c r="B47" s="12">
        <v>70390700</v>
      </c>
      <c r="C47" s="12">
        <v>70378426.719999999</v>
      </c>
      <c r="D47" s="12">
        <f t="shared" si="0"/>
        <v>-12273.280000001192</v>
      </c>
      <c r="E47" s="13">
        <f t="shared" si="1"/>
        <v>-1.7435939690898361E-4</v>
      </c>
      <c r="F47" s="12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14</v>
      </c>
    </row>
    <row r="48" spans="1:16" x14ac:dyDescent="0.2">
      <c r="A48" t="s">
        <v>62</v>
      </c>
      <c r="B48" s="12">
        <v>6737100</v>
      </c>
      <c r="C48" s="12">
        <v>6527352.5699999901</v>
      </c>
      <c r="D48" s="12">
        <f t="shared" si="0"/>
        <v>-209747.43000000995</v>
      </c>
      <c r="E48" s="13">
        <f t="shared" si="1"/>
        <v>-3.1133192323107857E-2</v>
      </c>
      <c r="F48" s="12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37</v>
      </c>
    </row>
    <row r="49" spans="1:16" x14ac:dyDescent="0.2">
      <c r="A49" t="s">
        <v>63</v>
      </c>
      <c r="B49" s="12">
        <v>92200</v>
      </c>
      <c r="C49" s="12">
        <v>90499.43</v>
      </c>
      <c r="D49" s="12">
        <f t="shared" si="0"/>
        <v>-1700.570000000007</v>
      </c>
      <c r="E49" s="13">
        <f t="shared" si="1"/>
        <v>-1.8444360086767971E-2</v>
      </c>
      <c r="F49" s="12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1</v>
      </c>
    </row>
    <row r="50" spans="1:16" x14ac:dyDescent="0.2">
      <c r="A50" t="s">
        <v>64</v>
      </c>
      <c r="B50" s="12">
        <v>832600</v>
      </c>
      <c r="C50" s="12">
        <v>832600</v>
      </c>
      <c r="D50" s="12">
        <f t="shared" si="0"/>
        <v>0</v>
      </c>
      <c r="E50" s="13">
        <f t="shared" si="1"/>
        <v>0</v>
      </c>
      <c r="F50" s="12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">
      <c r="A51" t="s">
        <v>65</v>
      </c>
      <c r="B51" s="12">
        <v>8609500</v>
      </c>
      <c r="C51" s="12">
        <v>8499425.3399999905</v>
      </c>
      <c r="D51" s="12">
        <f t="shared" si="0"/>
        <v>-110074.66000000946</v>
      </c>
      <c r="E51" s="13">
        <f t="shared" si="1"/>
        <v>-1.2785255822058129E-2</v>
      </c>
      <c r="F51" s="12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19</v>
      </c>
    </row>
    <row r="52" spans="1:16" x14ac:dyDescent="0.2">
      <c r="A52" t="s">
        <v>66</v>
      </c>
      <c r="B52" s="12">
        <v>2451000</v>
      </c>
      <c r="C52" s="12">
        <v>2254684.7999999998</v>
      </c>
      <c r="D52" s="12">
        <f t="shared" si="0"/>
        <v>-196315.20000000019</v>
      </c>
      <c r="E52" s="13">
        <f t="shared" si="1"/>
        <v>-8.009596083231342E-2</v>
      </c>
      <c r="F52" s="1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46</v>
      </c>
    </row>
    <row r="54" spans="1:16" x14ac:dyDescent="0.2">
      <c r="A54" s="2" t="s">
        <v>67</v>
      </c>
      <c r="F54" s="11" t="s">
        <v>90</v>
      </c>
    </row>
    <row r="55" spans="1:16" x14ac:dyDescent="0.2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">
      <c r="A56" t="s">
        <v>24</v>
      </c>
      <c r="B56" cm="1">
        <f t="array" ref="B56">VLOOKUP(A56,A1:K52,COLUMN(D:D),FALSE)</f>
        <v>-36209.630000000005</v>
      </c>
      <c r="C56" cm="1">
        <f t="array" ref="C56">VLOOKUP(A56,A1:K52,COLUMN(I:I),FALSE)</f>
        <v>-27292.159999999974</v>
      </c>
      <c r="D56" cm="1">
        <f t="array" ref="D56">VLOOKUP(A56,$A$1:$P$52,COLUMN(N:N),FALSE)</f>
        <v>-9181.0800000000163</v>
      </c>
      <c r="F56" t="s">
        <v>24</v>
      </c>
      <c r="G56">
        <f>VLOOKUP($F56,$A$1:$P$52,MATCH($G$55,$A$1:$P$1),FALSE)</f>
        <v>-36209.630000000005</v>
      </c>
      <c r="H56">
        <f t="shared" ref="H56:I61" si="9">VLOOKUP($F56,$A$1:$P$52,MATCH($G$55,$A$1:$P$1),FALSE)</f>
        <v>-36209.630000000005</v>
      </c>
      <c r="I56">
        <f t="shared" si="9"/>
        <v>-36209.630000000005</v>
      </c>
    </row>
    <row r="57" spans="1:16" x14ac:dyDescent="0.2">
      <c r="A57" t="s">
        <v>25</v>
      </c>
      <c r="B57" cm="1">
        <f t="array" ref="B57">VLOOKUP(A57,A2:K53,COLUMN(D:D),FALSE)</f>
        <v>0</v>
      </c>
      <c r="C57" cm="1">
        <f t="array" ref="C57">VLOOKUP(A57,A2:K53,COLUMN(I:I),FALSE)</f>
        <v>0</v>
      </c>
      <c r="D57" cm="1">
        <f t="array" ref="D57">VLOOKUP(A57,$A$1:$P$52,COLUMN(N:N),FALSE)</f>
        <v>-311228.08999999997</v>
      </c>
      <c r="F57" t="s">
        <v>25</v>
      </c>
      <c r="G57">
        <f t="shared" ref="G57:G61" si="10">VLOOKUP($F57,$A$1:$P$52,MATCH($G$55,$A$1:$P$1),FALSE)</f>
        <v>0</v>
      </c>
      <c r="H57">
        <f t="shared" si="9"/>
        <v>0</v>
      </c>
      <c r="I57">
        <f t="shared" si="9"/>
        <v>0</v>
      </c>
    </row>
    <row r="58" spans="1:16" x14ac:dyDescent="0.2">
      <c r="A58" t="s">
        <v>32</v>
      </c>
      <c r="B58" cm="1">
        <f t="array" ref="B58">VLOOKUP(A58,A3:K54,COLUMN(D:D),FALSE)</f>
        <v>-149396.10000000987</v>
      </c>
      <c r="C58" cm="1">
        <f t="array" ref="C58">VLOOKUP(A58,A3:K54,COLUMN(I:I),FALSE)</f>
        <v>-189254.06000000006</v>
      </c>
      <c r="D58" cm="1">
        <f t="array" ref="D58">VLOOKUP(A58,$A$1:$P$52,COLUMN(N:N),FALSE)</f>
        <v>-374962.91000000015</v>
      </c>
      <c r="F58" t="s">
        <v>32</v>
      </c>
      <c r="G58">
        <f t="shared" si="10"/>
        <v>-149396.10000000987</v>
      </c>
      <c r="H58">
        <f t="shared" si="9"/>
        <v>-149396.10000000987</v>
      </c>
      <c r="I58">
        <f t="shared" si="9"/>
        <v>-149396.10000000987</v>
      </c>
    </row>
    <row r="59" spans="1:16" x14ac:dyDescent="0.2">
      <c r="A59" t="s">
        <v>38</v>
      </c>
      <c r="B59" cm="1">
        <f t="array" ref="B59">VLOOKUP(A59,A4:K55,COLUMN(D:D),FALSE)</f>
        <v>-12230.810000000056</v>
      </c>
      <c r="C59" cm="1">
        <f t="array" ref="C59">VLOOKUP(A59,A4:K55,COLUMN(I:I),FALSE)</f>
        <v>-45485.580000000075</v>
      </c>
      <c r="D59" cm="1">
        <f t="array" ref="D59">VLOOKUP(A59,$A$1:$P$52,COLUMN(N:N),FALSE)</f>
        <v>-72.879999999888241</v>
      </c>
      <c r="F59" t="s">
        <v>38</v>
      </c>
      <c r="G59">
        <f t="shared" si="10"/>
        <v>-12230.810000000056</v>
      </c>
      <c r="H59">
        <f t="shared" si="9"/>
        <v>-12230.810000000056</v>
      </c>
      <c r="I59">
        <f t="shared" si="9"/>
        <v>-12230.810000000056</v>
      </c>
    </row>
    <row r="60" spans="1:16" x14ac:dyDescent="0.2">
      <c r="A60" t="s">
        <v>39</v>
      </c>
      <c r="B60" cm="1">
        <f t="array" ref="B60">VLOOKUP(A60,A5:K56,COLUMN(D:D),FALSE)</f>
        <v>-4950.4699999999721</v>
      </c>
      <c r="C60" cm="1">
        <f t="array" ref="C60">VLOOKUP(A60,A5:K56,COLUMN(I:I),FALSE)</f>
        <v>-8005.7900000010268</v>
      </c>
      <c r="D60" cm="1">
        <f t="array" ref="D60">VLOOKUP(A60,$A$1:$P$52,COLUMN(N:N),FALSE)</f>
        <v>-1724.9000000000233</v>
      </c>
      <c r="F60" t="s">
        <v>39</v>
      </c>
      <c r="G60">
        <f t="shared" si="10"/>
        <v>-4950.4699999999721</v>
      </c>
      <c r="H60">
        <f t="shared" si="9"/>
        <v>-4950.4699999999721</v>
      </c>
      <c r="I60">
        <f t="shared" si="9"/>
        <v>-4950.4699999999721</v>
      </c>
    </row>
    <row r="61" spans="1:16" x14ac:dyDescent="0.2">
      <c r="A61" t="s">
        <v>55</v>
      </c>
      <c r="B61" cm="1">
        <f t="array" ref="B61">VLOOKUP(A61,A6:K57,COLUMN(D:D),FALSE)</f>
        <v>-184239.79000001028</v>
      </c>
      <c r="C61" cm="1">
        <f t="array" ref="C61">VLOOKUP(A61,A6:K57,COLUMN(I:I),FALSE)</f>
        <v>-133456.33000001032</v>
      </c>
      <c r="D61" cm="1">
        <f t="array" ref="D61">VLOOKUP(A61,$A$1:$P$52,COLUMN(N:N),FALSE)</f>
        <v>-82077.349999999627</v>
      </c>
      <c r="F61" t="s">
        <v>55</v>
      </c>
      <c r="G61">
        <f t="shared" si="10"/>
        <v>-184239.79000001028</v>
      </c>
      <c r="H61">
        <f t="shared" si="9"/>
        <v>-184239.79000001028</v>
      </c>
      <c r="I61">
        <f t="shared" si="9"/>
        <v>-184239.79000001028</v>
      </c>
    </row>
    <row r="63" spans="1:16" x14ac:dyDescent="0.2">
      <c r="A63" s="7" t="s">
        <v>68</v>
      </c>
      <c r="F63" s="7"/>
    </row>
    <row r="64" spans="1:16" x14ac:dyDescent="0.2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2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  <c r="F65" t="s">
        <v>24</v>
      </c>
      <c r="G65" t="e">
        <f>_xlfn.XLOOKUP(F65,$A$2:$A$52,MATCH(G64,$A$1:$P$1,0))</f>
        <v>#VALUE!</v>
      </c>
      <c r="H65">
        <f>_xlfn.XLOOKUP(F65,$A$2:$A$52,$I$2:$I$52)</f>
        <v>-27292.159999999974</v>
      </c>
      <c r="I65">
        <f>_xlfn.XLOOKUP(F65,$A$2:$A$52,$N$2:$N$52)</f>
        <v>-9181.0800000000163</v>
      </c>
    </row>
    <row r="66" spans="1:9" x14ac:dyDescent="0.2">
      <c r="A66" t="s">
        <v>25</v>
      </c>
      <c r="B66">
        <f t="shared" ref="B66:B70" si="11">_xlfn.XLOOKUP(A66,$A$2:$A$52,$D$2:$D$52)</f>
        <v>0</v>
      </c>
      <c r="C66">
        <f t="shared" ref="C66:C70" si="12">_xlfn.XLOOKUP(A66,$A$2:$A$52,$I$2:$I$52)</f>
        <v>0</v>
      </c>
      <c r="D66">
        <f t="shared" ref="D66:D70" si="13">_xlfn.XLOOKUP(A66,$A$2:$A$52,$N$2:$N$52)</f>
        <v>-311228.08999999997</v>
      </c>
      <c r="F66" t="s">
        <v>25</v>
      </c>
      <c r="G66">
        <f>_xlfn.XLOOKUP(F66,$A$2:$A$52,$D$2:$D$52)</f>
        <v>0</v>
      </c>
      <c r="H66">
        <f t="shared" ref="H66:H70" si="14">_xlfn.XLOOKUP(F66,$A$2:$A$52,$I$2:$I$52)</f>
        <v>0</v>
      </c>
      <c r="I66">
        <f t="shared" ref="I66:I70" si="15">_xlfn.XLOOKUP(F66,$A$2:$A$52,$N$2:$N$52)</f>
        <v>-311228.08999999997</v>
      </c>
    </row>
    <row r="67" spans="1:9" x14ac:dyDescent="0.2">
      <c r="A67" t="s">
        <v>32</v>
      </c>
      <c r="B67">
        <f t="shared" si="11"/>
        <v>-149396.10000000987</v>
      </c>
      <c r="C67">
        <f t="shared" si="12"/>
        <v>-189254.06000000006</v>
      </c>
      <c r="D67">
        <f t="shared" si="13"/>
        <v>-374962.91000000015</v>
      </c>
      <c r="F67" t="s">
        <v>32</v>
      </c>
      <c r="G67">
        <f t="shared" ref="G66:G70" si="16">_xlfn.XLOOKUP(F67,$A$2:$A$52,$D$2:$D$52)</f>
        <v>-149396.10000000987</v>
      </c>
      <c r="H67">
        <f t="shared" si="14"/>
        <v>-189254.06000000006</v>
      </c>
      <c r="I67">
        <f t="shared" si="15"/>
        <v>-374962.91000000015</v>
      </c>
    </row>
    <row r="68" spans="1:9" x14ac:dyDescent="0.2">
      <c r="A68" t="s">
        <v>38</v>
      </c>
      <c r="B68">
        <f t="shared" si="11"/>
        <v>-12230.810000000056</v>
      </c>
      <c r="C68">
        <f t="shared" si="12"/>
        <v>-45485.580000000075</v>
      </c>
      <c r="D68">
        <f t="shared" si="13"/>
        <v>-72.879999999888241</v>
      </c>
      <c r="F68" t="s">
        <v>38</v>
      </c>
      <c r="G68">
        <f t="shared" si="16"/>
        <v>-12230.810000000056</v>
      </c>
      <c r="H68">
        <f t="shared" si="14"/>
        <v>-45485.580000000075</v>
      </c>
      <c r="I68">
        <f t="shared" si="15"/>
        <v>-72.879999999888241</v>
      </c>
    </row>
    <row r="69" spans="1:9" x14ac:dyDescent="0.2">
      <c r="A69" t="s">
        <v>39</v>
      </c>
      <c r="B69">
        <f t="shared" si="11"/>
        <v>-4950.4699999999721</v>
      </c>
      <c r="C69">
        <f t="shared" si="12"/>
        <v>-8005.7900000010268</v>
      </c>
      <c r="D69">
        <f t="shared" si="13"/>
        <v>-1724.9000000000233</v>
      </c>
      <c r="F69" t="s">
        <v>39</v>
      </c>
      <c r="G69">
        <f t="shared" si="16"/>
        <v>-4950.4699999999721</v>
      </c>
      <c r="H69">
        <f t="shared" si="14"/>
        <v>-8005.7900000010268</v>
      </c>
      <c r="I69">
        <f t="shared" si="15"/>
        <v>-1724.9000000000233</v>
      </c>
    </row>
    <row r="70" spans="1:9" x14ac:dyDescent="0.2">
      <c r="A70" t="s">
        <v>55</v>
      </c>
      <c r="B70">
        <f t="shared" si="11"/>
        <v>-184239.79000001028</v>
      </c>
      <c r="C70">
        <f t="shared" si="12"/>
        <v>-133456.33000001032</v>
      </c>
      <c r="D70">
        <f t="shared" si="13"/>
        <v>-82077.349999999627</v>
      </c>
      <c r="F70" t="s">
        <v>55</v>
      </c>
      <c r="G70">
        <f t="shared" si="16"/>
        <v>-184239.79000001028</v>
      </c>
      <c r="H70">
        <f t="shared" si="14"/>
        <v>-133456.33000001032</v>
      </c>
      <c r="I70">
        <f t="shared" si="15"/>
        <v>-82077.349999999627</v>
      </c>
    </row>
    <row r="72" spans="1:9" x14ac:dyDescent="0.2">
      <c r="A72" s="7" t="s">
        <v>69</v>
      </c>
      <c r="F72" s="7"/>
    </row>
    <row r="73" spans="1:9" x14ac:dyDescent="0.2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2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  <c r="F74" t="s">
        <v>24</v>
      </c>
      <c r="G74" t="e">
        <f>INDEX($D$2:$D$52,MATCH(F74,$A$2:$A$52,0),MATCH(G73,$A$1:$P$1,0))</f>
        <v>#REF!</v>
      </c>
      <c r="H74">
        <f>INDEX($I$2:$I$52,MATCH(F74,$A$2:$A$52,0))</f>
        <v>-27292.159999999974</v>
      </c>
      <c r="I74">
        <f>INDEX($N$2:$N$52,MATCH(F74,$A$2:$A$52,0))</f>
        <v>-9181.0800000000163</v>
      </c>
    </row>
    <row r="75" spans="1:9" x14ac:dyDescent="0.2">
      <c r="A75" t="s">
        <v>25</v>
      </c>
      <c r="B75">
        <f t="shared" ref="B75:B79" si="17">INDEX($D$2:$D$52,MATCH(A75,$A$2:$A$52,0))</f>
        <v>0</v>
      </c>
      <c r="C75">
        <f t="shared" ref="C75:C79" si="18">INDEX($I$2:$I$52,MATCH(A75,$A$2:$A$52,0))</f>
        <v>0</v>
      </c>
      <c r="D75">
        <f t="shared" ref="D75:D79" si="19">INDEX($N$2:$N$52,MATCH(A75,$A$2:$A$52,0))</f>
        <v>-311228.08999999997</v>
      </c>
      <c r="F75" t="s">
        <v>25</v>
      </c>
      <c r="G75">
        <f t="shared" ref="G75:G79" si="20">INDEX($D$2:$D$52,MATCH(F75,$A$2:$A$52,0))</f>
        <v>0</v>
      </c>
      <c r="H75">
        <f t="shared" ref="H75:H79" si="21">INDEX($I$2:$I$52,MATCH(F75,$A$2:$A$52,0))</f>
        <v>0</v>
      </c>
      <c r="I75">
        <f t="shared" ref="I75:I79" si="22">INDEX($N$2:$N$52,MATCH(F75,$A$2:$A$52,0))</f>
        <v>-311228.08999999997</v>
      </c>
    </row>
    <row r="76" spans="1:9" x14ac:dyDescent="0.2">
      <c r="A76" t="s">
        <v>32</v>
      </c>
      <c r="B76">
        <f t="shared" si="17"/>
        <v>-149396.10000000987</v>
      </c>
      <c r="C76">
        <f t="shared" si="18"/>
        <v>-189254.06000000006</v>
      </c>
      <c r="D76">
        <f t="shared" si="19"/>
        <v>-374962.91000000015</v>
      </c>
      <c r="F76" t="s">
        <v>32</v>
      </c>
      <c r="G76">
        <f t="shared" si="20"/>
        <v>-149396.10000000987</v>
      </c>
      <c r="H76">
        <f t="shared" si="21"/>
        <v>-189254.06000000006</v>
      </c>
      <c r="I76">
        <f t="shared" si="22"/>
        <v>-374962.91000000015</v>
      </c>
    </row>
    <row r="77" spans="1:9" x14ac:dyDescent="0.2">
      <c r="A77" t="s">
        <v>38</v>
      </c>
      <c r="B77">
        <f t="shared" si="17"/>
        <v>-12230.810000000056</v>
      </c>
      <c r="C77">
        <f t="shared" si="18"/>
        <v>-45485.580000000075</v>
      </c>
      <c r="D77">
        <f t="shared" si="19"/>
        <v>-72.879999999888241</v>
      </c>
      <c r="F77" t="s">
        <v>38</v>
      </c>
      <c r="G77">
        <f t="shared" si="20"/>
        <v>-12230.810000000056</v>
      </c>
      <c r="H77">
        <f t="shared" si="21"/>
        <v>-45485.580000000075</v>
      </c>
      <c r="I77">
        <f t="shared" si="22"/>
        <v>-72.879999999888241</v>
      </c>
    </row>
    <row r="78" spans="1:9" x14ac:dyDescent="0.2">
      <c r="A78" t="s">
        <v>39</v>
      </c>
      <c r="B78">
        <f t="shared" si="17"/>
        <v>-4950.4699999999721</v>
      </c>
      <c r="C78">
        <f t="shared" si="18"/>
        <v>-8005.7900000010268</v>
      </c>
      <c r="D78">
        <f t="shared" si="19"/>
        <v>-1724.9000000000233</v>
      </c>
      <c r="F78" t="s">
        <v>39</v>
      </c>
      <c r="G78">
        <f t="shared" si="20"/>
        <v>-4950.4699999999721</v>
      </c>
      <c r="H78">
        <f t="shared" si="21"/>
        <v>-8005.7900000010268</v>
      </c>
      <c r="I78">
        <f t="shared" si="22"/>
        <v>-1724.9000000000233</v>
      </c>
    </row>
    <row r="79" spans="1:9" x14ac:dyDescent="0.2">
      <c r="A79" t="s">
        <v>55</v>
      </c>
      <c r="B79">
        <f t="shared" si="17"/>
        <v>-184239.79000001028</v>
      </c>
      <c r="C79">
        <f t="shared" si="18"/>
        <v>-133456.33000001032</v>
      </c>
      <c r="D79">
        <f t="shared" si="19"/>
        <v>-82077.349999999627</v>
      </c>
      <c r="F79" t="s">
        <v>55</v>
      </c>
      <c r="G79">
        <f t="shared" si="20"/>
        <v>-184239.79000001028</v>
      </c>
      <c r="H79">
        <f t="shared" si="21"/>
        <v>-133456.33000001032</v>
      </c>
      <c r="I79">
        <f t="shared" si="22"/>
        <v>-82077.349999999627</v>
      </c>
    </row>
    <row r="81" spans="1:7" x14ac:dyDescent="0.2">
      <c r="A81" s="7" t="s">
        <v>70</v>
      </c>
    </row>
    <row r="82" spans="1:7" x14ac:dyDescent="0.2">
      <c r="A82" t="s">
        <v>0</v>
      </c>
      <c r="B82" t="s">
        <v>16</v>
      </c>
    </row>
    <row r="83" spans="1:7" x14ac:dyDescent="0.2">
      <c r="B83" s="1" t="s">
        <v>71</v>
      </c>
      <c r="C83" s="1" t="s">
        <v>72</v>
      </c>
    </row>
    <row r="84" spans="1:7" x14ac:dyDescent="0.2">
      <c r="A84" t="s">
        <v>73</v>
      </c>
      <c r="B84" s="6">
        <f>INDEX($B$2:$B$52,MATCH(B82,$A$2:$A$52,0))</f>
        <v>356640100</v>
      </c>
      <c r="C84" s="6">
        <f>INDEX($C$2:$C$52,MATCH(B82,$A$2:$A$52,0))</f>
        <v>341243679.13</v>
      </c>
    </row>
    <row r="85" spans="1:7" x14ac:dyDescent="0.2">
      <c r="A85" t="s">
        <v>74</v>
      </c>
      <c r="B85" s="6">
        <f>INDEX($G$2:$G$52,MATCH(B82,$A$2:$A$52,0))</f>
        <v>382685200</v>
      </c>
      <c r="C85" s="6">
        <f>INDEX($H$2:$H$52,MATCH(B82,$A$2:$A$52,0))</f>
        <v>346340810.81999999</v>
      </c>
    </row>
    <row r="86" spans="1:7" x14ac:dyDescent="0.2">
      <c r="A86" t="s">
        <v>75</v>
      </c>
      <c r="B86" s="6">
        <f>INDEX($L$2:$L$52,MATCH(B82,$A$2:$A$52,0))</f>
        <v>376548600</v>
      </c>
      <c r="C86" s="6">
        <f>INDEX($M$2:$M$52,MATCH(B82,$A$2:$A$524,0))</f>
        <v>355279492.22999901</v>
      </c>
    </row>
    <row r="88" spans="1:7" x14ac:dyDescent="0.2">
      <c r="A88" s="7" t="s">
        <v>76</v>
      </c>
    </row>
    <row r="89" spans="1:7" x14ac:dyDescent="0.2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">
      <c r="A91" t="s">
        <v>73</v>
      </c>
      <c r="C91" s="5"/>
      <c r="E91" s="5"/>
      <c r="G91" s="5"/>
    </row>
    <row r="92" spans="1:7" x14ac:dyDescent="0.2">
      <c r="A92" t="s">
        <v>74</v>
      </c>
      <c r="C92" s="5"/>
      <c r="E92" s="5"/>
      <c r="G92" s="5"/>
    </row>
    <row r="93" spans="1:7" x14ac:dyDescent="0.2">
      <c r="A93" t="s">
        <v>75</v>
      </c>
      <c r="C93" s="5"/>
      <c r="E93" s="5"/>
      <c r="G93" s="5"/>
    </row>
    <row r="95" spans="1:7" x14ac:dyDescent="0.2">
      <c r="A95" s="7" t="s">
        <v>79</v>
      </c>
    </row>
    <row r="96" spans="1:7" x14ac:dyDescent="0.2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">
      <c r="A98" t="s">
        <v>73</v>
      </c>
      <c r="C98" s="4"/>
      <c r="E98" s="4"/>
      <c r="G98" s="4"/>
      <c r="I98" s="4"/>
    </row>
    <row r="99" spans="1:9" x14ac:dyDescent="0.2">
      <c r="A99" t="s">
        <v>74</v>
      </c>
      <c r="C99" s="4"/>
      <c r="E99" s="4"/>
      <c r="G99" s="4"/>
      <c r="I99" s="4"/>
    </row>
    <row r="100" spans="1:9" x14ac:dyDescent="0.2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2.83203125" bestFit="1" customWidth="1"/>
    <col min="2" max="2" width="52.6640625" bestFit="1" customWidth="1"/>
  </cols>
  <sheetData>
    <row r="1" spans="1:2" x14ac:dyDescent="0.2">
      <c r="A1" s="2" t="s">
        <v>0</v>
      </c>
      <c r="B1" s="3" t="s">
        <v>80</v>
      </c>
    </row>
    <row r="2" spans="1:2" x14ac:dyDescent="0.2">
      <c r="A2" s="2" t="s">
        <v>1</v>
      </c>
      <c r="B2" s="3" t="s">
        <v>81</v>
      </c>
    </row>
    <row r="3" spans="1:2" x14ac:dyDescent="0.2">
      <c r="A3" s="2" t="s">
        <v>2</v>
      </c>
      <c r="B3" s="3" t="s">
        <v>82</v>
      </c>
    </row>
    <row r="4" spans="1:2" x14ac:dyDescent="0.2">
      <c r="A4" s="2" t="s">
        <v>3</v>
      </c>
      <c r="B4" s="3" t="s">
        <v>83</v>
      </c>
    </row>
    <row r="5" spans="1:2" x14ac:dyDescent="0.2">
      <c r="A5" s="2" t="s">
        <v>6</v>
      </c>
      <c r="B5" s="3" t="s">
        <v>84</v>
      </c>
    </row>
    <row r="6" spans="1:2" x14ac:dyDescent="0.2">
      <c r="A6" s="2" t="s">
        <v>7</v>
      </c>
      <c r="B6" s="3" t="s">
        <v>85</v>
      </c>
    </row>
    <row r="7" spans="1:2" x14ac:dyDescent="0.2">
      <c r="A7" s="2" t="s">
        <v>8</v>
      </c>
      <c r="B7" s="3" t="s">
        <v>86</v>
      </c>
    </row>
    <row r="8" spans="1:2" x14ac:dyDescent="0.2">
      <c r="A8" s="2" t="s">
        <v>11</v>
      </c>
      <c r="B8" s="3" t="s">
        <v>87</v>
      </c>
    </row>
    <row r="9" spans="1:2" x14ac:dyDescent="0.2">
      <c r="A9" s="2" t="s">
        <v>12</v>
      </c>
      <c r="B9" s="3" t="s">
        <v>88</v>
      </c>
    </row>
    <row r="10" spans="1:2" x14ac:dyDescent="0.2">
      <c r="A10" s="2" t="s">
        <v>13</v>
      </c>
      <c r="B10" s="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2DFF-A038-4B47-868F-46CE0C158B4F}">
  <dimension ref="A1:A51"/>
  <sheetViews>
    <sheetView workbookViewId="0">
      <selection sqref="A1:A51"/>
    </sheetView>
  </sheetViews>
  <sheetFormatPr baseColWidth="10" defaultRowHeight="1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data_dictionary</vt:lpstr>
      <vt:lpstr>Departments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Aimee Johnson</cp:lastModifiedBy>
  <cp:revision/>
  <dcterms:created xsi:type="dcterms:W3CDTF">2020-02-26T17:00:38Z</dcterms:created>
  <dcterms:modified xsi:type="dcterms:W3CDTF">2024-05-22T02:27:52Z</dcterms:modified>
  <cp:category/>
  <cp:contentStatus/>
</cp:coreProperties>
</file>