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meejohnson/Desktop/DA12/projects/excel-lookups-da12-aimeejohnson/spreadsheets/"/>
    </mc:Choice>
  </mc:AlternateContent>
  <xr:revisionPtr revIDLastSave="0" documentId="13_ncr:1_{39F34311-6ED7-D341-AF5A-8A7A5B920123}" xr6:coauthVersionLast="47" xr6:coauthVersionMax="47" xr10:uidLastSave="{00000000-0000-0000-0000-000000000000}"/>
  <bookViews>
    <workbookView xWindow="0" yWindow="500" windowWidth="38320" windowHeight="20440" xr2:uid="{00000000-000D-0000-FFFF-FFFF00000000}"/>
  </bookViews>
  <sheets>
    <sheet name="metro_budget" sheetId="1" r:id="rId1"/>
    <sheet name="data_dictionary" sheetId="2" r:id="rId2"/>
    <sheet name="Departmen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1" l="1" a="1"/>
  <c r="B56" i="1" s="1"/>
  <c r="F2" i="1"/>
  <c r="D98" i="1" s="1"/>
  <c r="E98" i="1" s="1"/>
  <c r="G100" i="1"/>
  <c r="E100" i="1"/>
  <c r="C100" i="1"/>
  <c r="G99" i="1"/>
  <c r="E99" i="1"/>
  <c r="C99" i="1"/>
  <c r="F93" i="1"/>
  <c r="D93" i="1"/>
  <c r="E93" i="1" s="1"/>
  <c r="F100" i="1"/>
  <c r="F99" i="1"/>
  <c r="D100" i="1"/>
  <c r="D91" i="1"/>
  <c r="E91" i="1" s="1"/>
  <c r="D99" i="1"/>
  <c r="B100" i="1"/>
  <c r="B99" i="1"/>
  <c r="E92" i="1"/>
  <c r="G93" i="1"/>
  <c r="G92" i="1"/>
  <c r="C93" i="1"/>
  <c r="C92" i="1"/>
  <c r="F92" i="1"/>
  <c r="D92" i="1"/>
  <c r="F91" i="1"/>
  <c r="G91" i="1" s="1"/>
  <c r="P3" i="1"/>
  <c r="P4" i="1"/>
  <c r="P5" i="1"/>
  <c r="P6" i="1"/>
  <c r="P7" i="1"/>
  <c r="P8" i="1"/>
  <c r="P9" i="1"/>
  <c r="B93" i="1" s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B92" i="1" s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D2" i="1"/>
  <c r="D3" i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H65" i="1" a="1"/>
  <c r="H65" i="1" s="1"/>
  <c r="I65" i="1" a="1"/>
  <c r="I65" i="1" s="1"/>
  <c r="G65" i="1" a="1"/>
  <c r="G65" i="1" s="1"/>
  <c r="I75" i="1"/>
  <c r="I76" i="1"/>
  <c r="I77" i="1"/>
  <c r="I78" i="1"/>
  <c r="I79" i="1"/>
  <c r="I74" i="1"/>
  <c r="H75" i="1"/>
  <c r="H76" i="1"/>
  <c r="H77" i="1"/>
  <c r="H78" i="1"/>
  <c r="H79" i="1"/>
  <c r="H74" i="1"/>
  <c r="G75" i="1"/>
  <c r="G76" i="1"/>
  <c r="G77" i="1"/>
  <c r="G78" i="1"/>
  <c r="G79" i="1"/>
  <c r="G74" i="1"/>
  <c r="G56" i="1"/>
  <c r="B74" i="1"/>
  <c r="I57" i="1"/>
  <c r="I58" i="1"/>
  <c r="I59" i="1"/>
  <c r="I60" i="1"/>
  <c r="I61" i="1"/>
  <c r="H57" i="1"/>
  <c r="H58" i="1"/>
  <c r="H59" i="1"/>
  <c r="H60" i="1"/>
  <c r="H61" i="1"/>
  <c r="G57" i="1"/>
  <c r="G58" i="1"/>
  <c r="G59" i="1"/>
  <c r="G60" i="1"/>
  <c r="G61" i="1"/>
  <c r="H56" i="1"/>
  <c r="I56" i="1"/>
  <c r="C86" i="1"/>
  <c r="C85" i="1"/>
  <c r="C84" i="1"/>
  <c r="B86" i="1"/>
  <c r="B85" i="1"/>
  <c r="B84" i="1"/>
  <c r="D70" i="1"/>
  <c r="B70" i="1"/>
  <c r="O14" i="1"/>
  <c r="O19" i="1"/>
  <c r="O21" i="1"/>
  <c r="O22" i="1"/>
  <c r="O30" i="1"/>
  <c r="O31" i="1"/>
  <c r="O46" i="1"/>
  <c r="O51" i="1"/>
  <c r="O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65" i="1" s="1"/>
  <c r="N11" i="1"/>
  <c r="D75" i="1" s="1"/>
  <c r="N12" i="1"/>
  <c r="O12" i="1" s="1"/>
  <c r="N13" i="1"/>
  <c r="O13" i="1" s="1"/>
  <c r="N14" i="1"/>
  <c r="N15" i="1"/>
  <c r="O15" i="1" s="1"/>
  <c r="N16" i="1"/>
  <c r="O16" i="1" s="1"/>
  <c r="N17" i="1"/>
  <c r="O17" i="1" s="1"/>
  <c r="N18" i="1"/>
  <c r="D58" i="1" s="1" a="1"/>
  <c r="D58" i="1" s="1"/>
  <c r="N19" i="1"/>
  <c r="N20" i="1"/>
  <c r="O20" i="1" s="1"/>
  <c r="N21" i="1"/>
  <c r="N22" i="1"/>
  <c r="N23" i="1"/>
  <c r="O23" i="1" s="1"/>
  <c r="N24" i="1"/>
  <c r="D59" i="1" s="1" a="1"/>
  <c r="D59" i="1" s="1"/>
  <c r="N25" i="1"/>
  <c r="D78" i="1" s="1"/>
  <c r="N26" i="1"/>
  <c r="O26" i="1" s="1"/>
  <c r="N27" i="1"/>
  <c r="O27" i="1" s="1"/>
  <c r="N28" i="1"/>
  <c r="O28" i="1" s="1"/>
  <c r="N29" i="1"/>
  <c r="O29" i="1" s="1"/>
  <c r="N30" i="1"/>
  <c r="N31" i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D79" i="1" s="1"/>
  <c r="N42" i="1"/>
  <c r="O42" i="1" s="1"/>
  <c r="N43" i="1"/>
  <c r="O43" i="1" s="1"/>
  <c r="N44" i="1"/>
  <c r="O44" i="1" s="1"/>
  <c r="N45" i="1"/>
  <c r="O45" i="1" s="1"/>
  <c r="N46" i="1"/>
  <c r="N47" i="1"/>
  <c r="O47" i="1" s="1"/>
  <c r="N48" i="1"/>
  <c r="O48" i="1" s="1"/>
  <c r="N49" i="1"/>
  <c r="O49" i="1" s="1"/>
  <c r="N50" i="1"/>
  <c r="O50" i="1" s="1"/>
  <c r="N51" i="1"/>
  <c r="N52" i="1"/>
  <c r="O52" i="1" s="1"/>
  <c r="N2" i="1"/>
  <c r="E21" i="1"/>
  <c r="E2" i="1"/>
  <c r="J13" i="1"/>
  <c r="J14" i="1"/>
  <c r="J17" i="1"/>
  <c r="J22" i="1"/>
  <c r="J24" i="1"/>
  <c r="J25" i="1"/>
  <c r="J33" i="1"/>
  <c r="J34" i="1"/>
  <c r="J45" i="1"/>
  <c r="J46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C56" i="1" s="1" a="1"/>
  <c r="C56" i="1" s="1"/>
  <c r="I11" i="1"/>
  <c r="C66" i="1" s="1"/>
  <c r="I12" i="1"/>
  <c r="J12" i="1" s="1"/>
  <c r="I13" i="1"/>
  <c r="I14" i="1"/>
  <c r="I15" i="1"/>
  <c r="J15" i="1" s="1"/>
  <c r="I16" i="1"/>
  <c r="J16" i="1" s="1"/>
  <c r="I17" i="1"/>
  <c r="I18" i="1"/>
  <c r="C76" i="1" s="1"/>
  <c r="I19" i="1"/>
  <c r="J19" i="1" s="1"/>
  <c r="I20" i="1"/>
  <c r="J20" i="1" s="1"/>
  <c r="I21" i="1"/>
  <c r="J21" i="1" s="1"/>
  <c r="I22" i="1"/>
  <c r="I23" i="1"/>
  <c r="J23" i="1" s="1"/>
  <c r="I24" i="1"/>
  <c r="C77" i="1" s="1"/>
  <c r="I25" i="1"/>
  <c r="C78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I34" i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C79" i="1" s="1"/>
  <c r="I42" i="1"/>
  <c r="J42" i="1" s="1"/>
  <c r="I43" i="1"/>
  <c r="J43" i="1" s="1"/>
  <c r="I44" i="1"/>
  <c r="J44" i="1" s="1"/>
  <c r="I45" i="1"/>
  <c r="I46" i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E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67" i="1" s="1"/>
  <c r="D19" i="1"/>
  <c r="E19" i="1" s="1"/>
  <c r="D20" i="1"/>
  <c r="E20" i="1" s="1"/>
  <c r="D21" i="1"/>
  <c r="D22" i="1"/>
  <c r="E22" i="1" s="1"/>
  <c r="D23" i="1"/>
  <c r="E23" i="1" s="1"/>
  <c r="D24" i="1"/>
  <c r="B68" i="1" s="1"/>
  <c r="D25" i="1"/>
  <c r="B60" i="1" s="1" a="1"/>
  <c r="B60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79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F98" i="1" l="1"/>
  <c r="G98" i="1" s="1"/>
  <c r="B98" i="1"/>
  <c r="C98" i="1" s="1"/>
  <c r="B91" i="1"/>
  <c r="C91" i="1" s="1"/>
  <c r="O41" i="1"/>
  <c r="J10" i="1"/>
  <c r="O18" i="1"/>
  <c r="J41" i="1"/>
  <c r="E41" i="1"/>
  <c r="J18" i="1"/>
  <c r="O25" i="1"/>
  <c r="O10" i="1"/>
  <c r="D61" i="1" a="1"/>
  <c r="D61" i="1" s="1"/>
  <c r="E25" i="1"/>
  <c r="O11" i="1"/>
  <c r="D60" i="1" a="1"/>
  <c r="D60" i="1" s="1"/>
  <c r="D57" i="1" a="1"/>
  <c r="D57" i="1" s="1"/>
  <c r="B59" i="1" a="1"/>
  <c r="B59" i="1" s="1"/>
  <c r="B66" i="1"/>
  <c r="B78" i="1"/>
  <c r="C75" i="1"/>
  <c r="E24" i="1"/>
  <c r="C61" i="1" a="1"/>
  <c r="C61" i="1" s="1"/>
  <c r="B58" i="1" a="1"/>
  <c r="B58" i="1" s="1"/>
  <c r="C65" i="1"/>
  <c r="D69" i="1"/>
  <c r="B77" i="1"/>
  <c r="D74" i="1"/>
  <c r="C60" i="1" a="1"/>
  <c r="C60" i="1" s="1"/>
  <c r="B57" i="1" a="1"/>
  <c r="B57" i="1" s="1"/>
  <c r="C70" i="1"/>
  <c r="D68" i="1"/>
  <c r="B76" i="1"/>
  <c r="J11" i="1"/>
  <c r="O24" i="1"/>
  <c r="C59" i="1" a="1"/>
  <c r="C59" i="1" s="1"/>
  <c r="B65" i="1"/>
  <c r="C69" i="1"/>
  <c r="D67" i="1"/>
  <c r="B75" i="1"/>
  <c r="C58" i="1" a="1"/>
  <c r="C58" i="1" s="1"/>
  <c r="C68" i="1"/>
  <c r="D66" i="1"/>
  <c r="D77" i="1"/>
  <c r="C57" i="1" a="1"/>
  <c r="C57" i="1" s="1"/>
  <c r="B69" i="1"/>
  <c r="C67" i="1"/>
  <c r="C74" i="1"/>
  <c r="D76" i="1"/>
  <c r="D56" i="1" a="1"/>
  <c r="D56" i="1" s="1"/>
  <c r="B61" i="1" a="1"/>
  <c r="B61" i="1" s="1"/>
  <c r="E18" i="1"/>
  <c r="E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<sst xmlns="http://schemas.openxmlformats.org/spreadsheetml/2006/main" count="234" uniqueCount="93">
  <si>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</si>
  <si>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</si>
  <si>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</si>
  <si>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</si>
  <si>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</si>
  <si>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</si>
  <si>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</si>
  <si>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</si>
  <si>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</si>
  <si>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</si>
  <si>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</si>
  <si>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</si>
  <si>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</si>
  <si>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</si>
  <si>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</si>
  <si>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</si>
  <si>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</si>
  <si>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</si>
  <si>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</si>
  <si>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</si>
  <si>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</si>
  <si>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</si>
  <si>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</si>
  <si>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</si>
  <si>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</si>
  <si>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</si>
  <si>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</si>
  <si>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</si>
  <si>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</si>
  <si>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</si>
  <si>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</si>
  <si>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</si>
  <si>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</si>
  <si>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</si>
  <si>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</si>
  <si>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</si>
  <si>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</si>
  <si>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</si>
  <si>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</si>
  <si>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</si>
  <si>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</si>
  <si>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</si>
  <si>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</si>
  <si>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</si>
  <si>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</si>
  <si>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</si>
  <si>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</si>
  <si>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</si>
  <si>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</si>
  <si>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</si>
  <si>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</si>
  <si>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</si>
  <si>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</si>
  <si>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</si>
  <si>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</si>
  <si>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</si>
  <si>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</si>
  <si>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</si>
  <si>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</si>
  <si>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</si>
  <si>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</si>
  <si>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</si>
  <si>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</si>
  <si>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</si>
  <si>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</si>
  <si>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</si>
  <si>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</si>
  <si>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</si>
  <si>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</si>
  <si>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</si>
  <si>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</si>
  <si>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</si>
  <si>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</si>
  <si>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</si>
  <si>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</si>
  <si>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</si>
  <si>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</si>
  <si>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</si>
  <si>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</si>
  <si>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</si>
  <si>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</si>
  <si>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</si>
  <si>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</si>
  <si>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</si>
  <si>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</si>
  <si>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</si>
  <si>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</si>
  <si>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(VLOOKUP)</t>
  </si>
  <si>
    <t>Question 4 (XLOOKUP)</t>
  </si>
  <si>
    <t>Question 5 (INDEX/MATCH)</t>
  </si>
  <si>
    <t>Two Way Lookup</t>
  </si>
  <si>
    <t>Question 7 (VLOOKUP/MATCH)</t>
  </si>
  <si>
    <t>(Double XLOOKUP)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</si>
</sst>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  <xf numFmtId="0" fontId="0" fillId="35" borderId="0" xfId="0" applyFill="1"/>
    <xf numFmtId="0" fontId="20" fillId="0" borderId="0" xfId="0" applyFont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F-ED42-89DC-F1FE5C8CC799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6F-ED42-89DC-F1FE5C8CC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451904"/>
        <c:axId val="946453616"/>
      </c:barChart>
      <c:catAx>
        <c:axId val="94645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453616"/>
        <c:crosses val="autoZero"/>
        <c:auto val="1"/>
        <c:lblAlgn val="ctr"/>
        <c:lblOffset val="100"/>
        <c:noMultiLvlLbl val="0"/>
      </c:catAx>
      <c:valAx>
        <c:axId val="94645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45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517153</xdr:colOff>
      <xdr:row>80</xdr:row>
      <xdr:rowOff>52860</xdr:rowOff>
    </xdr:from>
    <xdr:to>
      <xdr:col>10</xdr:col>
      <xdr:colOff>684198</xdr:colOff>
      <xdr:row>94</xdr:row>
      <xdr:rowOff>72997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3DF943-B6BF-C4CB-7AA7-CD24A9F00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topLeftCell="A56" zoomScale="111" workbookViewId="0">
      <selection activeCell="D83" sqref="D83"/>
    </sheetView>
  </sheetViews>
  <sheetFormatPr baseColWidth="10" defaultColWidth="8.83203125" defaultRowHeight="15" x14ac:dyDescent="0.2"/>
  <cols>
    <col min="1" max="1" width="32.33203125" bestFit="1" customWidth="1"/>
    <col min="2" max="4" width="26.33203125" bestFit="1" customWidth="1"/>
    <col min="5" max="5" width="15.83203125" customWidth="1"/>
    <col min="6" max="6" width="23.5" customWidth="1"/>
    <col min="7" max="7" width="15.5" customWidth="1"/>
    <col min="8" max="8" width="26.33203125" bestFit="1" customWidth="1"/>
    <col min="9" max="12" width="15.83203125" customWidth="1"/>
    <col min="13" max="13" width="15.5" customWidth="1"/>
    <col min="14" max="15" width="17.83203125" customWidth="1"/>
    <col min="16" max="17" width="13.33203125" bestFit="1" customWidth="1"/>
  </cols>
  <sheetData>
    <row r="1" spans="1:16" x14ac:dyDescent="0.2">
      <c r="A1" s="1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pans="1:16" x14ac:dyDescent="0.2">
      <c r="A2" t="s">
        <v>16</v>
      </c>
      <c r="B2">
        <v>356640100</v>
      </c>
      <c r="C2">
        <v>341243679.13</v>
      </c>
      <c r="D2">
        <f t="shared" ref="D2:D52" si="0">C2-B2</f>
        <v>-15396420.870000005</v>
      </c>
      <c r="E2" s="5">
        <f>IFERROR(D2/B2,0)</f>
        <v>-4.3170750765267295E-2</v>
      </c>
      <c r="F2">
        <f>IF(E2=0,"",RANK(E2,$E$2:$E$52,1))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IF(J2=0,"",RANK(J2,$J$2:$J$52,1))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IF(O2=0,"",RANK(O2,$O$2:$O$52,1))</f>
        <v>14</v>
      </c>
    </row>
    <row r="3" spans="1:16" x14ac:dyDescent="0.2">
      <c r="A3" t="s">
        <v>17</v>
      </c>
      <c r="B3">
        <v>328800</v>
      </c>
      <c r="C3">
        <v>321214.59000000003</v>
      </c>
      <c r="D3">
        <f t="shared" si="0"/>
        <v>-7585.4099999999744</v>
      </c>
      <c r="E3" s="5">
        <f t="shared" ref="E3:E52" si="1">IFERROR(D3/B3,0)</f>
        <v>-2.3069981751824741E-2</v>
      </c>
      <c r="F3">
        <f t="shared" ref="F3:F52" si="2">IF(E3=0,"",RANK(E3,$E$2:$E$52,1))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IFERROR(I3/G3,0)</f>
        <v>-6.6804928315415249E-2</v>
      </c>
      <c r="K3">
        <f t="shared" ref="K3:K52" si="5">IF(J3=0,"",RANK(J3,$J$2:$J$52,1))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IFERROR(N3/L3,0)</f>
        <v>-1.3540749922529313E-3</v>
      </c>
      <c r="P3">
        <f t="shared" ref="P3:P52" si="8">IF(O3=0,"",RANK(O3,$O$2:$O$52,1))</f>
        <v>37</v>
      </c>
    </row>
    <row r="4" spans="1:16" x14ac:dyDescent="0.2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 t="str">
        <f t="shared" si="2"/>
        <v/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 t="str">
        <f t="shared" si="5"/>
        <v/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 t="str">
        <f t="shared" si="2"/>
        <v/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 t="str">
        <f t="shared" si="5"/>
        <v/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 t="str">
        <f t="shared" si="8"/>
        <v/>
      </c>
    </row>
    <row r="28" spans="1:16" x14ac:dyDescent="0.2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 t="str">
        <f t="shared" si="2"/>
        <v/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 t="str">
        <f t="shared" si="5"/>
        <v/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 t="str">
        <f t="shared" si="8"/>
        <v/>
      </c>
    </row>
    <row r="36" spans="1:16" x14ac:dyDescent="0.2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 t="str">
        <f t="shared" si="8"/>
        <v/>
      </c>
    </row>
    <row r="50" spans="1:16" x14ac:dyDescent="0.2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 t="str">
        <f t="shared" si="2"/>
        <v/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 t="str">
        <f t="shared" si="5"/>
        <v/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 t="str">
        <f t="shared" si="8"/>
        <v/>
      </c>
    </row>
    <row r="51" spans="1:16" x14ac:dyDescent="0.2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">
      <c r="A54" s="11" t="s">
        <v>87</v>
      </c>
      <c r="F54" s="11" t="s">
        <v>91</v>
      </c>
    </row>
    <row r="55" spans="1:16" x14ac:dyDescent="0.2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2">
      <c r="A56" t="s">
        <v>24</v>
      </c>
      <c r="B56" cm="1">
        <f t="array" ref="B56">VLOOKUP(A56,A1:K52,COLUMN(D:D),FALSE)</f>
        <v>-36209.630000000005</v>
      </c>
      <c r="C56" cm="1">
        <f t="array" ref="C56">VLOOKUP(A56,A1:K52,COLUMN(I:I),FALSE)</f>
        <v>-27292.159999999974</v>
      </c>
      <c r="D56" cm="1">
        <f t="array" ref="D56">VLOOKUP(A56,$A$1:$P$52,COLUMN(N:N),FALSE)</f>
        <v>-9181.0800000000163</v>
      </c>
      <c r="F56" t="s">
        <v>24</v>
      </c>
      <c r="G56">
        <f>VLOOKUP($F56,$A$1:$P$52,MATCH($G$55,$A$1:$P$1),FALSE)</f>
        <v>-36209.630000000005</v>
      </c>
      <c r="H56">
        <f t="shared" ref="H56:I61" si="9">VLOOKUP($F56,$A$1:$P$52,MATCH($G$55,$A$1:$P$1),FALSE)</f>
        <v>-36209.630000000005</v>
      </c>
      <c r="I56">
        <f t="shared" si="9"/>
        <v>-36209.630000000005</v>
      </c>
    </row>
    <row r="57" spans="1:16" x14ac:dyDescent="0.2">
      <c r="A57" t="s">
        <v>25</v>
      </c>
      <c r="B57" cm="1">
        <f t="array" ref="B57">VLOOKUP(A57,A2:K53,COLUMN(D:D),FALSE)</f>
        <v>0</v>
      </c>
      <c r="C57" cm="1">
        <f t="array" ref="C57">VLOOKUP(A57,A2:K53,COLUMN(I:I),FALSE)</f>
        <v>0</v>
      </c>
      <c r="D57" cm="1">
        <f t="array" ref="D57">VLOOKUP(A57,$A$1:$P$52,COLUMN(N:N),FALSE)</f>
        <v>-311228.08999999997</v>
      </c>
      <c r="F57" t="s">
        <v>25</v>
      </c>
      <c r="G57">
        <f t="shared" ref="G57:G61" si="10">VLOOKUP($F57,$A$1:$P$52,MATCH($G$55,$A$1:$P$1),FALSE)</f>
        <v>0</v>
      </c>
      <c r="H57">
        <f t="shared" si="9"/>
        <v>0</v>
      </c>
      <c r="I57">
        <f t="shared" si="9"/>
        <v>0</v>
      </c>
    </row>
    <row r="58" spans="1:16" x14ac:dyDescent="0.2">
      <c r="A58" t="s">
        <v>32</v>
      </c>
      <c r="B58" cm="1">
        <f t="array" ref="B58">VLOOKUP(A58,A3:K54,COLUMN(D:D),FALSE)</f>
        <v>-149396.10000000987</v>
      </c>
      <c r="C58" cm="1">
        <f t="array" ref="C58">VLOOKUP(A58,A3:K54,COLUMN(I:I),FALSE)</f>
        <v>-189254.06000000006</v>
      </c>
      <c r="D58" cm="1">
        <f t="array" ref="D58">VLOOKUP(A58,$A$1:$P$52,COLUMN(N:N),FALSE)</f>
        <v>-374962.91000000015</v>
      </c>
      <c r="F58" t="s">
        <v>32</v>
      </c>
      <c r="G58">
        <f t="shared" si="10"/>
        <v>-149396.10000000987</v>
      </c>
      <c r="H58">
        <f t="shared" si="9"/>
        <v>-149396.10000000987</v>
      </c>
      <c r="I58">
        <f t="shared" si="9"/>
        <v>-149396.10000000987</v>
      </c>
    </row>
    <row r="59" spans="1:16" x14ac:dyDescent="0.2">
      <c r="A59" t="s">
        <v>38</v>
      </c>
      <c r="B59" cm="1">
        <f t="array" ref="B59">VLOOKUP(A59,A4:K55,COLUMN(D:D),FALSE)</f>
        <v>-12230.810000000056</v>
      </c>
      <c r="C59" cm="1">
        <f t="array" ref="C59">VLOOKUP(A59,A4:K55,COLUMN(I:I),FALSE)</f>
        <v>-45485.580000000075</v>
      </c>
      <c r="D59" cm="1">
        <f t="array" ref="D59">VLOOKUP(A59,$A$1:$P$52,COLUMN(N:N),FALSE)</f>
        <v>-72.879999999888241</v>
      </c>
      <c r="F59" t="s">
        <v>38</v>
      </c>
      <c r="G59">
        <f t="shared" si="10"/>
        <v>-12230.810000000056</v>
      </c>
      <c r="H59">
        <f t="shared" si="9"/>
        <v>-12230.810000000056</v>
      </c>
      <c r="I59">
        <f t="shared" si="9"/>
        <v>-12230.810000000056</v>
      </c>
    </row>
    <row r="60" spans="1:16" x14ac:dyDescent="0.2">
      <c r="A60" t="s">
        <v>39</v>
      </c>
      <c r="B60" cm="1">
        <f t="array" ref="B60">VLOOKUP(A60,A5:K56,COLUMN(D:D),FALSE)</f>
        <v>-4950.4699999999721</v>
      </c>
      <c r="C60" cm="1">
        <f t="array" ref="C60">VLOOKUP(A60,A5:K56,COLUMN(I:I),FALSE)</f>
        <v>-8005.7900000010268</v>
      </c>
      <c r="D60" cm="1">
        <f t="array" ref="D60">VLOOKUP(A60,$A$1:$P$52,COLUMN(N:N),FALSE)</f>
        <v>-1724.9000000000233</v>
      </c>
      <c r="F60" t="s">
        <v>39</v>
      </c>
      <c r="G60">
        <f t="shared" si="10"/>
        <v>-4950.4699999999721</v>
      </c>
      <c r="H60">
        <f t="shared" si="9"/>
        <v>-4950.4699999999721</v>
      </c>
      <c r="I60">
        <f t="shared" si="9"/>
        <v>-4950.4699999999721</v>
      </c>
    </row>
    <row r="61" spans="1:16" x14ac:dyDescent="0.2">
      <c r="A61" t="s">
        <v>55</v>
      </c>
      <c r="B61" cm="1">
        <f t="array" ref="B61">VLOOKUP(A61,A6:K57,COLUMN(D:D),FALSE)</f>
        <v>-184239.79000001028</v>
      </c>
      <c r="C61" cm="1">
        <f t="array" ref="C61">VLOOKUP(A61,A6:K57,COLUMN(I:I),FALSE)</f>
        <v>-133456.33000001032</v>
      </c>
      <c r="D61" cm="1">
        <f t="array" ref="D61">VLOOKUP(A61,$A$1:$P$52,COLUMN(N:N),FALSE)</f>
        <v>-82077.349999999627</v>
      </c>
      <c r="F61" t="s">
        <v>55</v>
      </c>
      <c r="G61">
        <f t="shared" si="10"/>
        <v>-184239.79000001028</v>
      </c>
      <c r="H61">
        <f t="shared" si="9"/>
        <v>-184239.79000001028</v>
      </c>
      <c r="I61">
        <f t="shared" si="9"/>
        <v>-184239.79000001028</v>
      </c>
    </row>
    <row r="63" spans="1:16" x14ac:dyDescent="0.2">
      <c r="A63" s="7" t="s">
        <v>88</v>
      </c>
      <c r="F63" s="7" t="s">
        <v>92</v>
      </c>
    </row>
    <row r="64" spans="1:16" x14ac:dyDescent="0.2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2">
      <c r="A65" t="s">
        <v>24</v>
      </c>
      <c r="B65">
        <f>_xlfn.XLOOKUP(A65,$A$2:$A$52,$D$2:$D$52)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  <c r="F65" t="s">
        <v>24</v>
      </c>
      <c r="G65" cm="1">
        <f t="array" ref="G65">_xlfn.XLOOKUP($F65,$A$2:$A$52,_xlfn.XLOOKUP(G$64,$A$1:$P$1,$A$2:$P$52))</f>
        <v>-36209.630000000005</v>
      </c>
      <c r="H65" cm="1">
        <f t="array" ref="H65">_xlfn.XLOOKUP($F65,$A$2:$A$52,_xlfn.XLOOKUP(H$64,$A$1:$P$1,$A$2:$P$52))</f>
        <v>-27292.159999999974</v>
      </c>
      <c r="I65" cm="1">
        <f t="array" ref="I65">_xlfn.XLOOKUP($F65,$A$2:$A$52,_xlfn.XLOOKUP(I$64,$A$1:$P$1,$A$2:$P$52))</f>
        <v>-9181.0800000000163</v>
      </c>
    </row>
    <row r="66" spans="1:9" x14ac:dyDescent="0.2">
      <c r="A66" t="s">
        <v>25</v>
      </c>
      <c r="B66">
        <f t="shared" ref="B66:B70" si="11">_xlfn.XLOOKUP(A66,$A$2:$A$52,$D$2:$D$52)</f>
        <v>0</v>
      </c>
      <c r="C66">
        <f t="shared" ref="C66:C70" si="12">_xlfn.XLOOKUP(A66,$A$2:$A$52,$I$2:$I$52)</f>
        <v>0</v>
      </c>
      <c r="D66">
        <f t="shared" ref="D66:D70" si="13">_xlfn.XLOOKUP(A66,$A$2:$A$52,$N$2:$N$52)</f>
        <v>-311228.08999999997</v>
      </c>
      <c r="F66" t="s">
        <v>25</v>
      </c>
      <c r="G66" cm="1">
        <f t="array" ref="G66">_xlfn.XLOOKUP($F66,$A$2:$A$52,_xlfn.XLOOKUP(G$64,$A$1:$P$1,$A$2:$P$52))</f>
        <v>0</v>
      </c>
      <c r="H66" cm="1">
        <f t="array" ref="H66">_xlfn.XLOOKUP($F66,$A$2:$A$52,_xlfn.XLOOKUP(H$64,$A$1:$P$1,$A$2:$P$52))</f>
        <v>0</v>
      </c>
      <c r="I66" cm="1">
        <f t="array" ref="I66">_xlfn.XLOOKUP($F66,$A$2:$A$52,_xlfn.XLOOKUP(I$64,$A$1:$P$1,$A$2:$P$52))</f>
        <v>-311228.08999999997</v>
      </c>
    </row>
    <row r="67" spans="1:9" x14ac:dyDescent="0.2">
      <c r="A67" t="s">
        <v>32</v>
      </c>
      <c r="B67">
        <f t="shared" si="11"/>
        <v>-149396.10000000987</v>
      </c>
      <c r="C67">
        <f t="shared" si="12"/>
        <v>-189254.06000000006</v>
      </c>
      <c r="D67">
        <f t="shared" si="13"/>
        <v>-374962.91000000015</v>
      </c>
      <c r="F67" t="s">
        <v>32</v>
      </c>
      <c r="G67" cm="1">
        <f t="array" ref="G67">_xlfn.XLOOKUP($F67,$A$2:$A$52,_xlfn.XLOOKUP(G$64,$A$1:$P$1,$A$2:$P$52))</f>
        <v>-149396.10000000987</v>
      </c>
      <c r="H67" cm="1">
        <f t="array" ref="H67">_xlfn.XLOOKUP($F67,$A$2:$A$52,_xlfn.XLOOKUP(H$64,$A$1:$P$1,$A$2:$P$52))</f>
        <v>-189254.06000000006</v>
      </c>
      <c r="I67" cm="1">
        <f t="array" ref="I67">_xlfn.XLOOKUP($F67,$A$2:$A$52,_xlfn.XLOOKUP(I$64,$A$1:$P$1,$A$2:$P$52))</f>
        <v>-374962.91000000015</v>
      </c>
    </row>
    <row r="68" spans="1:9" x14ac:dyDescent="0.2">
      <c r="A68" t="s">
        <v>38</v>
      </c>
      <c r="B68">
        <f t="shared" si="11"/>
        <v>-12230.810000000056</v>
      </c>
      <c r="C68">
        <f t="shared" si="12"/>
        <v>-45485.580000000075</v>
      </c>
      <c r="D68">
        <f t="shared" si="13"/>
        <v>-72.879999999888241</v>
      </c>
      <c r="F68" t="s">
        <v>38</v>
      </c>
      <c r="G68" cm="1">
        <f t="array" ref="G68">_xlfn.XLOOKUP($F68,$A$2:$A$52,_xlfn.XLOOKUP(G$64,$A$1:$P$1,$A$2:$P$52))</f>
        <v>-12230.810000000056</v>
      </c>
      <c r="H68" cm="1">
        <f t="array" ref="H68">_xlfn.XLOOKUP($F68,$A$2:$A$52,_xlfn.XLOOKUP(H$64,$A$1:$P$1,$A$2:$P$52))</f>
        <v>-45485.580000000075</v>
      </c>
      <c r="I68" cm="1">
        <f t="array" ref="I68">_xlfn.XLOOKUP($F68,$A$2:$A$52,_xlfn.XLOOKUP(I$64,$A$1:$P$1,$A$2:$P$52))</f>
        <v>-72.879999999888241</v>
      </c>
    </row>
    <row r="69" spans="1:9" x14ac:dyDescent="0.2">
      <c r="A69" t="s">
        <v>39</v>
      </c>
      <c r="B69">
        <f t="shared" si="11"/>
        <v>-4950.4699999999721</v>
      </c>
      <c r="C69">
        <f t="shared" si="12"/>
        <v>-8005.7900000010268</v>
      </c>
      <c r="D69">
        <f t="shared" si="13"/>
        <v>-1724.9000000000233</v>
      </c>
      <c r="F69" t="s">
        <v>39</v>
      </c>
      <c r="G69" cm="1">
        <f t="array" ref="G69">_xlfn.XLOOKUP($F69,$A$2:$A$52,_xlfn.XLOOKUP(G$64,$A$1:$P$1,$A$2:$P$52))</f>
        <v>-4950.4699999999721</v>
      </c>
      <c r="H69" cm="1">
        <f t="array" ref="H69">_xlfn.XLOOKUP($F69,$A$2:$A$52,_xlfn.XLOOKUP(H$64,$A$1:$P$1,$A$2:$P$52))</f>
        <v>-8005.7900000010268</v>
      </c>
      <c r="I69" cm="1">
        <f t="array" ref="I69">_xlfn.XLOOKUP($F69,$A$2:$A$52,_xlfn.XLOOKUP(I$64,$A$1:$P$1,$A$2:$P$52))</f>
        <v>-1724.9000000000233</v>
      </c>
    </row>
    <row r="70" spans="1:9" x14ac:dyDescent="0.2">
      <c r="A70" t="s">
        <v>55</v>
      </c>
      <c r="B70">
        <f t="shared" si="11"/>
        <v>-184239.79000001028</v>
      </c>
      <c r="C70">
        <f t="shared" si="12"/>
        <v>-133456.33000001032</v>
      </c>
      <c r="D70">
        <f t="shared" si="13"/>
        <v>-82077.349999999627</v>
      </c>
      <c r="F70" t="s">
        <v>55</v>
      </c>
      <c r="G70" cm="1">
        <f t="array" ref="G70">_xlfn.XLOOKUP($F70,$A$2:$A$52,_xlfn.XLOOKUP(G$64,$A$1:$P$1,$A$2:$P$52))</f>
        <v>-184239.79000001028</v>
      </c>
      <c r="H70" cm="1">
        <f t="array" ref="H70">_xlfn.XLOOKUP($F70,$A$2:$A$52,_xlfn.XLOOKUP(H$64,$A$1:$P$1,$A$2:$P$52))</f>
        <v>-133456.33000001032</v>
      </c>
      <c r="I70" cm="1">
        <f t="array" ref="I70">_xlfn.XLOOKUP($F70,$A$2:$A$52,_xlfn.XLOOKUP(I$64,$A$1:$P$1,$A$2:$P$52))</f>
        <v>-82077.349999999627</v>
      </c>
    </row>
    <row r="72" spans="1:9" x14ac:dyDescent="0.2">
      <c r="A72" s="7" t="s">
        <v>89</v>
      </c>
      <c r="F72" s="7" t="s">
        <v>90</v>
      </c>
    </row>
    <row r="73" spans="1:9" x14ac:dyDescent="0.2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</row>
    <row r="74" spans="1:9" x14ac:dyDescent="0.2">
      <c r="A74" t="s">
        <v>24</v>
      </c>
      <c r="B74">
        <f>INDEX($D$2:$D$52,MATCH(A74,$A$2:$A$52,0))</f>
        <v>-36209.630000000005</v>
      </c>
      <c r="C74">
        <f>INDEX($I$2:$I$52,MATCH(A74,$A$2:$A$52,0))</f>
        <v>-27292.159999999974</v>
      </c>
      <c r="D74">
        <f>INDEX($N$2:$N$52,MATCH(A74,$A$2:$A$52,0))</f>
        <v>-9181.0800000000163</v>
      </c>
      <c r="F74" t="s">
        <v>24</v>
      </c>
      <c r="G74">
        <f>INDEX($A$2:$P$52,MATCH($F74,$A$2:$A$52,0),MATCH(G$73,$A$1:$P$1,0))</f>
        <v>-36209.630000000005</v>
      </c>
      <c r="H74">
        <f>INDEX($A$2:$P$52,MATCH($F74,$A$2:$A$52,0),MATCH(H$73,$A$1:$P$1,0))</f>
        <v>-27292.159999999974</v>
      </c>
      <c r="I74">
        <f>INDEX($A$2:$P$52,MATCH($F74,$A$2:$A$52,0),MATCH(I$73,$A$1:$P$1,0))</f>
        <v>-9181.0800000000163</v>
      </c>
    </row>
    <row r="75" spans="1:9" x14ac:dyDescent="0.2">
      <c r="A75" t="s">
        <v>25</v>
      </c>
      <c r="B75">
        <f t="shared" ref="B75:B79" si="14">INDEX($D$2:$D$52,MATCH(A75,$A$2:$A$52,0))</f>
        <v>0</v>
      </c>
      <c r="C75">
        <f t="shared" ref="C75:C79" si="15">INDEX($I$2:$I$52,MATCH(A75,$A$2:$A$52,0))</f>
        <v>0</v>
      </c>
      <c r="D75">
        <f t="shared" ref="D75:D79" si="16">INDEX($N$2:$N$52,MATCH(A75,$A$2:$A$52,0))</f>
        <v>-311228.08999999997</v>
      </c>
      <c r="F75" t="s">
        <v>25</v>
      </c>
      <c r="G75">
        <f t="shared" ref="G75:I79" si="17">INDEX($A$2:$P$52,MATCH($F75,$A$2:$A$52,0),MATCH(G$73,$A$1:$P$1,0))</f>
        <v>0</v>
      </c>
      <c r="H75">
        <f t="shared" si="17"/>
        <v>0</v>
      </c>
      <c r="I75">
        <f t="shared" si="17"/>
        <v>-311228.08999999997</v>
      </c>
    </row>
    <row r="76" spans="1:9" x14ac:dyDescent="0.2">
      <c r="A76" t="s">
        <v>32</v>
      </c>
      <c r="B76">
        <f t="shared" si="14"/>
        <v>-149396.10000000987</v>
      </c>
      <c r="C76">
        <f t="shared" si="15"/>
        <v>-189254.06000000006</v>
      </c>
      <c r="D76">
        <f t="shared" si="16"/>
        <v>-374962.91000000015</v>
      </c>
      <c r="F76" t="s">
        <v>32</v>
      </c>
      <c r="G76">
        <f t="shared" si="17"/>
        <v>-149396.10000000987</v>
      </c>
      <c r="H76">
        <f t="shared" si="17"/>
        <v>-189254.06000000006</v>
      </c>
      <c r="I76">
        <f t="shared" si="17"/>
        <v>-374962.91000000015</v>
      </c>
    </row>
    <row r="77" spans="1:9" x14ac:dyDescent="0.2">
      <c r="A77" t="s">
        <v>38</v>
      </c>
      <c r="B77">
        <f t="shared" si="14"/>
        <v>-12230.810000000056</v>
      </c>
      <c r="C77">
        <f t="shared" si="15"/>
        <v>-45485.580000000075</v>
      </c>
      <c r="D77">
        <f t="shared" si="16"/>
        <v>-72.879999999888241</v>
      </c>
      <c r="F77" t="s">
        <v>38</v>
      </c>
      <c r="G77">
        <f t="shared" si="17"/>
        <v>-12230.810000000056</v>
      </c>
      <c r="H77">
        <f t="shared" si="17"/>
        <v>-45485.580000000075</v>
      </c>
      <c r="I77">
        <f t="shared" si="17"/>
        <v>-72.879999999888241</v>
      </c>
    </row>
    <row r="78" spans="1:9" x14ac:dyDescent="0.2">
      <c r="A78" t="s">
        <v>39</v>
      </c>
      <c r="B78">
        <f t="shared" si="14"/>
        <v>-4950.4699999999721</v>
      </c>
      <c r="C78">
        <f t="shared" si="15"/>
        <v>-8005.7900000010268</v>
      </c>
      <c r="D78">
        <f t="shared" si="16"/>
        <v>-1724.9000000000233</v>
      </c>
      <c r="F78" t="s">
        <v>39</v>
      </c>
      <c r="G78">
        <f t="shared" si="17"/>
        <v>-4950.4699999999721</v>
      </c>
      <c r="H78">
        <f t="shared" si="17"/>
        <v>-8005.7900000010268</v>
      </c>
      <c r="I78">
        <f t="shared" si="17"/>
        <v>-1724.9000000000233</v>
      </c>
    </row>
    <row r="79" spans="1:9" x14ac:dyDescent="0.2">
      <c r="A79" t="s">
        <v>55</v>
      </c>
      <c r="B79">
        <f t="shared" si="14"/>
        <v>-184239.79000001028</v>
      </c>
      <c r="C79">
        <f t="shared" si="15"/>
        <v>-133456.33000001032</v>
      </c>
      <c r="D79">
        <f t="shared" si="16"/>
        <v>-82077.349999999627</v>
      </c>
      <c r="F79" t="s">
        <v>55</v>
      </c>
      <c r="G79">
        <f t="shared" si="17"/>
        <v>-184239.79000001028</v>
      </c>
      <c r="H79">
        <f t="shared" si="17"/>
        <v>-133456.33000001032</v>
      </c>
      <c r="I79">
        <f t="shared" si="17"/>
        <v>-82077.349999999627</v>
      </c>
    </row>
    <row r="81" spans="1:7" x14ac:dyDescent="0.2">
      <c r="A81" s="7" t="s">
        <v>67</v>
      </c>
    </row>
    <row r="82" spans="1:7" x14ac:dyDescent="0.2">
      <c r="A82" t="s">
        <v>0</v>
      </c>
      <c r="B82" t="s">
        <v>16</v>
      </c>
    </row>
    <row r="83" spans="1:7" x14ac:dyDescent="0.2">
      <c r="B83" s="1" t="s">
        <v>68</v>
      </c>
      <c r="C83" s="1" t="s">
        <v>69</v>
      </c>
    </row>
    <row r="84" spans="1:7" x14ac:dyDescent="0.2">
      <c r="A84" t="s">
        <v>70</v>
      </c>
      <c r="B84" s="6">
        <f>INDEX($B$2:$B$52,MATCH(B82,$A$2:$A$52,0))</f>
        <v>356640100</v>
      </c>
      <c r="C84" s="6">
        <f>INDEX($C$2:$C$52,MATCH(B82,$A$2:$A$52,0))</f>
        <v>341243679.13</v>
      </c>
    </row>
    <row r="85" spans="1:7" x14ac:dyDescent="0.2">
      <c r="A85" t="s">
        <v>71</v>
      </c>
      <c r="B85" s="6">
        <f>INDEX($G$2:$G$52,MATCH(B82,$A$2:$A$52,0))</f>
        <v>382685200</v>
      </c>
      <c r="C85" s="6">
        <f>INDEX($H$2:$H$52,MATCH(B82,$A$2:$A$52,0))</f>
        <v>346340810.81999999</v>
      </c>
    </row>
    <row r="86" spans="1:7" x14ac:dyDescent="0.2">
      <c r="A86" t="s">
        <v>72</v>
      </c>
      <c r="B86" s="6">
        <f>INDEX($L$2:$L$52,MATCH(B82,$A$2:$A$52,0))</f>
        <v>376548600</v>
      </c>
      <c r="C86" s="6">
        <f>INDEX($M$2:$M$52,MATCH(B82,$A$2:$A$524,0))</f>
        <v>355279492.22999901</v>
      </c>
    </row>
    <row r="88" spans="1:7" x14ac:dyDescent="0.2">
      <c r="A88" s="7" t="s">
        <v>73</v>
      </c>
    </row>
    <row r="89" spans="1:7" x14ac:dyDescent="0.2">
      <c r="A89" t="s">
        <v>74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">
      <c r="B90" s="8" t="s">
        <v>0</v>
      </c>
      <c r="C90" s="8" t="s">
        <v>75</v>
      </c>
      <c r="D90" s="8" t="s">
        <v>0</v>
      </c>
      <c r="E90" s="8" t="s">
        <v>75</v>
      </c>
      <c r="F90" s="8" t="s">
        <v>0</v>
      </c>
      <c r="G90" s="8" t="s">
        <v>75</v>
      </c>
    </row>
    <row r="91" spans="1:7" x14ac:dyDescent="0.2">
      <c r="A91" t="s">
        <v>70</v>
      </c>
      <c r="B91" t="str">
        <f>_xlfn.XLOOKUP($B$89,$F$2:$F$52,$A$2:$A$52)</f>
        <v>Clerk and Master - Chancery</v>
      </c>
      <c r="C91" s="5">
        <f>_xlfn.XLOOKUP(B91,$A$2:$A$52,$E$2:$E$52)</f>
        <v>-0.15235918433091292</v>
      </c>
      <c r="D91" t="str">
        <f>_xlfn.XLOOKUP($D$89,$F$2:$F$52,$A$2:$A$52)</f>
        <v>Circuit Court Clerk</v>
      </c>
      <c r="E91" s="5">
        <f>_xlfn.XLOOKUP(D91,$A$2:$A$52,$E$2:$E$52)</f>
        <v>-0.11502817362571344</v>
      </c>
      <c r="F91" t="str">
        <f>_xlfn.XLOOKUP($F$89,$F$2:$F$52,$A$2:$A$52)</f>
        <v>Internal Audit</v>
      </c>
      <c r="G91" s="5">
        <f>_xlfn.XLOOKUP(F91,$A$2:$A$52,$E$2:$E$52)</f>
        <v>-9.5782760864849215E-2</v>
      </c>
    </row>
    <row r="92" spans="1:7" x14ac:dyDescent="0.2">
      <c r="A92" t="s">
        <v>71</v>
      </c>
      <c r="B92" t="str">
        <f>_xlfn.XLOOKUP($B$89,$K$2:$K$52,$A$2:$A$52)</f>
        <v>Metropolitan Clerk</v>
      </c>
      <c r="C92" s="5">
        <f>_xlfn.XLOOKUP(B92,$A$2:$A$52,$J$2:$J$52)</f>
        <v>-0.17551246244575608</v>
      </c>
      <c r="D92" t="str">
        <f>_xlfn.XLOOKUP($D$89,$K$2:$K$52,$A$2:$A$52)</f>
        <v>Internal Audit</v>
      </c>
      <c r="E92" s="5">
        <f>_xlfn.XLOOKUP(D92,$A$2:$A$52,$J$2:$J$52)</f>
        <v>-0.17103239309050916</v>
      </c>
      <c r="F92" t="str">
        <f>_xlfn.XLOOKUP($F$89,$K$2:$K$52,$A$2:$A$52)</f>
        <v>Office of Family Safety</v>
      </c>
      <c r="G92" s="5">
        <f>_xlfn.XLOOKUP(F92,$A$2:$A$52,$J$2:$J$52)</f>
        <v>-0.13918241656366656</v>
      </c>
    </row>
    <row r="93" spans="1:7" x14ac:dyDescent="0.2">
      <c r="A93" t="s">
        <v>72</v>
      </c>
      <c r="B93" t="str">
        <f>_xlfn.XLOOKUP($B$89,$P$2:$P$52,$A$2:$A$52)</f>
        <v>Community Oversight Board</v>
      </c>
      <c r="C93" s="5">
        <f>_xlfn.XLOOKUP(B93,$A$2:$A$52,$O$2:$O$52)</f>
        <v>-0.82994157333333329</v>
      </c>
      <c r="D93" t="str">
        <f>_xlfn.XLOOKUP($D$89,$P$2:$P$52,$A$2:$A$52)</f>
        <v>Clerk and Master - Chancery</v>
      </c>
      <c r="E93" s="5">
        <f>_xlfn.XLOOKUP(D93,$A$2:$A$52,$O$2:$O$52)</f>
        <v>-0.15295680364719175</v>
      </c>
      <c r="F93" t="str">
        <f>_xlfn.XLOOKUP($F$89,$P$2:$P$52,$A$2:$A$52)</f>
        <v>Election Commission</v>
      </c>
      <c r="G93" s="5">
        <f>_xlfn.XLOOKUP(F93,$A$2:$A$52,$O$2:$O$52)</f>
        <v>-0.12882667147667154</v>
      </c>
    </row>
    <row r="95" spans="1:7" x14ac:dyDescent="0.2">
      <c r="A95" s="7" t="s">
        <v>76</v>
      </c>
    </row>
    <row r="96" spans="1:7" x14ac:dyDescent="0.2">
      <c r="A96" t="s">
        <v>74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">
      <c r="B97" s="8" t="s">
        <v>0</v>
      </c>
      <c r="C97" s="8" t="s">
        <v>75</v>
      </c>
      <c r="D97" s="8" t="s">
        <v>0</v>
      </c>
      <c r="E97" s="8" t="s">
        <v>75</v>
      </c>
      <c r="F97" s="8" t="s">
        <v>0</v>
      </c>
      <c r="G97" s="8" t="s">
        <v>75</v>
      </c>
    </row>
    <row r="98" spans="1:9" x14ac:dyDescent="0.2">
      <c r="A98" t="s">
        <v>70</v>
      </c>
      <c r="B98" t="str">
        <f>INDEX($A$2:$A$52,MATCH($B$96,$F$2:$F$52,0))</f>
        <v>Clerk and Master - Chancery</v>
      </c>
      <c r="C98" s="4">
        <f>INDEX($E$2:$E$52,MATCH(B98,$A$2:$A$52,0))</f>
        <v>-0.15235918433091292</v>
      </c>
      <c r="D98" t="str">
        <f>INDEX($A$2:$A$52,MATCH($D$96,$F$2:$F$52,0))</f>
        <v>Circuit Court Clerk</v>
      </c>
      <c r="E98" s="4">
        <f>INDEX($E$2:$E$52,MATCH(D98,$A$2:$A$52,0))</f>
        <v>-0.11502817362571344</v>
      </c>
      <c r="F98" t="str">
        <f>INDEX($A$2:$A$52,MATCH($F$96,$F$2:$F$52,0))</f>
        <v>Internal Audit</v>
      </c>
      <c r="G98" s="4">
        <f>INDEX($E$2:$E$52,MATCH(F98,$A$2:$A$52,0))</f>
        <v>-9.5782760864849215E-2</v>
      </c>
      <c r="I98" s="4"/>
    </row>
    <row r="99" spans="1:9" x14ac:dyDescent="0.2">
      <c r="A99" t="s">
        <v>71</v>
      </c>
      <c r="B99" t="str">
        <f>INDEX($A$2:$A$52,MATCH($B$96,$K$2:$K$52,0))</f>
        <v>Metropolitan Clerk</v>
      </c>
      <c r="C99" s="4">
        <f>INDEX($J$2:$J$52,MATCH(B99,$A$2:$A$52,0))</f>
        <v>-0.17551246244575608</v>
      </c>
      <c r="D99" t="str">
        <f>INDEX($A$2:$A$52,MATCH($D$96,$K$2:$K$52,0))</f>
        <v>Internal Audit</v>
      </c>
      <c r="E99" s="4">
        <f>INDEX($J$2:$J$52,MATCH(D99,$A$2:$A$52,0))</f>
        <v>-0.17103239309050916</v>
      </c>
      <c r="F99" t="str">
        <f>INDEX($A$2:$A$52,MATCH($F$96,$K$2:$K$52,0))</f>
        <v>Office of Family Safety</v>
      </c>
      <c r="G99" s="4">
        <f>INDEX($J$2:$J$52,MATCH(F99,$A$2:$A$52,0))</f>
        <v>-0.13918241656366656</v>
      </c>
      <c r="I99" s="4"/>
    </row>
    <row r="100" spans="1:9" x14ac:dyDescent="0.2">
      <c r="A100" t="s">
        <v>72</v>
      </c>
      <c r="B100" t="str">
        <f>INDEX($A$2:$A$52,MATCH($B$96,$P$2:$P$52,0))</f>
        <v>Community Oversight Board</v>
      </c>
      <c r="C100" s="4">
        <f>INDEX($O$2:$O$52,MATCH(B100,$A$2:$A$52,0))</f>
        <v>-0.82994157333333329</v>
      </c>
      <c r="D100" t="str">
        <f>INDEX($A$2:$A$52,MATCH($D$96,$P$2:$P$52,0))</f>
        <v>Clerk and Master - Chancery</v>
      </c>
      <c r="E100" s="4">
        <f>INDEX($O$2:$O$52,MATCH(D100,$A$2:$A$52,0))</f>
        <v>-0.15295680364719175</v>
      </c>
      <c r="F100" t="str">
        <f>INDEX($A$2:$A$52,MATCH($F$96,$P$2:$P$52,0))</f>
        <v>Election Commission</v>
      </c>
      <c r="G100" s="4">
        <f>INDEX($O$2:$O$52,MATCH(F100,$A$2:$A$52,0))</f>
        <v>-0.12882667147667154</v>
      </c>
      <c r="I100" s="4"/>
    </row>
    <row r="105" spans="1:9" x14ac:dyDescent="0.2">
      <c r="D105" s="5"/>
    </row>
    <row r="106" spans="1:9" x14ac:dyDescent="0.2">
      <c r="D106" s="5"/>
    </row>
    <row r="107" spans="1:9" x14ac:dyDescent="0.2">
      <c r="D107" s="5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2.83203125" bestFit="1" customWidth="1"/>
    <col min="2" max="2" width="52.6640625" bestFit="1" customWidth="1"/>
  </cols>
  <sheetData>
    <row r="1" spans="1:2" x14ac:dyDescent="0.2">
      <c r="A1" s="2" t="s">
        <v>0</v>
      </c>
      <c r="B1" s="3" t="s">
        <v>77</v>
      </c>
    </row>
    <row r="2" spans="1:2" x14ac:dyDescent="0.2">
      <c r="A2" s="2" t="s">
        <v>1</v>
      </c>
      <c r="B2" s="3" t="s">
        <v>78</v>
      </c>
    </row>
    <row r="3" spans="1:2" x14ac:dyDescent="0.2">
      <c r="A3" s="2" t="s">
        <v>2</v>
      </c>
      <c r="B3" s="3" t="s">
        <v>79</v>
      </c>
    </row>
    <row r="4" spans="1:2" x14ac:dyDescent="0.2">
      <c r="A4" s="2" t="s">
        <v>3</v>
      </c>
      <c r="B4" s="3" t="s">
        <v>80</v>
      </c>
    </row>
    <row r="5" spans="1:2" x14ac:dyDescent="0.2">
      <c r="A5" s="2" t="s">
        <v>6</v>
      </c>
      <c r="B5" s="3" t="s">
        <v>81</v>
      </c>
    </row>
    <row r="6" spans="1:2" x14ac:dyDescent="0.2">
      <c r="A6" s="2" t="s">
        <v>7</v>
      </c>
      <c r="B6" s="3" t="s">
        <v>82</v>
      </c>
    </row>
    <row r="7" spans="1:2" x14ac:dyDescent="0.2">
      <c r="A7" s="2" t="s">
        <v>8</v>
      </c>
      <c r="B7" s="3" t="s">
        <v>83</v>
      </c>
    </row>
    <row r="8" spans="1:2" x14ac:dyDescent="0.2">
      <c r="A8" s="2" t="s">
        <v>11</v>
      </c>
      <c r="B8" s="3" t="s">
        <v>84</v>
      </c>
    </row>
    <row r="9" spans="1:2" x14ac:dyDescent="0.2">
      <c r="A9" s="2" t="s">
        <v>12</v>
      </c>
      <c r="B9" s="3" t="s">
        <v>85</v>
      </c>
    </row>
    <row r="10" spans="1:2" x14ac:dyDescent="0.2">
      <c r="A10" s="2" t="s">
        <v>13</v>
      </c>
      <c r="B10" s="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2DFF-A038-4B47-868F-46CE0C158B4F}">
  <dimension ref="A1:A51"/>
  <sheetViews>
    <sheetView workbookViewId="0">
      <selection sqref="A1:A51"/>
    </sheetView>
  </sheetViews>
  <sheetFormatPr baseColWidth="10" defaultRowHeight="15" x14ac:dyDescent="0.2"/>
  <sheetData>
    <row r="1" spans="1:1" x14ac:dyDescent="0.2">
      <c r="A1" t="s">
        <v>16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  <row r="25" spans="1:1" x14ac:dyDescent="0.2">
      <c r="A25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  <row r="51" spans="1:1" x14ac:dyDescent="0.2">
      <c r="A5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data_dictionary</vt:lpstr>
      <vt:lpstr>Departments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Aimee Johnson</cp:lastModifiedBy>
  <cp:revision/>
  <dcterms:created xsi:type="dcterms:W3CDTF">2020-02-26T17:00:38Z</dcterms:created>
  <dcterms:modified xsi:type="dcterms:W3CDTF">2024-05-25T14:25:49Z</dcterms:modified>
  <cp:category/>
  <cp:contentStatus/>
</cp:coreProperties>
</file>