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coughlin/Desktop/NSS/DA12/projects/excel-lookups-da12-brandonwcoughlin/"/>
    </mc:Choice>
  </mc:AlternateContent>
  <xr:revisionPtr revIDLastSave="0" documentId="13_ncr:1_{37CF0942-45BE-BA4B-8812-032850A5D0E2}" xr6:coauthVersionLast="47" xr6:coauthVersionMax="47" xr10:uidLastSave="{00000000-0000-0000-0000-000000000000}"/>
  <bookViews>
    <workbookView xWindow="29400" yWindow="500" windowWidth="38400" windowHeight="211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F2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4" i="1"/>
  <c r="J5" i="1"/>
  <c r="J6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<sst xmlns="http://schemas.openxmlformats.org/spreadsheetml/2006/main" count="150" uniqueCount="90">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</sst>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8" workbookViewId="0">
      <selection activeCell="C87" sqref="C87"/>
    </sheetView>
  </sheetViews>
  <sheetFormatPr baseColWidth="10" defaultColWidth="8.83203125" defaultRowHeight="15" x14ac:dyDescent="0.2"/>
  <cols>
    <col min="1" max="1" width="32.33203125" style="7" bestFit="1" customWidth="1"/>
    <col min="2" max="4" width="26.33203125" bestFit="1" customWidth="1"/>
    <col min="5" max="5" width="15.83203125" customWidth="1"/>
    <col min="6" max="6" width="21" bestFit="1" customWidth="1"/>
    <col min="7" max="7" width="15.5" customWidth="1"/>
    <col min="8" max="8" width="26.33203125" bestFit="1" customWidth="1"/>
    <col min="9" max="12" width="15.83203125" customWidth="1"/>
    <col min="13" max="13" width="15.5" customWidth="1"/>
    <col min="14" max="15" width="17.83203125" customWidth="1"/>
    <col min="16" max="17" width="13.33203125" bestFit="1" customWidth="1"/>
  </cols>
  <sheetData>
    <row r="1" spans="1:16" s="7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">
      <c r="A2" s="7" t="s">
        <v>16</v>
      </c>
      <c r="B2">
        <v>356640100</v>
      </c>
      <c r="C2">
        <v>341243679.13</v>
      </c>
      <c r="D2">
        <f>SUM(IFERROR(C2-B2,0))</f>
        <v>-15396420.870000005</v>
      </c>
      <c r="E2" s="5">
        <f>IFERROR(D2/B2,0)</f>
        <v>-4.3170750765267295E-2</v>
      </c>
      <c r="F2">
        <f>RANK(E2,$E$2:$E$52,0)</f>
        <v>38</v>
      </c>
      <c r="G2">
        <v>382685200</v>
      </c>
      <c r="H2">
        <v>346340810.81999999</v>
      </c>
      <c r="I2">
        <f>SUM(H2-G2)</f>
        <v>-36344389.180000007</v>
      </c>
      <c r="J2" s="5">
        <f>IFERROR(I2/G2,0)</f>
        <v>-9.4972027086493035E-2</v>
      </c>
      <c r="K2">
        <f>RANK(J2,$J$2:$J$52,0)</f>
        <v>42</v>
      </c>
      <c r="L2">
        <v>376548600</v>
      </c>
      <c r="M2">
        <v>355279492.22999901</v>
      </c>
      <c r="N2">
        <f>SUM(M2-L2)</f>
        <v>-21269107.770000994</v>
      </c>
      <c r="O2" s="5">
        <f>IFERROR(N2/L2,0)</f>
        <v>-5.6484362894991494E-2</v>
      </c>
      <c r="P2">
        <f>RANK(O2,$O$2:$O$52,0)</f>
        <v>38</v>
      </c>
    </row>
    <row r="3" spans="1:16" x14ac:dyDescent="0.2">
      <c r="A3" s="7" t="s">
        <v>17</v>
      </c>
      <c r="B3">
        <v>328800</v>
      </c>
      <c r="C3">
        <v>321214.59000000003</v>
      </c>
      <c r="D3">
        <f t="shared" ref="D3:D52" si="0">SUM(IFERROR(C3-B3,0))</f>
        <v>-7585.4099999999744</v>
      </c>
      <c r="E3" s="5">
        <f t="shared" ref="E3:E52" si="1">IFERROR(D3/B3,0)</f>
        <v>-2.3069981751824741E-2</v>
      </c>
      <c r="F3">
        <f t="shared" ref="F3:F52" si="2">RANK(E3,$E$2:$E$52,0)</f>
        <v>30</v>
      </c>
      <c r="G3">
        <v>334800</v>
      </c>
      <c r="H3">
        <v>312433.70999999897</v>
      </c>
      <c r="I3">
        <f t="shared" ref="I3:I52" si="3">SUM(H3-G3)</f>
        <v>-22366.290000001027</v>
      </c>
      <c r="J3" s="5">
        <f t="shared" ref="J3:J52" si="4">IFERROR(I3/G3,0)</f>
        <v>-6.6804928315415249E-2</v>
      </c>
      <c r="K3">
        <f t="shared" ref="K3:K52" si="5">RANK(J3,$J$2:$J$52,0)</f>
        <v>38</v>
      </c>
      <c r="L3">
        <v>322700</v>
      </c>
      <c r="M3">
        <v>322263.03999999998</v>
      </c>
      <c r="N3">
        <f t="shared" ref="N3:N52" si="6">SUM(M3-L3)</f>
        <v>-436.96000000002095</v>
      </c>
      <c r="O3" s="5">
        <f t="shared" ref="O3:O52" si="7">IFERROR(N3/L3,0)</f>
        <v>-1.3540749922529313E-3</v>
      </c>
      <c r="P3">
        <f t="shared" ref="P3:P52" si="8">RANK(O3,$O$2:$O$52,0)</f>
        <v>15</v>
      </c>
    </row>
    <row r="4" spans="1:16" x14ac:dyDescent="0.2">
      <c r="A4" s="7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2">
      <c r="A5" s="7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2">
      <c r="A6" s="7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2">
      <c r="A7" s="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2">
      <c r="A8" s="7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2">
      <c r="A9" s="7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2">
      <c r="A10" s="7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">
      <c r="A11" s="7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2">
      <c r="A12" s="7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2">
      <c r="A13" s="7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2">
      <c r="A14" s="7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2">
      <c r="A15" s="7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2">
      <c r="A16" s="7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2">
      <c r="A17" s="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2">
      <c r="A18" s="7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2">
      <c r="A19" s="7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2">
      <c r="A20" s="7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2">
      <c r="A21" s="7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2">
      <c r="A22" s="7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2">
      <c r="A23" s="7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">
      <c r="A24" s="7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2">
      <c r="A25" s="7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2">
      <c r="A26" s="7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2">
      <c r="A27" s="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2">
      <c r="A28" s="7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2">
      <c r="A29" s="7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2">
      <c r="A30" s="7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">
      <c r="A31" s="7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2">
      <c r="A32" s="7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2">
      <c r="A33" s="7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2">
      <c r="A34" s="7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2">
      <c r="A35" s="7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2">
      <c r="A36" s="7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2">
      <c r="A37" s="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2">
      <c r="A38" s="7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2">
      <c r="A39" s="7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2">
      <c r="A40" s="7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2">
      <c r="A41" s="7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2">
      <c r="A42" s="7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2">
      <c r="A43" s="7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2">
      <c r="A44" s="7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">
      <c r="A45" s="7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2">
      <c r="A46" s="7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2">
      <c r="A47" s="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2">
      <c r="A48" s="7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2">
      <c r="A49" s="7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2">
      <c r="A50" s="7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">
      <c r="A51" s="7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2">
      <c r="A52" s="7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2">
      <c r="A54" s="2" t="s">
        <v>67</v>
      </c>
    </row>
    <row r="55" spans="1:16" x14ac:dyDescent="0.2">
      <c r="A55" s="9" t="s">
        <v>0</v>
      </c>
      <c r="B55" s="1" t="s">
        <v>3</v>
      </c>
      <c r="C55" s="1" t="s">
        <v>8</v>
      </c>
      <c r="D55" s="1" t="s">
        <v>13</v>
      </c>
    </row>
    <row r="56" spans="1:16" x14ac:dyDescent="0.2">
      <c r="A56" s="7" t="s">
        <v>24</v>
      </c>
      <c r="B56">
        <f>VLOOKUP(A56,A1:F52,4,TRUE)</f>
        <v>-36209.630000000005</v>
      </c>
      <c r="C56">
        <f>VLOOKUP(A56,A1:K52,9,FALSE)</f>
        <v>-27292.159999999974</v>
      </c>
      <c r="D56">
        <f>VLOOKUP(A56,A1:P52,14,FALSE)</f>
        <v>-9181.0800000000163</v>
      </c>
    </row>
    <row r="57" spans="1:16" x14ac:dyDescent="0.2">
      <c r="A57" s="7" t="s">
        <v>25</v>
      </c>
      <c r="B57">
        <f t="shared" ref="B57:B61" si="9">VLOOKUP(A57,A2:F53,4,TRUE)</f>
        <v>0</v>
      </c>
      <c r="C57">
        <f t="shared" ref="C57:C61" si="10">VLOOKUP(A57,A2:K53,9,FALSE)</f>
        <v>0</v>
      </c>
      <c r="D57">
        <f t="shared" ref="D57:D61" si="11">VLOOKUP(A57,A2:P53,14,FALSE)</f>
        <v>-311228.08999999997</v>
      </c>
    </row>
    <row r="58" spans="1:16" x14ac:dyDescent="0.2">
      <c r="A58" s="7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">
      <c r="A59" s="7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">
      <c r="A60" s="7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">
      <c r="A61" s="7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">
      <c r="A63" s="7" t="s">
        <v>68</v>
      </c>
    </row>
    <row r="64" spans="1:16" x14ac:dyDescent="0.2">
      <c r="A64" s="9" t="s">
        <v>0</v>
      </c>
      <c r="B64" s="1" t="s">
        <v>3</v>
      </c>
      <c r="C64" s="1" t="s">
        <v>8</v>
      </c>
      <c r="D64" s="1" t="s">
        <v>13</v>
      </c>
    </row>
    <row r="65" spans="1:4" x14ac:dyDescent="0.2">
      <c r="A65" s="7" t="s">
        <v>24</v>
      </c>
      <c r="B65">
        <f>_xlfn.XLOOKUP(A65,A1:A52,D1:D52)</f>
        <v>-36209.630000000005</v>
      </c>
      <c r="C65">
        <f>_xlfn.XLOOKUP(A65,A2:A52,I2:I52)</f>
        <v>-27292.159999999974</v>
      </c>
      <c r="D65">
        <f>_xlfn.XLOOKUP(A65,A1:A52,N1:N52)</f>
        <v>-9181.0800000000163</v>
      </c>
    </row>
    <row r="66" spans="1:4" x14ac:dyDescent="0.2">
      <c r="A66" s="7" t="s">
        <v>25</v>
      </c>
      <c r="B66">
        <f t="shared" ref="B66:B71" si="12">_xlfn.XLOOKUP(A66,A2:A53,D2:D53)</f>
        <v>0</v>
      </c>
      <c r="C66">
        <f t="shared" ref="C66:C70" si="13">_xlfn.XLOOKUP(A66,A3:A53,I3:I53)</f>
        <v>0</v>
      </c>
      <c r="D66">
        <f t="shared" ref="D66:D70" si="14">_xlfn.XLOOKUP(A66,A2:A53,N2:N53)</f>
        <v>-311228.08999999997</v>
      </c>
    </row>
    <row r="67" spans="1:4" x14ac:dyDescent="0.2">
      <c r="A67" s="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">
      <c r="A68" s="7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">
      <c r="A69" s="7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">
      <c r="A70" s="7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">
      <c r="A72" s="7" t="s">
        <v>69</v>
      </c>
    </row>
    <row r="73" spans="1:4" x14ac:dyDescent="0.2">
      <c r="A73" s="9" t="s">
        <v>0</v>
      </c>
      <c r="B73" s="1" t="s">
        <v>3</v>
      </c>
      <c r="C73" s="1" t="s">
        <v>8</v>
      </c>
      <c r="D73" s="1" t="s">
        <v>13</v>
      </c>
    </row>
    <row r="74" spans="1:4" x14ac:dyDescent="0.2">
      <c r="A74" s="7" t="s">
        <v>24</v>
      </c>
      <c r="B74">
        <f>INDEX(D2:D52,MATCH(A74,A2:A52))</f>
        <v>-36209.630000000005</v>
      </c>
      <c r="C74">
        <f>INDEX(I2:I52,MATCH(A74,A2:A52))</f>
        <v>-27292.159999999974</v>
      </c>
      <c r="D74">
        <f>INDEX(N2:N52,MATCH(A74,A2:A52))</f>
        <v>-9181.0800000000163</v>
      </c>
    </row>
    <row r="75" spans="1:4" x14ac:dyDescent="0.2">
      <c r="A75" s="7" t="s">
        <v>25</v>
      </c>
      <c r="B75">
        <f t="shared" ref="B75:B79" si="15">INDEX(D3:D53,MATCH(A75,A3:A53))</f>
        <v>0</v>
      </c>
      <c r="C75">
        <f t="shared" ref="C75:C79" si="16">INDEX(I3:I53,MATCH(A75,A3:A53))</f>
        <v>0</v>
      </c>
      <c r="D75">
        <f t="shared" ref="D75:D79" si="17">INDEX(N3:N53,MATCH(A75,A3:A53))</f>
        <v>-311228.08999999997</v>
      </c>
    </row>
    <row r="76" spans="1:4" x14ac:dyDescent="0.2">
      <c r="A76" s="7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">
      <c r="A77" s="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">
      <c r="A78" s="7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">
      <c r="A79" s="7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">
      <c r="A81" s="7" t="s">
        <v>70</v>
      </c>
    </row>
    <row r="82" spans="1:7" x14ac:dyDescent="0.2">
      <c r="A82" s="7" t="s">
        <v>0</v>
      </c>
      <c r="B82" t="s">
        <v>18</v>
      </c>
    </row>
    <row r="83" spans="1:7" x14ac:dyDescent="0.2">
      <c r="B83" s="1" t="s">
        <v>71</v>
      </c>
      <c r="C83" s="1" t="s">
        <v>72</v>
      </c>
    </row>
    <row r="84" spans="1:7" x14ac:dyDescent="0.2">
      <c r="A84" s="7" t="s">
        <v>73</v>
      </c>
      <c r="B84" s="6">
        <f>INDEX(B2:B52,MATCH($B$82,A2:A52))</f>
        <v>3130600</v>
      </c>
      <c r="C84" s="6">
        <f>INDEX(C2:C52,MATCH($B$82,$A$2:$A$52))</f>
        <v>3115157.5599999898</v>
      </c>
    </row>
    <row r="85" spans="1:7" x14ac:dyDescent="0.2">
      <c r="A85" s="7" t="s">
        <v>74</v>
      </c>
      <c r="B85" s="6">
        <f>INDEX(G2:G52,MATCH($B$82,A2:A52))</f>
        <v>3652300</v>
      </c>
      <c r="C85" s="6">
        <f>INDEX(H2:H52,MATCH($B$82,$A$2:$A$52))</f>
        <v>3589693.2099999902</v>
      </c>
    </row>
    <row r="86" spans="1:7" x14ac:dyDescent="0.2">
      <c r="A86" s="7" t="s">
        <v>75</v>
      </c>
      <c r="B86" s="6">
        <f>INDEX(L2:L52,MATCH(B82,A2:A52))</f>
        <v>3662400</v>
      </c>
      <c r="C86" s="6">
        <f>INDEX(M2:M52,MATCH(B82,A2:A52))</f>
        <v>3564983.04999999</v>
      </c>
    </row>
    <row r="88" spans="1:7" x14ac:dyDescent="0.2">
      <c r="A88" s="7" t="s">
        <v>76</v>
      </c>
    </row>
    <row r="89" spans="1:7" x14ac:dyDescent="0.2">
      <c r="A89" s="7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">
      <c r="A91" s="7" t="s">
        <v>73</v>
      </c>
      <c r="C91" s="5"/>
      <c r="E91" s="5"/>
      <c r="G91" s="5"/>
    </row>
    <row r="92" spans="1:7" x14ac:dyDescent="0.2">
      <c r="A92" s="7" t="s">
        <v>74</v>
      </c>
      <c r="C92" s="5"/>
      <c r="E92" s="5"/>
      <c r="G92" s="5"/>
    </row>
    <row r="93" spans="1:7" x14ac:dyDescent="0.2">
      <c r="A93" s="7" t="s">
        <v>75</v>
      </c>
      <c r="C93" s="5"/>
      <c r="E93" s="5"/>
      <c r="G93" s="5"/>
    </row>
    <row r="95" spans="1:7" x14ac:dyDescent="0.2">
      <c r="A95" s="7" t="s">
        <v>79</v>
      </c>
    </row>
    <row r="96" spans="1:7" x14ac:dyDescent="0.2">
      <c r="A96" s="7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">
      <c r="A98" s="7" t="s">
        <v>73</v>
      </c>
      <c r="C98" s="4"/>
      <c r="E98" s="4"/>
      <c r="G98" s="4"/>
      <c r="I98" s="4"/>
    </row>
    <row r="99" spans="1:9" x14ac:dyDescent="0.2">
      <c r="A99" s="7" t="s">
        <v>74</v>
      </c>
      <c r="C99" s="4"/>
      <c r="E99" s="4"/>
      <c r="G99" s="4"/>
      <c r="I99" s="4"/>
    </row>
    <row r="100" spans="1:9" x14ac:dyDescent="0.2">
      <c r="A100" s="7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2.83203125" bestFit="1" customWidth="1"/>
    <col min="2" max="2" width="52.6640625" bestFit="1" customWidth="1"/>
  </cols>
  <sheetData>
    <row r="1" spans="1:2" x14ac:dyDescent="0.2">
      <c r="A1" s="2" t="s">
        <v>0</v>
      </c>
      <c r="B1" s="3" t="s">
        <v>80</v>
      </c>
    </row>
    <row r="2" spans="1:2" x14ac:dyDescent="0.2">
      <c r="A2" s="2" t="s">
        <v>1</v>
      </c>
      <c r="B2" s="3" t="s">
        <v>81</v>
      </c>
    </row>
    <row r="3" spans="1:2" x14ac:dyDescent="0.2">
      <c r="A3" s="2" t="s">
        <v>2</v>
      </c>
      <c r="B3" s="3" t="s">
        <v>82</v>
      </c>
    </row>
    <row r="4" spans="1:2" x14ac:dyDescent="0.2">
      <c r="A4" s="2" t="s">
        <v>3</v>
      </c>
      <c r="B4" s="3" t="s">
        <v>83</v>
      </c>
    </row>
    <row r="5" spans="1:2" x14ac:dyDescent="0.2">
      <c r="A5" s="2" t="s">
        <v>6</v>
      </c>
      <c r="B5" s="3" t="s">
        <v>84</v>
      </c>
    </row>
    <row r="6" spans="1:2" x14ac:dyDescent="0.2">
      <c r="A6" s="2" t="s">
        <v>7</v>
      </c>
      <c r="B6" s="3" t="s">
        <v>85</v>
      </c>
    </row>
    <row r="7" spans="1:2" x14ac:dyDescent="0.2">
      <c r="A7" s="2" t="s">
        <v>8</v>
      </c>
      <c r="B7" s="3" t="s">
        <v>86</v>
      </c>
    </row>
    <row r="8" spans="1:2" x14ac:dyDescent="0.2">
      <c r="A8" s="2" t="s">
        <v>11</v>
      </c>
      <c r="B8" s="3" t="s">
        <v>87</v>
      </c>
    </row>
    <row r="9" spans="1:2" x14ac:dyDescent="0.2">
      <c r="A9" s="2" t="s">
        <v>12</v>
      </c>
      <c r="B9" s="3" t="s">
        <v>88</v>
      </c>
    </row>
    <row r="10" spans="1:2" x14ac:dyDescent="0.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Coughlin</cp:lastModifiedBy>
  <cp:revision/>
  <dcterms:created xsi:type="dcterms:W3CDTF">2020-02-26T17:00:38Z</dcterms:created>
  <dcterms:modified xsi:type="dcterms:W3CDTF">2024-05-22T02:21:29Z</dcterms:modified>
  <cp:category/>
  <cp:contentStatus/>
</cp:coreProperties>
</file>