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coughlin/Desktop/NSS/DA12/projects/excel-lookups-da12-brandonwcoughlin/"/>
    </mc:Choice>
  </mc:AlternateContent>
  <xr:revisionPtr revIDLastSave="0" documentId="13_ncr:1_{165A7898-F4A5-3746-ACD5-7E88E5771239}" xr6:coauthVersionLast="47" xr6:coauthVersionMax="47" xr10:uidLastSave="{00000000-0000-0000-0000-000000000000}"/>
  <bookViews>
    <workbookView xWindow="29400" yWindow="500" windowWidth="38400" windowHeight="21100" xr2:uid="{00000000-000D-0000-FFFF-FFFF00000000}"/>
  </bookViews>
  <sheets>
    <sheet name="metro_budget" sheetId="1" r:id="rId1"/>
    <sheet name="duplicate table" sheetId="3" r:id="rId2"/>
    <sheet name="data_dictiona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F8" i="1" s="1"/>
  <c r="E9" i="1"/>
  <c r="E10" i="1"/>
  <c r="E11" i="1"/>
  <c r="E12" i="1"/>
  <c r="E13" i="1"/>
  <c r="E14" i="1"/>
  <c r="E15" i="1"/>
  <c r="E16" i="1"/>
  <c r="E17" i="1"/>
  <c r="E18" i="1"/>
  <c r="F11" i="1" s="1"/>
  <c r="E19" i="1"/>
  <c r="E20" i="1"/>
  <c r="E21" i="1"/>
  <c r="E22" i="1"/>
  <c r="E23" i="1"/>
  <c r="E24" i="1"/>
  <c r="E25" i="1"/>
  <c r="F24" i="1" s="1"/>
  <c r="E26" i="1"/>
  <c r="E27" i="1"/>
  <c r="E28" i="1"/>
  <c r="E29" i="1"/>
  <c r="E30" i="1"/>
  <c r="E31" i="1"/>
  <c r="F27" i="1" s="1"/>
  <c r="E32" i="1"/>
  <c r="F32" i="1" s="1"/>
  <c r="E33" i="1"/>
  <c r="F33" i="1" s="1"/>
  <c r="E34" i="1"/>
  <c r="E35" i="1"/>
  <c r="E36" i="1"/>
  <c r="E37" i="1"/>
  <c r="E38" i="1"/>
  <c r="F35" i="1" s="1"/>
  <c r="E39" i="1"/>
  <c r="E40" i="1"/>
  <c r="E41" i="1"/>
  <c r="F40" i="1" s="1"/>
  <c r="E42" i="1"/>
  <c r="E43" i="1"/>
  <c r="E44" i="1"/>
  <c r="E45" i="1"/>
  <c r="E46" i="1"/>
  <c r="E47" i="1"/>
  <c r="E48" i="1"/>
  <c r="E49" i="1"/>
  <c r="E50" i="1"/>
  <c r="E51" i="1"/>
  <c r="E52" i="1"/>
  <c r="F28" i="1"/>
  <c r="E2" i="1" a="1"/>
  <c r="E2" i="1" s="1"/>
  <c r="F93" i="1"/>
  <c r="F92" i="1"/>
  <c r="D93" i="1"/>
  <c r="D92" i="1"/>
  <c r="C92" i="1"/>
  <c r="C93" i="1"/>
  <c r="B92" i="1"/>
  <c r="B93" i="1"/>
  <c r="C86" i="1"/>
  <c r="C85" i="1"/>
  <c r="C84" i="1"/>
  <c r="B86" i="1"/>
  <c r="B85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" i="1"/>
  <c r="J4" i="1"/>
  <c r="J5" i="1"/>
  <c r="J6" i="1"/>
  <c r="J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17" i="1" l="1"/>
  <c r="F23" i="1"/>
  <c r="F22" i="1"/>
  <c r="F21" i="1"/>
  <c r="F39" i="1"/>
  <c r="F38" i="1"/>
  <c r="F37" i="1"/>
  <c r="F5" i="1"/>
  <c r="F25" i="1"/>
  <c r="F16" i="1"/>
  <c r="F9" i="1"/>
  <c r="F31" i="1"/>
  <c r="F30" i="1"/>
  <c r="F15" i="1"/>
  <c r="F14" i="1"/>
  <c r="F7" i="1"/>
  <c r="F6" i="1"/>
  <c r="F12" i="1"/>
  <c r="F36" i="1"/>
  <c r="F29" i="1"/>
  <c r="F20" i="1"/>
  <c r="F13" i="1"/>
  <c r="F4" i="1"/>
  <c r="F19" i="1"/>
  <c r="F2" i="1"/>
  <c r="F3" i="1"/>
  <c r="F34" i="1"/>
  <c r="F26" i="1"/>
  <c r="F18" i="1"/>
  <c r="F10" i="1"/>
  <c r="D91" i="1"/>
  <c r="E91" i="1" s="1"/>
  <c r="F51" i="1" l="1"/>
  <c r="F41" i="1"/>
  <c r="F50" i="1"/>
  <c r="F42" i="1"/>
  <c r="F47" i="1"/>
  <c r="F52" i="1"/>
  <c r="F46" i="1"/>
  <c r="F45" i="1"/>
  <c r="F91" i="1" s="1"/>
  <c r="F49" i="1"/>
  <c r="F44" i="1"/>
  <c r="F48" i="1"/>
  <c r="F43" i="1"/>
  <c r="B91" i="1"/>
  <c r="C91" i="1" s="1"/>
  <c r="G91" i="1" l="1"/>
  <c r="G93" i="1"/>
  <c r="G9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<sst xmlns="http://schemas.openxmlformats.org/spreadsheetml/2006/main" count="217" uniqueCount="90">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</sst>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33" borderId="0" xfId="0" applyFont="1" applyFill="1"/>
    <xf numFmtId="0" fontId="20" fillId="0" borderId="0" xfId="0" applyFont="1"/>
    <xf numFmtId="0" fontId="21" fillId="0" borderId="0" xfId="0" applyFont="1"/>
    <xf numFmtId="10" fontId="21" fillId="0" borderId="0" xfId="0" applyNumberFormat="1" applyFont="1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metro_budget!$B$82:$B$83</c:f>
              <c:strCache>
                <c:ptCount val="2"/>
                <c:pt idx="0">
                  <c:v>Codes Administration</c:v>
                </c:pt>
                <c:pt idx="1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9349400</c:v>
                </c:pt>
                <c:pt idx="1">
                  <c:v>11073700</c:v>
                </c:pt>
                <c:pt idx="2">
                  <c:v>10790500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96-E445-A294-A98480B83A0D}"/>
            </c:ext>
          </c:extLst>
        </c:ser>
        <c:ser>
          <c:idx val="1"/>
          <c:order val="1"/>
          <c:tx>
            <c:strRef>
              <c:f>metro_budget!$C$82:$C$83</c:f>
              <c:strCache>
                <c:ptCount val="2"/>
                <c:pt idx="0">
                  <c:v>Codes Administration</c:v>
                </c:pt>
                <c:pt idx="1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8952825.2799999993</c:v>
                </c:pt>
                <c:pt idx="1">
                  <c:v>9929059.5199999996</c:v>
                </c:pt>
                <c:pt idx="2">
                  <c:v>9993599.52999999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96-E445-A294-A98480B83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8487471"/>
        <c:axId val="1887516895"/>
      </c:barChart>
      <c:catAx>
        <c:axId val="206848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516895"/>
        <c:crosses val="autoZero"/>
        <c:auto val="1"/>
        <c:lblAlgn val="ctr"/>
        <c:lblOffset val="100"/>
        <c:noMultiLvlLbl val="0"/>
      </c:catAx>
      <c:valAx>
        <c:axId val="188751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48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</xdr:colOff>
      <xdr:row>72</xdr:row>
      <xdr:rowOff>6350</xdr:rowOff>
    </xdr:from>
    <xdr:to>
      <xdr:col>7</xdr:col>
      <xdr:colOff>1860550</xdr:colOff>
      <xdr:row>86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C72483-E920-E2FC-68B7-911DD80D06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64C22-FD07-ED4F-9686-8075D17E4C91}" name="Table1" displayName="Table1" ref="A1:P52" totalsRowShown="0" headerRowDxfId="0" dataDxfId="1">
  <autoFilter ref="A1:P52" xr:uid="{82864C22-FD07-ED4F-9686-8075D17E4C91}"/>
  <sortState xmlns:xlrd2="http://schemas.microsoft.com/office/spreadsheetml/2017/richdata2" ref="A2:P52">
    <sortCondition descending="1" ref="K1:K52"/>
  </sortState>
  <tableColumns count="16">
    <tableColumn id="1" xr3:uid="{98EA2428-68DF-3D48-83B5-D9F7E32D7208}" name="Department" dataDxfId="17"/>
    <tableColumn id="2" xr3:uid="{A82FF0B2-2558-7A4C-AE29-90627A83E27E}" name="FY17_Budget" dataDxfId="16"/>
    <tableColumn id="3" xr3:uid="{FFFA34F7-EC56-DE41-9020-25BD653FCB74}" name="FY17_Actual" dataDxfId="15"/>
    <tableColumn id="4" xr3:uid="{1923ED7A-E8C6-CD4C-A9BF-493C7CAAA559}" name="FY17_diff" dataDxfId="14"/>
    <tableColumn id="5" xr3:uid="{6DBE58B8-8652-4149-AB6C-DE5A767F1213}" name="FY17_diff_pct" dataDxfId="13"/>
    <tableColumn id="6" xr3:uid="{55EB89AB-08FE-1044-9180-D2F2BB7B2298}" name="FY17_rank" dataDxfId="12"/>
    <tableColumn id="7" xr3:uid="{D0F19D3B-3574-0A4C-8D46-843E7DFE548E}" name="FY18_Budget" dataDxfId="11"/>
    <tableColumn id="8" xr3:uid="{EB6C3F4A-0F68-CE48-A6DC-A338FAAD9479}" name="FY18_Actual" dataDxfId="10"/>
    <tableColumn id="9" xr3:uid="{0797AEE4-9959-FB4C-9C9D-CA874121C2C0}" name="FY18_diff" dataDxfId="9"/>
    <tableColumn id="10" xr3:uid="{6F64EB39-B3CD-1649-AAFD-1A6CF7FB10B2}" name="FY18_diff_pct" dataDxfId="8"/>
    <tableColumn id="11" xr3:uid="{87696B01-46D1-334D-8897-EB82C74F163F}" name="FY18_rank" dataDxfId="7"/>
    <tableColumn id="12" xr3:uid="{E3BE8E29-714D-3744-A5AD-778C66A640B0}" name="FY19_Budget" dataDxfId="6"/>
    <tableColumn id="13" xr3:uid="{12075FB4-F4CE-F74B-ACEB-59C26295CCDC}" name="FY19_Actual" dataDxfId="5"/>
    <tableColumn id="14" xr3:uid="{AEE063E7-3837-B948-AC5A-3DD3FAC37DDB}" name="FY19_diff" dataDxfId="4"/>
    <tableColumn id="15" xr3:uid="{D7BD95EA-A89B-CF4A-A72B-A7025AEE2F87}" name="FY19_diff_pct" dataDxfId="3"/>
    <tableColumn id="16" xr3:uid="{5D6FA727-97DC-164D-BF3F-0005FBEC4243}" name="FY19_rank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32.33203125" style="7" bestFit="1" customWidth="1"/>
    <col min="2" max="4" width="26.33203125" bestFit="1" customWidth="1"/>
    <col min="5" max="5" width="15.83203125" customWidth="1"/>
    <col min="6" max="6" width="21" bestFit="1" customWidth="1"/>
    <col min="7" max="7" width="15.5" customWidth="1"/>
    <col min="8" max="8" width="26.33203125" bestFit="1" customWidth="1"/>
    <col min="9" max="12" width="15.83203125" customWidth="1"/>
    <col min="13" max="13" width="15.5" customWidth="1"/>
    <col min="14" max="15" width="17.83203125" customWidth="1"/>
    <col min="16" max="17" width="13.33203125" bestFit="1" customWidth="1"/>
  </cols>
  <sheetData>
    <row r="1" spans="1:16" s="7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x14ac:dyDescent="0.2">
      <c r="A2" s="7" t="s">
        <v>16</v>
      </c>
      <c r="B2">
        <v>356640100</v>
      </c>
      <c r="C2">
        <v>341243679.13</v>
      </c>
      <c r="D2">
        <f>SUM(IFERROR(C2-B2,0))</f>
        <v>-15396420.870000005</v>
      </c>
      <c r="E2" s="5" cm="1">
        <f t="array" ref="E2">IFERROR(D2/B2,no value)</f>
        <v>-4.3170750765267295E-2</v>
      </c>
      <c r="F2">
        <f>_xlfn.RANK.EQ(E2,E2:E52,0)</f>
        <v>38</v>
      </c>
      <c r="G2">
        <v>382685200</v>
      </c>
      <c r="H2">
        <v>346340810.81999999</v>
      </c>
      <c r="I2">
        <f>SUM(H2-G2)</f>
        <v>-36344389.180000007</v>
      </c>
      <c r="J2" s="5">
        <f>IFERROR(I2/G2,0)</f>
        <v>-9.4972027086493035E-2</v>
      </c>
      <c r="K2">
        <f>RANK(J2,$J$2:$J$52,0)</f>
        <v>42</v>
      </c>
      <c r="L2">
        <v>376548600</v>
      </c>
      <c r="M2">
        <v>355279492.22999901</v>
      </c>
      <c r="N2">
        <f>SUM(M2-L2)</f>
        <v>-21269107.770000994</v>
      </c>
      <c r="O2" s="5">
        <f>IFERROR(N2/L2,0)</f>
        <v>-5.6484362894991494E-2</v>
      </c>
      <c r="P2">
        <f>RANK(O2,$O$2:$O$52,0)</f>
        <v>38</v>
      </c>
    </row>
    <row r="3" spans="1:16" x14ac:dyDescent="0.2">
      <c r="A3" s="7" t="s">
        <v>17</v>
      </c>
      <c r="B3">
        <v>328800</v>
      </c>
      <c r="C3">
        <v>321214.59000000003</v>
      </c>
      <c r="D3">
        <f t="shared" ref="D3:D52" si="0">SUM(IFERROR(C3-B3,0))</f>
        <v>-7585.4099999999744</v>
      </c>
      <c r="E3" s="5">
        <f t="shared" ref="E3:E52" si="1">IFERROR(D3/B3,0)</f>
        <v>-2.3069981751824741E-2</v>
      </c>
      <c r="F3">
        <f t="shared" ref="F3:F52" si="2">_xlfn.RANK.EQ(E3,E3:E53,0)</f>
        <v>30</v>
      </c>
      <c r="G3">
        <v>334800</v>
      </c>
      <c r="H3">
        <v>312433.70999999897</v>
      </c>
      <c r="I3">
        <f t="shared" ref="I3:I52" si="3">SUM(H3-G3)</f>
        <v>-22366.290000001027</v>
      </c>
      <c r="J3" s="5">
        <f t="shared" ref="J3:J52" si="4">IFERROR(I3/G3,0)</f>
        <v>-6.6804928315415249E-2</v>
      </c>
      <c r="K3">
        <f t="shared" ref="K3:K52" si="5">RANK(J3,$J$2:$J$52,0)</f>
        <v>38</v>
      </c>
      <c r="L3">
        <v>322700</v>
      </c>
      <c r="M3">
        <v>322263.03999999998</v>
      </c>
      <c r="N3">
        <f t="shared" ref="N3:N52" si="6">SUM(M3-L3)</f>
        <v>-436.96000000002095</v>
      </c>
      <c r="O3" s="5">
        <f t="shared" ref="O3:O52" si="7">IFERROR(N3/L3,0)</f>
        <v>-1.3540749922529313E-3</v>
      </c>
      <c r="P3">
        <f t="shared" ref="P3:P52" si="8">RANK(O3,$O$2:$O$52,0)</f>
        <v>15</v>
      </c>
    </row>
    <row r="4" spans="1:16" x14ac:dyDescent="0.2">
      <c r="A4" s="7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10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27</v>
      </c>
    </row>
    <row r="5" spans="1:16" x14ac:dyDescent="0.2">
      <c r="A5" s="7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45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47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30</v>
      </c>
    </row>
    <row r="6" spans="1:16" x14ac:dyDescent="0.2">
      <c r="A6" s="7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38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8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13</v>
      </c>
    </row>
    <row r="7" spans="1:16" x14ac:dyDescent="0.2">
      <c r="A7" s="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45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44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48</v>
      </c>
    </row>
    <row r="8" spans="1:16" x14ac:dyDescent="0.2">
      <c r="A8" s="7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45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48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50</v>
      </c>
    </row>
    <row r="9" spans="1:16" x14ac:dyDescent="0.2">
      <c r="A9" s="7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34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45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43</v>
      </c>
    </row>
    <row r="10" spans="1:16" x14ac:dyDescent="0.2">
      <c r="A10" s="7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41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35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23</v>
      </c>
    </row>
    <row r="11" spans="1:16" x14ac:dyDescent="0.2">
      <c r="A11" s="7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2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1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51</v>
      </c>
    </row>
    <row r="12" spans="1:16" x14ac:dyDescent="0.2">
      <c r="A12" s="7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34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42</v>
      </c>
    </row>
    <row r="13" spans="1:16" x14ac:dyDescent="0.2">
      <c r="A13" s="7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17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34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25</v>
      </c>
    </row>
    <row r="14" spans="1:16" x14ac:dyDescent="0.2">
      <c r="A14" s="7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19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12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33</v>
      </c>
    </row>
    <row r="15" spans="1:16" x14ac:dyDescent="0.2">
      <c r="A15" s="7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28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24</v>
      </c>
    </row>
    <row r="16" spans="1:16" x14ac:dyDescent="0.2">
      <c r="A16" s="7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12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9</v>
      </c>
    </row>
    <row r="17" spans="1:16" x14ac:dyDescent="0.2">
      <c r="A17" s="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24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27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41</v>
      </c>
    </row>
    <row r="18" spans="1:16" x14ac:dyDescent="0.2">
      <c r="A18" s="7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29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37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49</v>
      </c>
    </row>
    <row r="19" spans="1:16" x14ac:dyDescent="0.2">
      <c r="A19" s="7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28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40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40</v>
      </c>
    </row>
    <row r="20" spans="1:16" x14ac:dyDescent="0.2">
      <c r="A20" s="7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5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6</v>
      </c>
    </row>
    <row r="21" spans="1:16" x14ac:dyDescent="0.2">
      <c r="A21" s="7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28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41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31</v>
      </c>
    </row>
    <row r="22" spans="1:16" x14ac:dyDescent="0.2">
      <c r="A22" s="7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14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14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10</v>
      </c>
    </row>
    <row r="23" spans="1:16" x14ac:dyDescent="0.2">
      <c r="A23" s="7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24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">
      <c r="A24" s="7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14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24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11</v>
      </c>
    </row>
    <row r="25" spans="1:16" x14ac:dyDescent="0.2">
      <c r="A25" s="7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10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15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17</v>
      </c>
    </row>
    <row r="26" spans="1:16" x14ac:dyDescent="0.2">
      <c r="A26" s="7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26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36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39</v>
      </c>
    </row>
    <row r="27" spans="1:16" x14ac:dyDescent="0.2">
      <c r="A27" s="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1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1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1</v>
      </c>
    </row>
    <row r="28" spans="1:16" x14ac:dyDescent="0.2">
      <c r="A28" s="7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25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50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45</v>
      </c>
    </row>
    <row r="29" spans="1:16" x14ac:dyDescent="0.2">
      <c r="A29" s="7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13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25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8</v>
      </c>
    </row>
    <row r="30" spans="1:16" x14ac:dyDescent="0.2">
      <c r="A30" s="7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7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10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16</v>
      </c>
    </row>
    <row r="31" spans="1:16" x14ac:dyDescent="0.2">
      <c r="A31" s="7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11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20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32</v>
      </c>
    </row>
    <row r="32" spans="1:16" x14ac:dyDescent="0.2">
      <c r="A32" s="7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8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17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29</v>
      </c>
    </row>
    <row r="33" spans="1:16" x14ac:dyDescent="0.2">
      <c r="A33" s="7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6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9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18</v>
      </c>
    </row>
    <row r="34" spans="1:16" x14ac:dyDescent="0.2">
      <c r="A34" s="7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10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31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28</v>
      </c>
    </row>
    <row r="35" spans="1:16" x14ac:dyDescent="0.2">
      <c r="A35" s="7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1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1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1</v>
      </c>
    </row>
    <row r="36" spans="1:16" x14ac:dyDescent="0.2">
      <c r="A36" s="7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15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51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47</v>
      </c>
    </row>
    <row r="37" spans="1:16" x14ac:dyDescent="0.2">
      <c r="A37" s="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13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32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44</v>
      </c>
    </row>
    <row r="38" spans="1:16" x14ac:dyDescent="0.2">
      <c r="A38" s="7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9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33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12</v>
      </c>
    </row>
    <row r="39" spans="1:16" x14ac:dyDescent="0.2">
      <c r="A39" s="7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13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49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35</v>
      </c>
    </row>
    <row r="40" spans="1:16" x14ac:dyDescent="0.2">
      <c r="A40" s="7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10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30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21</v>
      </c>
    </row>
    <row r="41" spans="1:16" x14ac:dyDescent="0.2">
      <c r="A41" s="7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12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18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22</v>
      </c>
    </row>
    <row r="42" spans="1:16" x14ac:dyDescent="0.2">
      <c r="A42" s="7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13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5</v>
      </c>
    </row>
    <row r="43" spans="1:16" x14ac:dyDescent="0.2">
      <c r="A43" s="7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9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29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34</v>
      </c>
    </row>
    <row r="44" spans="1:16" x14ac:dyDescent="0.2">
      <c r="A44" s="7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5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11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7</v>
      </c>
    </row>
    <row r="45" spans="1:16" x14ac:dyDescent="0.2">
      <c r="A45" s="7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6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22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20</v>
      </c>
    </row>
    <row r="46" spans="1:16" x14ac:dyDescent="0.2">
      <c r="A46" s="7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19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36</v>
      </c>
    </row>
    <row r="47" spans="1:16" x14ac:dyDescent="0.2">
      <c r="A47" s="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3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7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14</v>
      </c>
    </row>
    <row r="48" spans="1:16" x14ac:dyDescent="0.2">
      <c r="A48" s="7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5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37</v>
      </c>
    </row>
    <row r="49" spans="1:16" x14ac:dyDescent="0.2">
      <c r="A49" s="7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4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39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1</v>
      </c>
    </row>
    <row r="50" spans="1:16" x14ac:dyDescent="0.2">
      <c r="A50" s="7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1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1</v>
      </c>
    </row>
    <row r="51" spans="1:16" x14ac:dyDescent="0.2">
      <c r="A51" s="7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2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21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19</v>
      </c>
    </row>
    <row r="52" spans="1:16" x14ac:dyDescent="0.2">
      <c r="A52" s="7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2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43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46</v>
      </c>
    </row>
    <row r="54" spans="1:16" x14ac:dyDescent="0.2">
      <c r="A54" s="2" t="s">
        <v>67</v>
      </c>
    </row>
    <row r="55" spans="1:16" x14ac:dyDescent="0.2">
      <c r="A55" s="9" t="s">
        <v>0</v>
      </c>
      <c r="B55" s="1" t="s">
        <v>3</v>
      </c>
      <c r="C55" s="1" t="s">
        <v>8</v>
      </c>
      <c r="D55" s="1" t="s">
        <v>13</v>
      </c>
    </row>
    <row r="56" spans="1:16" x14ac:dyDescent="0.2">
      <c r="A56" s="7" t="s">
        <v>24</v>
      </c>
      <c r="B56">
        <f>VLOOKUP(A56,A1:F52,4,TRUE)</f>
        <v>-36209.630000000005</v>
      </c>
      <c r="C56">
        <f>VLOOKUP(A56,A1:K52,9,FALSE)</f>
        <v>-27292.159999999974</v>
      </c>
      <c r="D56">
        <f>VLOOKUP(A56,A1:P52,14,FALSE)</f>
        <v>-9181.0800000000163</v>
      </c>
    </row>
    <row r="57" spans="1:16" x14ac:dyDescent="0.2">
      <c r="A57" s="7" t="s">
        <v>25</v>
      </c>
      <c r="B57">
        <f t="shared" ref="B57:B61" si="9">VLOOKUP(A57,A2:F53,4,TRUE)</f>
        <v>0</v>
      </c>
      <c r="C57">
        <f t="shared" ref="C57:C61" si="10">VLOOKUP(A57,A2:K53,9,FALSE)</f>
        <v>0</v>
      </c>
      <c r="D57">
        <f t="shared" ref="D57:D61" si="11">VLOOKUP(A57,A2:P53,14,FALSE)</f>
        <v>-311228.08999999997</v>
      </c>
    </row>
    <row r="58" spans="1:16" x14ac:dyDescent="0.2">
      <c r="A58" s="7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2">
      <c r="A59" s="7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2">
      <c r="A60" s="7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2">
      <c r="A61" s="7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2">
      <c r="A63" s="7" t="s">
        <v>68</v>
      </c>
    </row>
    <row r="64" spans="1:16" x14ac:dyDescent="0.2">
      <c r="A64" s="9" t="s">
        <v>0</v>
      </c>
      <c r="B64" s="1" t="s">
        <v>3</v>
      </c>
      <c r="C64" s="1" t="s">
        <v>8</v>
      </c>
      <c r="D64" s="1" t="s">
        <v>13</v>
      </c>
    </row>
    <row r="65" spans="1:4" x14ac:dyDescent="0.2">
      <c r="A65" s="7" t="s">
        <v>24</v>
      </c>
      <c r="B65">
        <f>_xlfn.XLOOKUP(A65,A1:A52,D1:D52)</f>
        <v>-36209.630000000005</v>
      </c>
      <c r="C65">
        <f>_xlfn.XLOOKUP(A65,A2:A52,I2:I52)</f>
        <v>-27292.159999999974</v>
      </c>
      <c r="D65">
        <f>_xlfn.XLOOKUP(A65,A1:A52,N1:N52)</f>
        <v>-9181.0800000000163</v>
      </c>
    </row>
    <row r="66" spans="1:4" x14ac:dyDescent="0.2">
      <c r="A66" s="7" t="s">
        <v>25</v>
      </c>
      <c r="B66">
        <f t="shared" ref="B66:B71" si="12">_xlfn.XLOOKUP(A66,A2:A53,D2:D53)</f>
        <v>0</v>
      </c>
      <c r="C66">
        <f t="shared" ref="C66:C70" si="13">_xlfn.XLOOKUP(A66,A3:A53,I3:I53)</f>
        <v>0</v>
      </c>
      <c r="D66">
        <f t="shared" ref="D66:D70" si="14">_xlfn.XLOOKUP(A66,A2:A53,N2:N53)</f>
        <v>-311228.08999999997</v>
      </c>
    </row>
    <row r="67" spans="1:4" x14ac:dyDescent="0.2">
      <c r="A67" s="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2">
      <c r="A68" s="7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2">
      <c r="A69" s="7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2">
      <c r="A70" s="7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2">
      <c r="A72" s="7" t="s">
        <v>69</v>
      </c>
    </row>
    <row r="73" spans="1:4" x14ac:dyDescent="0.2">
      <c r="A73" s="9" t="s">
        <v>0</v>
      </c>
      <c r="B73" s="1" t="s">
        <v>3</v>
      </c>
      <c r="C73" s="1" t="s">
        <v>8</v>
      </c>
      <c r="D73" s="1" t="s">
        <v>13</v>
      </c>
    </row>
    <row r="74" spans="1:4" x14ac:dyDescent="0.2">
      <c r="A74" s="7" t="s">
        <v>24</v>
      </c>
      <c r="B74">
        <f>INDEX(D2:D52,MATCH(A74,A2:A52))</f>
        <v>-36209.630000000005</v>
      </c>
      <c r="C74">
        <f>INDEX(I2:I52,MATCH(A74,A2:A52))</f>
        <v>-27292.159999999974</v>
      </c>
      <c r="D74">
        <f>INDEX(N2:N52,MATCH(A74,A2:A52))</f>
        <v>-9181.0800000000163</v>
      </c>
    </row>
    <row r="75" spans="1:4" x14ac:dyDescent="0.2">
      <c r="A75" s="7" t="s">
        <v>25</v>
      </c>
      <c r="B75">
        <f t="shared" ref="B75:B79" si="15">INDEX(D3:D53,MATCH(A75,A3:A53))</f>
        <v>0</v>
      </c>
      <c r="C75">
        <f t="shared" ref="C75:C79" si="16">INDEX(I3:I53,MATCH(A75,A3:A53))</f>
        <v>0</v>
      </c>
      <c r="D75">
        <f t="shared" ref="D75:D79" si="17">INDEX(N3:N53,MATCH(A75,A3:A53))</f>
        <v>-311228.08999999997</v>
      </c>
    </row>
    <row r="76" spans="1:4" x14ac:dyDescent="0.2">
      <c r="A76" s="7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2">
      <c r="A77" s="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2">
      <c r="A78" s="7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2">
      <c r="A79" s="7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2">
      <c r="A81" s="7" t="s">
        <v>70</v>
      </c>
    </row>
    <row r="82" spans="1:7" x14ac:dyDescent="0.2">
      <c r="A82" s="7" t="s">
        <v>0</v>
      </c>
      <c r="B82" t="s">
        <v>23</v>
      </c>
    </row>
    <row r="83" spans="1:7" x14ac:dyDescent="0.2">
      <c r="B83" s="1" t="s">
        <v>71</v>
      </c>
      <c r="C83" s="1" t="s">
        <v>72</v>
      </c>
    </row>
    <row r="84" spans="1:7" x14ac:dyDescent="0.2">
      <c r="A84" s="7" t="s">
        <v>73</v>
      </c>
      <c r="B84" s="6">
        <f>INDEX(B2:B52,MATCH($B$82,A2:A52))</f>
        <v>9349400</v>
      </c>
      <c r="C84" s="6">
        <f>INDEX(C2:C52,MATCH($B$82,$A$2:$A$52))</f>
        <v>8952825.2799999993</v>
      </c>
    </row>
    <row r="85" spans="1:7" x14ac:dyDescent="0.2">
      <c r="A85" s="7" t="s">
        <v>74</v>
      </c>
      <c r="B85" s="6">
        <f>INDEX(G2:G52,MATCH($B$82,A2:A52))</f>
        <v>11073700</v>
      </c>
      <c r="C85" s="6">
        <f>INDEX(H2:H52,MATCH($B$82,$A$2:$A$52))</f>
        <v>9929059.5199999996</v>
      </c>
    </row>
    <row r="86" spans="1:7" x14ac:dyDescent="0.2">
      <c r="A86" s="7" t="s">
        <v>75</v>
      </c>
      <c r="B86" s="6">
        <f>INDEX(L2:L52,MATCH(B82,A2:A52))</f>
        <v>10790500</v>
      </c>
      <c r="C86" s="6">
        <f>INDEX(M2:M52,MATCH(B82,A2:A52))</f>
        <v>9993599.52999999</v>
      </c>
    </row>
    <row r="88" spans="1:7" x14ac:dyDescent="0.2">
      <c r="A88" s="7" t="s">
        <v>76</v>
      </c>
    </row>
    <row r="89" spans="1:7" x14ac:dyDescent="0.2">
      <c r="A89" s="7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">
      <c r="A91" s="7" t="s">
        <v>73</v>
      </c>
      <c r="B91" t="str">
        <f>_xlfn.XLOOKUP($B$89,$F$2:$F$52,$A$2:$A$52)</f>
        <v>Debt Service</v>
      </c>
      <c r="C91" s="13">
        <f>_xlfn.XLOOKUP($B$91,$A$2:$A$52,E2:E52)</f>
        <v>3.1837408866824991E-3</v>
      </c>
      <c r="D91" t="str">
        <f>_xlfn.XLOOKUP($D$89,F2:F52,$A$2:$A$52)</f>
        <v>Community Oversight Board</v>
      </c>
      <c r="E91" s="5">
        <f>_xlfn.XLOOKUP(D$91,$A$2:$A$52,E2:E52)</f>
        <v>0</v>
      </c>
      <c r="F91" t="str">
        <f>_xlfn.XLOOKUP(F$89,F$2:F$52,$A$2:$A$52)</f>
        <v>Sheriff</v>
      </c>
      <c r="G91" s="5">
        <f>_xlfn.XLOOKUP($F$91,A2:A52,E2:E52)</f>
        <v>-1.7435939690898361E-4</v>
      </c>
    </row>
    <row r="92" spans="1:7" x14ac:dyDescent="0.2">
      <c r="A92" s="7" t="s">
        <v>74</v>
      </c>
      <c r="B92" t="str">
        <f>_xlfn.XLOOKUP($B$89,$K$2:$K$52,$A$2:$A$52)</f>
        <v>Community Oversight Board</v>
      </c>
      <c r="C92" s="13">
        <f>_xlfn.XLOOKUP($B$92,$A$2:$A$52,J2:J52)</f>
        <v>0</v>
      </c>
      <c r="D92" t="e">
        <f>_xlfn.XLOOKUP($D$89,K2:K52,$A$2:$A$52)</f>
        <v>#N/A</v>
      </c>
      <c r="E92" s="5"/>
      <c r="F92" t="e">
        <f>_xlfn.XLOOKUP(F$89,K$2:K$52,$A$2:$A$52)</f>
        <v>#N/A</v>
      </c>
      <c r="G92" s="5">
        <f>_xlfn.XLOOKUP($F$91,A3:A53,J2:J52)</f>
        <v>-3.2319887218048821E-2</v>
      </c>
    </row>
    <row r="93" spans="1:7" x14ac:dyDescent="0.2">
      <c r="A93" s="7" t="s">
        <v>75</v>
      </c>
      <c r="B93" t="str">
        <f>_xlfn.XLOOKUP($B$89,$P$2:$P$52,$A$2:$A$52)</f>
        <v>Information Technology Service</v>
      </c>
      <c r="C93" s="13">
        <f>_xlfn.XLOOKUP($B$93,$A$2:$A$52,O2:O52)</f>
        <v>0</v>
      </c>
      <c r="D93" t="e">
        <f>_xlfn.XLOOKUP($D$89,P2:P52,$A$2:$A$52)</f>
        <v>#N/A</v>
      </c>
      <c r="E93" s="5"/>
      <c r="F93" t="e">
        <f>_xlfn.XLOOKUP(F$89,K$2:K$52,$A$2:$A$52)</f>
        <v>#N/A</v>
      </c>
      <c r="G93" s="5">
        <f>_xlfn.XLOOKUP($F$91,A4:A54,O4:O54)</f>
        <v>-2.9266019117572752E-4</v>
      </c>
    </row>
    <row r="95" spans="1:7" x14ac:dyDescent="0.2">
      <c r="A95" s="7" t="s">
        <v>79</v>
      </c>
    </row>
    <row r="96" spans="1:7" x14ac:dyDescent="0.2">
      <c r="A96" s="7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">
      <c r="A98" s="7" t="s">
        <v>73</v>
      </c>
      <c r="C98" s="4"/>
      <c r="E98" s="4"/>
      <c r="G98" s="4"/>
      <c r="I98" s="4"/>
    </row>
    <row r="99" spans="1:9" x14ac:dyDescent="0.2">
      <c r="A99" s="7" t="s">
        <v>74</v>
      </c>
      <c r="C99" s="4"/>
      <c r="E99" s="4"/>
      <c r="G99" s="4"/>
      <c r="I99" s="4"/>
    </row>
    <row r="100" spans="1:9" x14ac:dyDescent="0.2">
      <c r="A100" s="7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7E86-7E17-9A4F-A0DB-3E0F5F177375}">
  <dimension ref="A1:P52"/>
  <sheetViews>
    <sheetView workbookViewId="0">
      <selection activeCell="F18" sqref="F18"/>
    </sheetView>
  </sheetViews>
  <sheetFormatPr baseColWidth="10" defaultRowHeight="15" x14ac:dyDescent="0.2"/>
  <cols>
    <col min="1" max="1" width="28.33203125" bestFit="1" customWidth="1"/>
    <col min="2" max="2" width="13.6640625" customWidth="1"/>
    <col min="3" max="3" width="13.1640625" customWidth="1"/>
    <col min="4" max="4" width="12.6640625" bestFit="1" customWidth="1"/>
    <col min="5" max="5" width="14" customWidth="1"/>
    <col min="6" max="6" width="11.5" customWidth="1"/>
    <col min="7" max="7" width="13.6640625" customWidth="1"/>
    <col min="8" max="8" width="13.1640625" customWidth="1"/>
    <col min="9" max="9" width="12.6640625" bestFit="1" customWidth="1"/>
    <col min="10" max="10" width="14" customWidth="1"/>
    <col min="11" max="11" width="11.5" customWidth="1"/>
    <col min="12" max="12" width="13.6640625" customWidth="1"/>
    <col min="13" max="13" width="13.1640625" customWidth="1"/>
    <col min="14" max="14" width="12.6640625" bestFit="1" customWidth="1"/>
    <col min="15" max="15" width="14" customWidth="1"/>
    <col min="16" max="16" width="11.5" customWidth="1"/>
  </cols>
  <sheetData>
    <row r="1" spans="1:16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x14ac:dyDescent="0.2">
      <c r="A2" s="10" t="s">
        <v>50</v>
      </c>
      <c r="B2" s="11">
        <v>798200</v>
      </c>
      <c r="C2" s="11">
        <v>735423.28</v>
      </c>
      <c r="D2" s="11">
        <v>-62776.72</v>
      </c>
      <c r="E2" s="12">
        <v>-7.8600000000000003E-2</v>
      </c>
      <c r="F2" s="11">
        <v>42</v>
      </c>
      <c r="G2" s="11">
        <v>898700</v>
      </c>
      <c r="H2" s="11">
        <v>740966.95</v>
      </c>
      <c r="I2" s="11">
        <v>-157733.04999999999</v>
      </c>
      <c r="J2" s="12">
        <v>-0.17549999999999999</v>
      </c>
      <c r="K2" s="11">
        <v>51</v>
      </c>
      <c r="L2" s="11">
        <v>878300</v>
      </c>
      <c r="M2" s="11">
        <v>777215.29</v>
      </c>
      <c r="N2" s="11">
        <v>-101084.71</v>
      </c>
      <c r="O2" s="12">
        <v>-0.11509999999999999</v>
      </c>
      <c r="P2" s="11">
        <v>47</v>
      </c>
    </row>
    <row r="3" spans="1:16" x14ac:dyDescent="0.2">
      <c r="A3" s="10" t="s">
        <v>42</v>
      </c>
      <c r="B3" s="11">
        <v>1382900</v>
      </c>
      <c r="C3" s="11">
        <v>1250442.02</v>
      </c>
      <c r="D3" s="11">
        <v>-132457.98000000001</v>
      </c>
      <c r="E3" s="12">
        <v>-9.5799999999999996E-2</v>
      </c>
      <c r="F3" s="11">
        <v>49</v>
      </c>
      <c r="G3" s="11">
        <v>1545700</v>
      </c>
      <c r="H3" s="11">
        <v>1281335.23</v>
      </c>
      <c r="I3" s="11">
        <v>-264364.77</v>
      </c>
      <c r="J3" s="12">
        <v>-0.17100000000000001</v>
      </c>
      <c r="K3" s="11">
        <v>50</v>
      </c>
      <c r="L3" s="11">
        <v>1525900</v>
      </c>
      <c r="M3" s="11">
        <v>1393285.06</v>
      </c>
      <c r="N3" s="11">
        <v>-132614.94</v>
      </c>
      <c r="O3" s="12">
        <v>-8.6900000000000005E-2</v>
      </c>
      <c r="P3" s="11">
        <v>45</v>
      </c>
    </row>
    <row r="4" spans="1:16" x14ac:dyDescent="0.2">
      <c r="A4" s="10" t="s">
        <v>53</v>
      </c>
      <c r="B4" s="11">
        <v>883900</v>
      </c>
      <c r="C4" s="11">
        <v>813108.87</v>
      </c>
      <c r="D4" s="11">
        <v>-70791.13</v>
      </c>
      <c r="E4" s="12">
        <v>-8.0100000000000005E-2</v>
      </c>
      <c r="F4" s="11">
        <v>44</v>
      </c>
      <c r="G4" s="11">
        <v>1294400</v>
      </c>
      <c r="H4" s="11">
        <v>1114242.28</v>
      </c>
      <c r="I4" s="11">
        <v>-180157.72</v>
      </c>
      <c r="J4" s="12">
        <v>-0.13919999999999999</v>
      </c>
      <c r="K4" s="11">
        <v>49</v>
      </c>
      <c r="L4" s="11">
        <v>1759500</v>
      </c>
      <c r="M4" s="11">
        <v>1680463.87</v>
      </c>
      <c r="N4" s="11">
        <v>-79036.13</v>
      </c>
      <c r="O4" s="12">
        <v>-4.4900000000000002E-2</v>
      </c>
      <c r="P4" s="11">
        <v>35</v>
      </c>
    </row>
    <row r="5" spans="1:16" x14ac:dyDescent="0.2">
      <c r="A5" s="10" t="s">
        <v>22</v>
      </c>
      <c r="B5" s="11">
        <v>1552100</v>
      </c>
      <c r="C5" s="11">
        <v>1315623.31</v>
      </c>
      <c r="D5" s="11">
        <v>-236476.69</v>
      </c>
      <c r="E5" s="12">
        <v>-0.15240000000000001</v>
      </c>
      <c r="F5" s="11">
        <v>51</v>
      </c>
      <c r="G5" s="11">
        <v>1590700</v>
      </c>
      <c r="H5" s="11">
        <v>1383905.99</v>
      </c>
      <c r="I5" s="11">
        <v>-206794.01</v>
      </c>
      <c r="J5" s="12">
        <v>-0.13</v>
      </c>
      <c r="K5" s="11">
        <v>48</v>
      </c>
      <c r="L5" s="11">
        <v>1579300</v>
      </c>
      <c r="M5" s="11">
        <v>1337735.32</v>
      </c>
      <c r="N5" s="11">
        <v>-241564.68</v>
      </c>
      <c r="O5" s="12">
        <v>-0.153</v>
      </c>
      <c r="P5" s="11">
        <v>50</v>
      </c>
    </row>
    <row r="6" spans="1:16" x14ac:dyDescent="0.2">
      <c r="A6" s="10" t="s">
        <v>19</v>
      </c>
      <c r="B6" s="11">
        <v>7670700</v>
      </c>
      <c r="C6" s="11">
        <v>6947552.6699999999</v>
      </c>
      <c r="D6" s="11">
        <v>-723147.33</v>
      </c>
      <c r="E6" s="12">
        <v>-9.4299999999999995E-2</v>
      </c>
      <c r="F6" s="11">
        <v>48</v>
      </c>
      <c r="G6" s="11">
        <v>7968300</v>
      </c>
      <c r="H6" s="11">
        <v>7020609.3200000003</v>
      </c>
      <c r="I6" s="11">
        <v>-947690.68</v>
      </c>
      <c r="J6" s="12">
        <v>-0.11890000000000001</v>
      </c>
      <c r="K6" s="11">
        <v>47</v>
      </c>
      <c r="L6" s="11">
        <v>7759600</v>
      </c>
      <c r="M6" s="11">
        <v>7497322.9100000001</v>
      </c>
      <c r="N6" s="11">
        <v>-262277.09000000003</v>
      </c>
      <c r="O6" s="12">
        <v>-3.3799999999999997E-2</v>
      </c>
      <c r="P6" s="11">
        <v>30</v>
      </c>
    </row>
    <row r="7" spans="1:16" x14ac:dyDescent="0.2">
      <c r="A7" s="10" t="s">
        <v>26</v>
      </c>
      <c r="B7" s="11">
        <v>4280900</v>
      </c>
      <c r="C7" s="11">
        <v>4066595.33</v>
      </c>
      <c r="D7" s="11">
        <v>-214304.67</v>
      </c>
      <c r="E7" s="12">
        <v>-5.0099999999999999E-2</v>
      </c>
      <c r="F7" s="11">
        <v>39</v>
      </c>
      <c r="G7" s="11">
        <v>4700400</v>
      </c>
      <c r="H7" s="11">
        <v>4205555.5999999996</v>
      </c>
      <c r="I7" s="11">
        <v>-494844.4</v>
      </c>
      <c r="J7" s="12">
        <v>-0.1053</v>
      </c>
      <c r="K7" s="11">
        <v>46</v>
      </c>
      <c r="L7" s="11">
        <v>4677800</v>
      </c>
      <c r="M7" s="11">
        <v>4371713.1399999997</v>
      </c>
      <c r="N7" s="11">
        <v>-306086.86</v>
      </c>
      <c r="O7" s="12">
        <v>-6.54E-2</v>
      </c>
      <c r="P7" s="11">
        <v>42</v>
      </c>
    </row>
    <row r="8" spans="1:16" x14ac:dyDescent="0.2">
      <c r="A8" s="10" t="s">
        <v>23</v>
      </c>
      <c r="B8" s="11">
        <v>9349400</v>
      </c>
      <c r="C8" s="11">
        <v>8952825.2799999993</v>
      </c>
      <c r="D8" s="11">
        <v>-396574.71999999997</v>
      </c>
      <c r="E8" s="12">
        <v>-4.24E-2</v>
      </c>
      <c r="F8" s="11">
        <v>36</v>
      </c>
      <c r="G8" s="11">
        <v>11073700</v>
      </c>
      <c r="H8" s="11">
        <v>9929059.5199999996</v>
      </c>
      <c r="I8" s="11">
        <v>-1144640.48</v>
      </c>
      <c r="J8" s="12">
        <v>-0.10340000000000001</v>
      </c>
      <c r="K8" s="11">
        <v>45</v>
      </c>
      <c r="L8" s="11">
        <v>10790500</v>
      </c>
      <c r="M8" s="11">
        <v>9993599.5299999993</v>
      </c>
      <c r="N8" s="11">
        <v>-796900.47</v>
      </c>
      <c r="O8" s="12">
        <v>-7.3899999999999993E-2</v>
      </c>
      <c r="P8" s="11">
        <v>43</v>
      </c>
    </row>
    <row r="9" spans="1:16" x14ac:dyDescent="0.2">
      <c r="A9" s="10" t="s">
        <v>21</v>
      </c>
      <c r="B9" s="11">
        <v>3329000</v>
      </c>
      <c r="C9" s="11">
        <v>2946071.21</v>
      </c>
      <c r="D9" s="11">
        <v>-382928.79</v>
      </c>
      <c r="E9" s="12">
        <v>-0.115</v>
      </c>
      <c r="F9" s="11">
        <v>50</v>
      </c>
      <c r="G9" s="11">
        <v>3390900</v>
      </c>
      <c r="H9" s="11">
        <v>3051483.41</v>
      </c>
      <c r="I9" s="11">
        <v>-339416.59</v>
      </c>
      <c r="J9" s="12">
        <v>-0.10009999999999999</v>
      </c>
      <c r="K9" s="11">
        <v>44</v>
      </c>
      <c r="L9" s="11">
        <v>3345200</v>
      </c>
      <c r="M9" s="11">
        <v>2946440.08</v>
      </c>
      <c r="N9" s="11">
        <v>-398759.92</v>
      </c>
      <c r="O9" s="12">
        <v>-0.1192</v>
      </c>
      <c r="P9" s="11">
        <v>48</v>
      </c>
    </row>
    <row r="10" spans="1:16" x14ac:dyDescent="0.2">
      <c r="A10" s="10" t="s">
        <v>66</v>
      </c>
      <c r="B10" s="11">
        <v>2451000</v>
      </c>
      <c r="C10" s="11">
        <v>2254684.7999999998</v>
      </c>
      <c r="D10" s="11">
        <v>-196315.2</v>
      </c>
      <c r="E10" s="12">
        <v>-8.0100000000000005E-2</v>
      </c>
      <c r="F10" s="11">
        <v>45</v>
      </c>
      <c r="G10" s="11">
        <v>2440700</v>
      </c>
      <c r="H10" s="11">
        <v>2204672.88</v>
      </c>
      <c r="I10" s="11">
        <v>-236027.12</v>
      </c>
      <c r="J10" s="12">
        <v>-9.6699999999999994E-2</v>
      </c>
      <c r="K10" s="11">
        <v>43</v>
      </c>
      <c r="L10" s="11">
        <v>2321600</v>
      </c>
      <c r="M10" s="11">
        <v>2056835.26</v>
      </c>
      <c r="N10" s="11">
        <v>-264764.74</v>
      </c>
      <c r="O10" s="12">
        <v>-0.114</v>
      </c>
      <c r="P10" s="11">
        <v>46</v>
      </c>
    </row>
    <row r="11" spans="1:16" x14ac:dyDescent="0.2">
      <c r="A11" s="10" t="s">
        <v>16</v>
      </c>
      <c r="B11" s="11">
        <v>356640100</v>
      </c>
      <c r="C11" s="11">
        <v>341243679.10000002</v>
      </c>
      <c r="D11" s="11">
        <v>-15396420.869999999</v>
      </c>
      <c r="E11" s="12">
        <v>-4.3200000000000002E-2</v>
      </c>
      <c r="F11" s="11">
        <v>38</v>
      </c>
      <c r="G11" s="11">
        <v>382685200</v>
      </c>
      <c r="H11" s="11">
        <v>346340810.80000001</v>
      </c>
      <c r="I11" s="11">
        <v>-36344389.18</v>
      </c>
      <c r="J11" s="12">
        <v>-9.5000000000000001E-2</v>
      </c>
      <c r="K11" s="11">
        <v>42</v>
      </c>
      <c r="L11" s="11">
        <v>376548600</v>
      </c>
      <c r="M11" s="11">
        <v>355279492.19999999</v>
      </c>
      <c r="N11" s="11">
        <v>-21269107.77</v>
      </c>
      <c r="O11" s="12">
        <v>-5.6500000000000002E-2</v>
      </c>
      <c r="P11" s="11">
        <v>38</v>
      </c>
    </row>
    <row r="12" spans="1:16" x14ac:dyDescent="0.2">
      <c r="A12" s="10" t="s">
        <v>35</v>
      </c>
      <c r="B12" s="11">
        <v>24332100</v>
      </c>
      <c r="C12" s="11">
        <v>22408587.550000001</v>
      </c>
      <c r="D12" s="11">
        <v>-1923512.45</v>
      </c>
      <c r="E12" s="12">
        <v>-7.9100000000000004E-2</v>
      </c>
      <c r="F12" s="11">
        <v>43</v>
      </c>
      <c r="G12" s="11">
        <v>24497400</v>
      </c>
      <c r="H12" s="11">
        <v>22655993.629999999</v>
      </c>
      <c r="I12" s="11">
        <v>-1841406.37</v>
      </c>
      <c r="J12" s="12">
        <v>-7.5200000000000003E-2</v>
      </c>
      <c r="K12" s="11">
        <v>41</v>
      </c>
      <c r="L12" s="11">
        <v>24323000</v>
      </c>
      <c r="M12" s="11">
        <v>23434073.09</v>
      </c>
      <c r="N12" s="11">
        <v>-888926.91</v>
      </c>
      <c r="O12" s="12">
        <v>-3.6499999999999998E-2</v>
      </c>
      <c r="P12" s="11">
        <v>31</v>
      </c>
    </row>
    <row r="13" spans="1:16" x14ac:dyDescent="0.2">
      <c r="A13" s="10" t="s">
        <v>33</v>
      </c>
      <c r="B13" s="11">
        <v>8837300</v>
      </c>
      <c r="C13" s="11">
        <v>8460963.1999999993</v>
      </c>
      <c r="D13" s="11">
        <v>-376336.8</v>
      </c>
      <c r="E13" s="12">
        <v>-4.2599999999999999E-2</v>
      </c>
      <c r="F13" s="11">
        <v>37</v>
      </c>
      <c r="G13" s="11">
        <v>9713300</v>
      </c>
      <c r="H13" s="11">
        <v>8991707.2400000002</v>
      </c>
      <c r="I13" s="11">
        <v>-721592.76</v>
      </c>
      <c r="J13" s="12">
        <v>-7.4300000000000005E-2</v>
      </c>
      <c r="K13" s="11">
        <v>40</v>
      </c>
      <c r="L13" s="11">
        <v>9343000</v>
      </c>
      <c r="M13" s="11">
        <v>8766655.9100000001</v>
      </c>
      <c r="N13" s="11">
        <v>-576344.09</v>
      </c>
      <c r="O13" s="12">
        <v>-6.1699999999999998E-2</v>
      </c>
      <c r="P13" s="11">
        <v>40</v>
      </c>
    </row>
    <row r="14" spans="1:16" x14ac:dyDescent="0.2">
      <c r="A14" s="10" t="s">
        <v>63</v>
      </c>
      <c r="B14" s="11">
        <v>92200</v>
      </c>
      <c r="C14" s="11">
        <v>90499.43</v>
      </c>
      <c r="D14" s="11">
        <v>-1700.57</v>
      </c>
      <c r="E14" s="12">
        <v>-1.84E-2</v>
      </c>
      <c r="F14" s="11">
        <v>25</v>
      </c>
      <c r="G14" s="11">
        <v>102600</v>
      </c>
      <c r="H14" s="11">
        <v>95466.880000000005</v>
      </c>
      <c r="I14" s="11">
        <v>-7133.12</v>
      </c>
      <c r="J14" s="12">
        <v>-6.9500000000000006E-2</v>
      </c>
      <c r="K14" s="11">
        <v>39</v>
      </c>
      <c r="L14" s="11">
        <v>0</v>
      </c>
      <c r="M14" s="11">
        <v>0</v>
      </c>
      <c r="N14" s="11">
        <v>0</v>
      </c>
      <c r="O14" s="12">
        <v>0</v>
      </c>
      <c r="P14" s="11">
        <v>1</v>
      </c>
    </row>
    <row r="15" spans="1:16" x14ac:dyDescent="0.2">
      <c r="A15" s="10" t="s">
        <v>17</v>
      </c>
      <c r="B15" s="11">
        <v>328800</v>
      </c>
      <c r="C15" s="11">
        <v>321214.59000000003</v>
      </c>
      <c r="D15" s="11">
        <v>-7585.41</v>
      </c>
      <c r="E15" s="12">
        <v>-2.3099999999999999E-2</v>
      </c>
      <c r="F15" s="11">
        <v>30</v>
      </c>
      <c r="G15" s="11">
        <v>334800</v>
      </c>
      <c r="H15" s="11">
        <v>312433.71000000002</v>
      </c>
      <c r="I15" s="11">
        <v>-22366.29</v>
      </c>
      <c r="J15" s="12">
        <v>-6.6799999999999998E-2</v>
      </c>
      <c r="K15" s="11">
        <v>38</v>
      </c>
      <c r="L15" s="11">
        <v>322700</v>
      </c>
      <c r="M15" s="11">
        <v>322263.03999999998</v>
      </c>
      <c r="N15" s="11">
        <v>-436.96</v>
      </c>
      <c r="O15" s="12">
        <v>-1.4E-3</v>
      </c>
      <c r="P15" s="11">
        <v>15</v>
      </c>
    </row>
    <row r="16" spans="1:16" x14ac:dyDescent="0.2">
      <c r="A16" s="10" t="s">
        <v>32</v>
      </c>
      <c r="B16" s="11">
        <v>2764700</v>
      </c>
      <c r="C16" s="11">
        <v>2615303.9</v>
      </c>
      <c r="D16" s="11">
        <v>-149396.1</v>
      </c>
      <c r="E16" s="12">
        <v>-5.3999999999999999E-2</v>
      </c>
      <c r="F16" s="11">
        <v>40</v>
      </c>
      <c r="G16" s="11">
        <v>2861000</v>
      </c>
      <c r="H16" s="11">
        <v>2671745.94</v>
      </c>
      <c r="I16" s="11">
        <v>-189254.06</v>
      </c>
      <c r="J16" s="12">
        <v>-6.6100000000000006E-2</v>
      </c>
      <c r="K16" s="11">
        <v>37</v>
      </c>
      <c r="L16" s="11">
        <v>2910600</v>
      </c>
      <c r="M16" s="11">
        <v>2535637.09</v>
      </c>
      <c r="N16" s="11">
        <v>-374962.91</v>
      </c>
      <c r="O16" s="12">
        <v>-0.1288</v>
      </c>
      <c r="P16" s="11">
        <v>49</v>
      </c>
    </row>
    <row r="17" spans="1:16" x14ac:dyDescent="0.2">
      <c r="A17" s="10" t="s">
        <v>40</v>
      </c>
      <c r="B17" s="11">
        <v>5249800</v>
      </c>
      <c r="C17" s="11">
        <v>4801960.08</v>
      </c>
      <c r="D17" s="11">
        <v>-447839.92</v>
      </c>
      <c r="E17" s="12">
        <v>-8.5300000000000001E-2</v>
      </c>
      <c r="F17" s="11">
        <v>47</v>
      </c>
      <c r="G17" s="11">
        <v>5442200</v>
      </c>
      <c r="H17" s="11">
        <v>5122329.03</v>
      </c>
      <c r="I17" s="11">
        <v>-319870.96999999997</v>
      </c>
      <c r="J17" s="12">
        <v>-5.8799999999999998E-2</v>
      </c>
      <c r="K17" s="11">
        <v>36</v>
      </c>
      <c r="L17" s="11">
        <v>5430700</v>
      </c>
      <c r="M17" s="11">
        <v>5117235.21</v>
      </c>
      <c r="N17" s="11">
        <v>-313464.78999999998</v>
      </c>
      <c r="O17" s="12">
        <v>-5.7700000000000001E-2</v>
      </c>
      <c r="P17" s="11">
        <v>39</v>
      </c>
    </row>
    <row r="18" spans="1:16" x14ac:dyDescent="0.2">
      <c r="A18" s="10" t="s">
        <v>24</v>
      </c>
      <c r="B18" s="11">
        <v>443300</v>
      </c>
      <c r="C18" s="11">
        <v>407090.37</v>
      </c>
      <c r="D18" s="11">
        <v>-36209.629999999997</v>
      </c>
      <c r="E18" s="12">
        <v>-8.1699999999999995E-2</v>
      </c>
      <c r="F18" s="11">
        <v>46</v>
      </c>
      <c r="G18" s="11">
        <v>495200</v>
      </c>
      <c r="H18" s="11">
        <v>467907.84000000003</v>
      </c>
      <c r="I18" s="11">
        <v>-27292.16</v>
      </c>
      <c r="J18" s="12">
        <v>-5.5100000000000003E-2</v>
      </c>
      <c r="K18" s="11">
        <v>35</v>
      </c>
      <c r="L18" s="11">
        <v>487500</v>
      </c>
      <c r="M18" s="11">
        <v>478318.92</v>
      </c>
      <c r="N18" s="11">
        <v>-9181.08</v>
      </c>
      <c r="O18" s="12">
        <v>-1.8800000000000001E-2</v>
      </c>
      <c r="P18" s="11">
        <v>23</v>
      </c>
    </row>
    <row r="19" spans="1:16" x14ac:dyDescent="0.2">
      <c r="A19" s="10" t="s">
        <v>27</v>
      </c>
      <c r="B19" s="11">
        <v>5847800</v>
      </c>
      <c r="C19" s="11">
        <v>5772288.3300000001</v>
      </c>
      <c r="D19" s="11">
        <v>-75511.67</v>
      </c>
      <c r="E19" s="12">
        <v>-1.29E-2</v>
      </c>
      <c r="F19" s="11">
        <v>19</v>
      </c>
      <c r="G19" s="11">
        <v>6223700</v>
      </c>
      <c r="H19" s="11">
        <v>5909077.9400000004</v>
      </c>
      <c r="I19" s="11">
        <v>-314622.06</v>
      </c>
      <c r="J19" s="12">
        <v>-5.0599999999999999E-2</v>
      </c>
      <c r="K19" s="11">
        <v>34</v>
      </c>
      <c r="L19" s="11">
        <v>6207300</v>
      </c>
      <c r="M19" s="11">
        <v>6056976.6699999999</v>
      </c>
      <c r="N19" s="11">
        <v>-150323.32999999999</v>
      </c>
      <c r="O19" s="12">
        <v>-2.4199999999999999E-2</v>
      </c>
      <c r="P19" s="11">
        <v>25</v>
      </c>
    </row>
    <row r="20" spans="1:16" x14ac:dyDescent="0.2">
      <c r="A20" s="10" t="s">
        <v>52</v>
      </c>
      <c r="B20" s="11">
        <v>855300</v>
      </c>
      <c r="C20" s="11">
        <v>838669.82</v>
      </c>
      <c r="D20" s="11">
        <v>-16630.18</v>
      </c>
      <c r="E20" s="12">
        <v>-1.9400000000000001E-2</v>
      </c>
      <c r="F20" s="11">
        <v>27</v>
      </c>
      <c r="G20" s="11">
        <v>792800</v>
      </c>
      <c r="H20" s="11">
        <v>753451.96</v>
      </c>
      <c r="I20" s="11">
        <v>-39348.04</v>
      </c>
      <c r="J20" s="12">
        <v>-4.9599999999999998E-2</v>
      </c>
      <c r="K20" s="11">
        <v>33</v>
      </c>
      <c r="L20" s="11">
        <v>777800</v>
      </c>
      <c r="M20" s="11">
        <v>777663.26</v>
      </c>
      <c r="N20" s="11">
        <v>-136.74</v>
      </c>
      <c r="O20" s="12">
        <v>-2.0000000000000001E-4</v>
      </c>
      <c r="P20" s="11">
        <v>12</v>
      </c>
    </row>
    <row r="21" spans="1:16" x14ac:dyDescent="0.2">
      <c r="A21" s="10" t="s">
        <v>51</v>
      </c>
      <c r="B21" s="11">
        <v>2087800</v>
      </c>
      <c r="C21" s="11">
        <v>2005447.74</v>
      </c>
      <c r="D21" s="11">
        <v>-82352.259999999995</v>
      </c>
      <c r="E21" s="12">
        <v>-3.9399999999999998E-2</v>
      </c>
      <c r="F21" s="11">
        <v>33</v>
      </c>
      <c r="G21" s="11">
        <v>2229200</v>
      </c>
      <c r="H21" s="11">
        <v>2118943.21</v>
      </c>
      <c r="I21" s="11">
        <v>-110256.79</v>
      </c>
      <c r="J21" s="12">
        <v>-4.9500000000000002E-2</v>
      </c>
      <c r="K21" s="11">
        <v>32</v>
      </c>
      <c r="L21" s="11">
        <v>2296900</v>
      </c>
      <c r="M21" s="11">
        <v>2108718.34</v>
      </c>
      <c r="N21" s="11">
        <v>-188181.66</v>
      </c>
      <c r="O21" s="12">
        <v>-8.1900000000000001E-2</v>
      </c>
      <c r="P21" s="11">
        <v>44</v>
      </c>
    </row>
    <row r="22" spans="1:16" x14ac:dyDescent="0.2">
      <c r="A22" s="10" t="s">
        <v>48</v>
      </c>
      <c r="B22" s="11">
        <v>4189300</v>
      </c>
      <c r="C22" s="11">
        <v>4109958.22</v>
      </c>
      <c r="D22" s="11">
        <v>-79341.78</v>
      </c>
      <c r="E22" s="12">
        <v>-1.89E-2</v>
      </c>
      <c r="F22" s="11">
        <v>26</v>
      </c>
      <c r="G22" s="11">
        <v>4350600</v>
      </c>
      <c r="H22" s="11">
        <v>4137588.77</v>
      </c>
      <c r="I22" s="11">
        <v>-213011.23</v>
      </c>
      <c r="J22" s="12">
        <v>-4.9000000000000002E-2</v>
      </c>
      <c r="K22" s="11">
        <v>31</v>
      </c>
      <c r="L22" s="11">
        <v>4345600</v>
      </c>
      <c r="M22" s="11">
        <v>4229801.51</v>
      </c>
      <c r="N22" s="11">
        <v>-115798.49</v>
      </c>
      <c r="O22" s="12">
        <v>-2.6599999999999999E-2</v>
      </c>
      <c r="P22" s="11">
        <v>28</v>
      </c>
    </row>
    <row r="23" spans="1:16" x14ac:dyDescent="0.2">
      <c r="A23" s="10" t="s">
        <v>54</v>
      </c>
      <c r="B23" s="11">
        <v>38381900</v>
      </c>
      <c r="C23" s="11">
        <v>37565141.859999999</v>
      </c>
      <c r="D23" s="11">
        <v>-816758.14</v>
      </c>
      <c r="E23" s="12">
        <v>-2.1299999999999999E-2</v>
      </c>
      <c r="F23" s="11">
        <v>29</v>
      </c>
      <c r="G23" s="11">
        <v>39964900</v>
      </c>
      <c r="H23" s="11">
        <v>38095240.189999998</v>
      </c>
      <c r="I23" s="11">
        <v>-1869659.81</v>
      </c>
      <c r="J23" s="12">
        <v>-4.6800000000000001E-2</v>
      </c>
      <c r="K23" s="11">
        <v>30</v>
      </c>
      <c r="L23" s="11">
        <v>40216700</v>
      </c>
      <c r="M23" s="11">
        <v>39606263.710000001</v>
      </c>
      <c r="N23" s="11">
        <v>-610436.29</v>
      </c>
      <c r="O23" s="12">
        <v>-1.52E-2</v>
      </c>
      <c r="P23" s="11">
        <v>21</v>
      </c>
    </row>
    <row r="24" spans="1:16" x14ac:dyDescent="0.2">
      <c r="A24" s="10" t="s">
        <v>57</v>
      </c>
      <c r="B24" s="11">
        <v>8135400</v>
      </c>
      <c r="C24" s="11">
        <v>7968645.8300000001</v>
      </c>
      <c r="D24" s="11">
        <v>-166754.17000000001</v>
      </c>
      <c r="E24" s="12">
        <v>-2.0500000000000001E-2</v>
      </c>
      <c r="F24" s="11">
        <v>28</v>
      </c>
      <c r="G24" s="11">
        <v>8560800</v>
      </c>
      <c r="H24" s="11">
        <v>8171472.0199999996</v>
      </c>
      <c r="I24" s="11">
        <v>-389327.98</v>
      </c>
      <c r="J24" s="12">
        <v>-4.5499999999999999E-2</v>
      </c>
      <c r="K24" s="11">
        <v>29</v>
      </c>
      <c r="L24" s="11">
        <v>8497500</v>
      </c>
      <c r="M24" s="11">
        <v>8150982.5700000003</v>
      </c>
      <c r="N24" s="11">
        <v>-346517.43</v>
      </c>
      <c r="O24" s="12">
        <v>-4.0800000000000003E-2</v>
      </c>
      <c r="P24" s="11">
        <v>34</v>
      </c>
    </row>
    <row r="25" spans="1:16" x14ac:dyDescent="0.2">
      <c r="A25" s="10" t="s">
        <v>29</v>
      </c>
      <c r="B25" s="11">
        <v>156049100</v>
      </c>
      <c r="C25" s="11">
        <v>156545919.90000001</v>
      </c>
      <c r="D25" s="11">
        <v>496819.9</v>
      </c>
      <c r="E25" s="12">
        <v>3.2000000000000002E-3</v>
      </c>
      <c r="F25" s="11">
        <v>1</v>
      </c>
      <c r="G25" s="11">
        <v>184167800</v>
      </c>
      <c r="H25" s="11">
        <v>175966389.19999999</v>
      </c>
      <c r="I25" s="11">
        <v>-8201410.75</v>
      </c>
      <c r="J25" s="12">
        <v>-4.4499999999999998E-2</v>
      </c>
      <c r="K25" s="11">
        <v>28</v>
      </c>
      <c r="L25" s="11">
        <v>188953500</v>
      </c>
      <c r="M25" s="11">
        <v>184450910.80000001</v>
      </c>
      <c r="N25" s="11">
        <v>-4502589.1500000004</v>
      </c>
      <c r="O25" s="12">
        <v>-2.3800000000000002E-2</v>
      </c>
      <c r="P25" s="11">
        <v>24</v>
      </c>
    </row>
    <row r="26" spans="1:16" x14ac:dyDescent="0.2">
      <c r="A26" s="10" t="s">
        <v>31</v>
      </c>
      <c r="B26" s="11">
        <v>14860800</v>
      </c>
      <c r="C26" s="11">
        <v>14439480.050000001</v>
      </c>
      <c r="D26" s="11">
        <v>-421319.95</v>
      </c>
      <c r="E26" s="12">
        <v>-2.8400000000000002E-2</v>
      </c>
      <c r="F26" s="11">
        <v>31</v>
      </c>
      <c r="G26" s="11">
        <v>15309700</v>
      </c>
      <c r="H26" s="11">
        <v>14645233.51</v>
      </c>
      <c r="I26" s="11">
        <v>-664466.49</v>
      </c>
      <c r="J26" s="12">
        <v>-4.3400000000000001E-2</v>
      </c>
      <c r="K26" s="11">
        <v>27</v>
      </c>
      <c r="L26" s="11">
        <v>15311800</v>
      </c>
      <c r="M26" s="11">
        <v>14346057.039999999</v>
      </c>
      <c r="N26" s="11">
        <v>-965742.96</v>
      </c>
      <c r="O26" s="12">
        <v>-6.3100000000000003E-2</v>
      </c>
      <c r="P26" s="11">
        <v>41</v>
      </c>
    </row>
    <row r="27" spans="1:16" x14ac:dyDescent="0.2">
      <c r="A27" s="10" t="s">
        <v>37</v>
      </c>
      <c r="B27" s="11">
        <v>20862700</v>
      </c>
      <c r="C27" s="11">
        <v>20036743.41</v>
      </c>
      <c r="D27" s="11">
        <v>-825956.59</v>
      </c>
      <c r="E27" s="12">
        <v>-3.9600000000000003E-2</v>
      </c>
      <c r="F27" s="11">
        <v>34</v>
      </c>
      <c r="G27" s="11">
        <v>22683800</v>
      </c>
      <c r="H27" s="11">
        <v>21722126.219999999</v>
      </c>
      <c r="I27" s="11">
        <v>-961673.78</v>
      </c>
      <c r="J27" s="12">
        <v>-4.24E-2</v>
      </c>
      <c r="K27" s="11">
        <v>26</v>
      </c>
      <c r="L27" s="11">
        <v>23220300</v>
      </c>
      <c r="M27" s="11">
        <v>22619057.440000001</v>
      </c>
      <c r="N27" s="11">
        <v>-601242.56000000006</v>
      </c>
      <c r="O27" s="12">
        <v>-2.5899999999999999E-2</v>
      </c>
      <c r="P27" s="11">
        <v>26</v>
      </c>
    </row>
    <row r="28" spans="1:16" x14ac:dyDescent="0.2">
      <c r="A28" s="10" t="s">
        <v>43</v>
      </c>
      <c r="B28" s="11">
        <v>2561800</v>
      </c>
      <c r="C28" s="11">
        <v>2523884.71</v>
      </c>
      <c r="D28" s="11">
        <v>-37915.29</v>
      </c>
      <c r="E28" s="12">
        <v>-1.4800000000000001E-2</v>
      </c>
      <c r="F28" s="11">
        <v>24</v>
      </c>
      <c r="G28" s="11">
        <v>2779500</v>
      </c>
      <c r="H28" s="11">
        <v>2665264.44</v>
      </c>
      <c r="I28" s="11">
        <v>-114235.56</v>
      </c>
      <c r="J28" s="12">
        <v>-4.1099999999999998E-2</v>
      </c>
      <c r="K28" s="11">
        <v>25</v>
      </c>
      <c r="L28" s="11">
        <v>2889900</v>
      </c>
      <c r="M28" s="11">
        <v>2889864.67</v>
      </c>
      <c r="N28" s="11">
        <v>-35.33</v>
      </c>
      <c r="O28" s="12">
        <v>0</v>
      </c>
      <c r="P28" s="11">
        <v>8</v>
      </c>
    </row>
    <row r="29" spans="1:16" x14ac:dyDescent="0.2">
      <c r="A29" s="10" t="s">
        <v>38</v>
      </c>
      <c r="B29" s="11">
        <v>917200</v>
      </c>
      <c r="C29" s="11">
        <v>904969.19</v>
      </c>
      <c r="D29" s="11">
        <v>-12230.81</v>
      </c>
      <c r="E29" s="12">
        <v>-1.3299999999999999E-2</v>
      </c>
      <c r="F29" s="11">
        <v>21</v>
      </c>
      <c r="G29" s="11">
        <v>1112700</v>
      </c>
      <c r="H29" s="11">
        <v>1067214.42</v>
      </c>
      <c r="I29" s="11">
        <v>-45485.58</v>
      </c>
      <c r="J29" s="12">
        <v>-4.0899999999999999E-2</v>
      </c>
      <c r="K29" s="11">
        <v>24</v>
      </c>
      <c r="L29" s="11">
        <v>1112600</v>
      </c>
      <c r="M29" s="11">
        <v>1112527.1200000001</v>
      </c>
      <c r="N29" s="11">
        <v>-72.88</v>
      </c>
      <c r="O29" s="12">
        <v>-1E-4</v>
      </c>
      <c r="P29" s="11">
        <v>11</v>
      </c>
    </row>
    <row r="30" spans="1:16" x14ac:dyDescent="0.2">
      <c r="A30" s="10" t="s">
        <v>62</v>
      </c>
      <c r="B30" s="11">
        <v>6737100</v>
      </c>
      <c r="C30" s="11">
        <v>6527352.5700000003</v>
      </c>
      <c r="D30" s="11">
        <v>-209747.43</v>
      </c>
      <c r="E30" s="12">
        <v>-3.1099999999999999E-2</v>
      </c>
      <c r="F30" s="11">
        <v>32</v>
      </c>
      <c r="G30" s="11">
        <v>7214700</v>
      </c>
      <c r="H30" s="11">
        <v>6922072.5599999996</v>
      </c>
      <c r="I30" s="11">
        <v>-292627.44</v>
      </c>
      <c r="J30" s="12">
        <v>-4.0599999999999997E-2</v>
      </c>
      <c r="K30" s="11">
        <v>23</v>
      </c>
      <c r="L30" s="11">
        <v>7289800</v>
      </c>
      <c r="M30" s="11">
        <v>6882350.2400000002</v>
      </c>
      <c r="N30" s="11">
        <v>-407449.76</v>
      </c>
      <c r="O30" s="12">
        <v>-5.5899999999999998E-2</v>
      </c>
      <c r="P30" s="11">
        <v>37</v>
      </c>
    </row>
    <row r="31" spans="1:16" x14ac:dyDescent="0.2">
      <c r="A31" s="10" t="s">
        <v>59</v>
      </c>
      <c r="B31" s="11">
        <v>55301600</v>
      </c>
      <c r="C31" s="11">
        <v>54589584.049999997</v>
      </c>
      <c r="D31" s="11">
        <v>-712015.95</v>
      </c>
      <c r="E31" s="12">
        <v>-1.29E-2</v>
      </c>
      <c r="F31" s="11">
        <v>18</v>
      </c>
      <c r="G31" s="11">
        <v>56792200</v>
      </c>
      <c r="H31" s="11">
        <v>54594953.960000001</v>
      </c>
      <c r="I31" s="11">
        <v>-2197246.04</v>
      </c>
      <c r="J31" s="12">
        <v>-3.8699999999999998E-2</v>
      </c>
      <c r="K31" s="11">
        <v>22</v>
      </c>
      <c r="L31" s="11">
        <v>56027100</v>
      </c>
      <c r="M31" s="11">
        <v>55386549.659999996</v>
      </c>
      <c r="N31" s="11">
        <v>-640550.34</v>
      </c>
      <c r="O31" s="12">
        <v>-1.14E-2</v>
      </c>
      <c r="P31" s="11">
        <v>20</v>
      </c>
    </row>
    <row r="32" spans="1:16" x14ac:dyDescent="0.2">
      <c r="A32" s="10" t="s">
        <v>65</v>
      </c>
      <c r="B32" s="11">
        <v>8609500</v>
      </c>
      <c r="C32" s="11">
        <v>8499425.3399999999</v>
      </c>
      <c r="D32" s="11">
        <v>-110074.66</v>
      </c>
      <c r="E32" s="12">
        <v>-1.2800000000000001E-2</v>
      </c>
      <c r="F32" s="11">
        <v>17</v>
      </c>
      <c r="G32" s="11">
        <v>8925500</v>
      </c>
      <c r="H32" s="11">
        <v>8599059.6199999992</v>
      </c>
      <c r="I32" s="11">
        <v>-326440.38</v>
      </c>
      <c r="J32" s="12">
        <v>-3.6600000000000001E-2</v>
      </c>
      <c r="K32" s="11">
        <v>21</v>
      </c>
      <c r="L32" s="11">
        <v>8833900</v>
      </c>
      <c r="M32" s="11">
        <v>8735843.3100000005</v>
      </c>
      <c r="N32" s="11">
        <v>-98056.69</v>
      </c>
      <c r="O32" s="12">
        <v>-1.11E-2</v>
      </c>
      <c r="P32" s="11">
        <v>19</v>
      </c>
    </row>
    <row r="33" spans="1:16" x14ac:dyDescent="0.2">
      <c r="A33" s="10" t="s">
        <v>45</v>
      </c>
      <c r="B33" s="11">
        <v>1765600</v>
      </c>
      <c r="C33" s="11">
        <v>1740827.69</v>
      </c>
      <c r="D33" s="11">
        <v>-24772.31</v>
      </c>
      <c r="E33" s="12">
        <v>-1.4E-2</v>
      </c>
      <c r="F33" s="11">
        <v>23</v>
      </c>
      <c r="G33" s="11">
        <v>1823300</v>
      </c>
      <c r="H33" s="11">
        <v>1762676.85</v>
      </c>
      <c r="I33" s="11">
        <v>-60623.15</v>
      </c>
      <c r="J33" s="12">
        <v>-3.32E-2</v>
      </c>
      <c r="K33" s="11">
        <v>20</v>
      </c>
      <c r="L33" s="11">
        <v>1870700</v>
      </c>
      <c r="M33" s="11">
        <v>1801391.34</v>
      </c>
      <c r="N33" s="11">
        <v>-69308.66</v>
      </c>
      <c r="O33" s="12">
        <v>-3.6999999999999998E-2</v>
      </c>
      <c r="P33" s="11">
        <v>32</v>
      </c>
    </row>
    <row r="34" spans="1:16" x14ac:dyDescent="0.2">
      <c r="A34" s="10" t="s">
        <v>60</v>
      </c>
      <c r="B34" s="11">
        <v>259100</v>
      </c>
      <c r="C34" s="11">
        <v>258322.43</v>
      </c>
      <c r="D34" s="11">
        <v>-777.57</v>
      </c>
      <c r="E34" s="12">
        <v>-3.0000000000000001E-3</v>
      </c>
      <c r="F34" s="11">
        <v>9</v>
      </c>
      <c r="G34" s="11">
        <v>266000</v>
      </c>
      <c r="H34" s="11">
        <v>257402.91</v>
      </c>
      <c r="I34" s="11">
        <v>-8597.09</v>
      </c>
      <c r="J34" s="12">
        <v>-3.2300000000000002E-2</v>
      </c>
      <c r="K34" s="11">
        <v>19</v>
      </c>
      <c r="L34" s="11">
        <v>267100</v>
      </c>
      <c r="M34" s="11">
        <v>254753.16</v>
      </c>
      <c r="N34" s="11">
        <v>-12346.84</v>
      </c>
      <c r="O34" s="12">
        <v>-4.6199999999999998E-2</v>
      </c>
      <c r="P34" s="11">
        <v>36</v>
      </c>
    </row>
    <row r="35" spans="1:16" x14ac:dyDescent="0.2">
      <c r="A35" s="10" t="s">
        <v>55</v>
      </c>
      <c r="B35" s="11">
        <v>4593300</v>
      </c>
      <c r="C35" s="11">
        <v>4409060.21</v>
      </c>
      <c r="D35" s="11">
        <v>-184239.79</v>
      </c>
      <c r="E35" s="12">
        <v>-4.0099999999999997E-2</v>
      </c>
      <c r="F35" s="11">
        <v>35</v>
      </c>
      <c r="G35" s="11">
        <v>5089500</v>
      </c>
      <c r="H35" s="11">
        <v>4956043.67</v>
      </c>
      <c r="I35" s="11">
        <v>-133456.32999999999</v>
      </c>
      <c r="J35" s="12">
        <v>-2.6200000000000001E-2</v>
      </c>
      <c r="K35" s="11">
        <v>18</v>
      </c>
      <c r="L35" s="11">
        <v>4799900</v>
      </c>
      <c r="M35" s="11">
        <v>4717822.6500000004</v>
      </c>
      <c r="N35" s="11">
        <v>-82077.350000000006</v>
      </c>
      <c r="O35" s="12">
        <v>-1.7100000000000001E-2</v>
      </c>
      <c r="P35" s="11">
        <v>22</v>
      </c>
    </row>
    <row r="36" spans="1:16" x14ac:dyDescent="0.2">
      <c r="A36" s="10" t="s">
        <v>46</v>
      </c>
      <c r="B36" s="11">
        <v>5999400</v>
      </c>
      <c r="C36" s="11">
        <v>5925637.7199999997</v>
      </c>
      <c r="D36" s="11">
        <v>-73762.28</v>
      </c>
      <c r="E36" s="12">
        <v>-1.23E-2</v>
      </c>
      <c r="F36" s="11">
        <v>16</v>
      </c>
      <c r="G36" s="11">
        <v>6195500</v>
      </c>
      <c r="H36" s="11">
        <v>6084985.4699999997</v>
      </c>
      <c r="I36" s="11">
        <v>-110514.53</v>
      </c>
      <c r="J36" s="12">
        <v>-1.78E-2</v>
      </c>
      <c r="K36" s="11">
        <v>17</v>
      </c>
      <c r="L36" s="11">
        <v>6157400</v>
      </c>
      <c r="M36" s="11">
        <v>5987572.0199999996</v>
      </c>
      <c r="N36" s="11">
        <v>-169827.98</v>
      </c>
      <c r="O36" s="12">
        <v>-2.76E-2</v>
      </c>
      <c r="P36" s="11">
        <v>29</v>
      </c>
    </row>
    <row r="37" spans="1:16" x14ac:dyDescent="0.2">
      <c r="A37" s="10" t="s">
        <v>18</v>
      </c>
      <c r="B37" s="11">
        <v>3130600</v>
      </c>
      <c r="C37" s="11">
        <v>3115157.56</v>
      </c>
      <c r="D37" s="11">
        <v>-15442.44</v>
      </c>
      <c r="E37" s="12">
        <v>-4.8999999999999998E-3</v>
      </c>
      <c r="F37" s="11">
        <v>10</v>
      </c>
      <c r="G37" s="11">
        <v>3652300</v>
      </c>
      <c r="H37" s="11">
        <v>3589693.21</v>
      </c>
      <c r="I37" s="11">
        <v>-62606.79</v>
      </c>
      <c r="J37" s="12">
        <v>-1.7100000000000001E-2</v>
      </c>
      <c r="K37" s="11">
        <v>16</v>
      </c>
      <c r="L37" s="11">
        <v>3662400</v>
      </c>
      <c r="M37" s="11">
        <v>3564983.05</v>
      </c>
      <c r="N37" s="11">
        <v>-97416.95</v>
      </c>
      <c r="O37" s="12">
        <v>-2.6599999999999999E-2</v>
      </c>
      <c r="P37" s="11">
        <v>27</v>
      </c>
    </row>
    <row r="38" spans="1:16" x14ac:dyDescent="0.2">
      <c r="A38" s="10" t="s">
        <v>39</v>
      </c>
      <c r="B38" s="11">
        <v>484100</v>
      </c>
      <c r="C38" s="11">
        <v>479149.53</v>
      </c>
      <c r="D38" s="11">
        <v>-4950.47</v>
      </c>
      <c r="E38" s="12">
        <v>-1.0200000000000001E-2</v>
      </c>
      <c r="F38" s="11">
        <v>14</v>
      </c>
      <c r="G38" s="11">
        <v>505200</v>
      </c>
      <c r="H38" s="11">
        <v>497194.21</v>
      </c>
      <c r="I38" s="11">
        <v>-8005.79</v>
      </c>
      <c r="J38" s="12">
        <v>-1.5800000000000002E-2</v>
      </c>
      <c r="K38" s="11">
        <v>15</v>
      </c>
      <c r="L38" s="11">
        <v>496500</v>
      </c>
      <c r="M38" s="11">
        <v>494775.1</v>
      </c>
      <c r="N38" s="11">
        <v>-1724.9</v>
      </c>
      <c r="O38" s="12">
        <v>-3.5000000000000001E-3</v>
      </c>
      <c r="P38" s="11">
        <v>17</v>
      </c>
    </row>
    <row r="39" spans="1:16" x14ac:dyDescent="0.2">
      <c r="A39" s="10" t="s">
        <v>36</v>
      </c>
      <c r="B39" s="11">
        <v>11566000</v>
      </c>
      <c r="C39" s="11">
        <v>11412339.880000001</v>
      </c>
      <c r="D39" s="11">
        <v>-153660.12</v>
      </c>
      <c r="E39" s="12">
        <v>-1.3299999999999999E-2</v>
      </c>
      <c r="F39" s="11">
        <v>20</v>
      </c>
      <c r="G39" s="11">
        <v>11980700</v>
      </c>
      <c r="H39" s="11">
        <v>11791977.970000001</v>
      </c>
      <c r="I39" s="11">
        <v>-188722.03</v>
      </c>
      <c r="J39" s="12">
        <v>-1.5800000000000002E-2</v>
      </c>
      <c r="K39" s="11">
        <v>14</v>
      </c>
      <c r="L39" s="11">
        <v>11935200</v>
      </c>
      <c r="M39" s="11">
        <v>11934454.77</v>
      </c>
      <c r="N39" s="11">
        <v>-745.23</v>
      </c>
      <c r="O39" s="12">
        <v>-1E-4</v>
      </c>
      <c r="P39" s="11">
        <v>10</v>
      </c>
    </row>
    <row r="40" spans="1:16" x14ac:dyDescent="0.2">
      <c r="A40" s="10" t="s">
        <v>56</v>
      </c>
      <c r="B40" s="11">
        <v>188593300</v>
      </c>
      <c r="C40" s="11">
        <v>188551675.69999999</v>
      </c>
      <c r="D40" s="11">
        <v>-41624.32</v>
      </c>
      <c r="E40" s="12">
        <v>-2.0000000000000001E-4</v>
      </c>
      <c r="F40" s="11">
        <v>8</v>
      </c>
      <c r="G40" s="11">
        <v>199130300</v>
      </c>
      <c r="H40" s="11">
        <v>196755033.30000001</v>
      </c>
      <c r="I40" s="11">
        <v>-2375266.69</v>
      </c>
      <c r="J40" s="12">
        <v>-1.1900000000000001E-2</v>
      </c>
      <c r="K40" s="11">
        <v>13</v>
      </c>
      <c r="L40" s="11">
        <v>199954600</v>
      </c>
      <c r="M40" s="11">
        <v>199954563.69999999</v>
      </c>
      <c r="N40" s="11">
        <v>-36.250001009999998</v>
      </c>
      <c r="O40" s="12">
        <v>0</v>
      </c>
      <c r="P40" s="11">
        <v>5</v>
      </c>
    </row>
    <row r="41" spans="1:16" x14ac:dyDescent="0.2">
      <c r="A41" s="10" t="s">
        <v>28</v>
      </c>
      <c r="B41" s="11">
        <v>512000</v>
      </c>
      <c r="C41" s="11">
        <v>505017.37</v>
      </c>
      <c r="D41" s="11">
        <v>-6982.63</v>
      </c>
      <c r="E41" s="12">
        <v>-1.3599999999999999E-2</v>
      </c>
      <c r="F41" s="11">
        <v>22</v>
      </c>
      <c r="G41" s="11">
        <v>530500</v>
      </c>
      <c r="H41" s="11">
        <v>524402.98</v>
      </c>
      <c r="I41" s="11">
        <v>-6097.02</v>
      </c>
      <c r="J41" s="12">
        <v>-1.15E-2</v>
      </c>
      <c r="K41" s="11">
        <v>12</v>
      </c>
      <c r="L41" s="11">
        <v>526200</v>
      </c>
      <c r="M41" s="11">
        <v>504989.88</v>
      </c>
      <c r="N41" s="11">
        <v>-21210.12</v>
      </c>
      <c r="O41" s="12">
        <v>-4.0300000000000002E-2</v>
      </c>
      <c r="P41" s="11">
        <v>33</v>
      </c>
    </row>
    <row r="42" spans="1:16" x14ac:dyDescent="0.2">
      <c r="A42" s="10" t="s">
        <v>58</v>
      </c>
      <c r="B42" s="11">
        <v>30083200</v>
      </c>
      <c r="C42" s="11">
        <v>29789104.379999999</v>
      </c>
      <c r="D42" s="11">
        <v>-294095.62</v>
      </c>
      <c r="E42" s="12">
        <v>-9.7999999999999997E-3</v>
      </c>
      <c r="F42" s="11">
        <v>13</v>
      </c>
      <c r="G42" s="11">
        <v>31040700</v>
      </c>
      <c r="H42" s="11">
        <v>30793711.48</v>
      </c>
      <c r="I42" s="11">
        <v>-246988.52</v>
      </c>
      <c r="J42" s="12">
        <v>-8.0000000000000002E-3</v>
      </c>
      <c r="K42" s="11">
        <v>11</v>
      </c>
      <c r="L42" s="11">
        <v>31282200</v>
      </c>
      <c r="M42" s="11">
        <v>31282141.25</v>
      </c>
      <c r="N42" s="11">
        <v>-58.75</v>
      </c>
      <c r="O42" s="12">
        <v>0</v>
      </c>
      <c r="P42" s="11">
        <v>7</v>
      </c>
    </row>
    <row r="43" spans="1:16" x14ac:dyDescent="0.2">
      <c r="A43" s="10" t="s">
        <v>44</v>
      </c>
      <c r="B43" s="11">
        <v>12132200</v>
      </c>
      <c r="C43" s="11">
        <v>12030494.1</v>
      </c>
      <c r="D43" s="11">
        <v>-101705.9</v>
      </c>
      <c r="E43" s="12">
        <v>-8.3999999999999995E-3</v>
      </c>
      <c r="F43" s="11">
        <v>12</v>
      </c>
      <c r="G43" s="11">
        <v>12735900</v>
      </c>
      <c r="H43" s="11">
        <v>12685514.279999999</v>
      </c>
      <c r="I43" s="11">
        <v>-50385.72</v>
      </c>
      <c r="J43" s="12">
        <v>-4.0000000000000001E-3</v>
      </c>
      <c r="K43" s="11">
        <v>10</v>
      </c>
      <c r="L43" s="11">
        <v>12861300</v>
      </c>
      <c r="M43" s="11">
        <v>12826009.609999999</v>
      </c>
      <c r="N43" s="11">
        <v>-35290.39</v>
      </c>
      <c r="O43" s="12">
        <v>-2.7000000000000001E-3</v>
      </c>
      <c r="P43" s="11">
        <v>16</v>
      </c>
    </row>
    <row r="44" spans="1:16" x14ac:dyDescent="0.2">
      <c r="A44" s="10" t="s">
        <v>47</v>
      </c>
      <c r="B44" s="11">
        <v>927703100</v>
      </c>
      <c r="C44" s="11">
        <v>920284264.70000005</v>
      </c>
      <c r="D44" s="11">
        <v>-7418835.2699999996</v>
      </c>
      <c r="E44" s="12">
        <v>-8.0000000000000002E-3</v>
      </c>
      <c r="F44" s="11">
        <v>11</v>
      </c>
      <c r="G44" s="11">
        <v>979671000</v>
      </c>
      <c r="H44" s="11">
        <v>977068513.5</v>
      </c>
      <c r="I44" s="11">
        <v>-2602486.52</v>
      </c>
      <c r="J44" s="12">
        <v>-2.7000000000000001E-3</v>
      </c>
      <c r="K44" s="11">
        <v>9</v>
      </c>
      <c r="L44" s="11">
        <v>989572900</v>
      </c>
      <c r="M44" s="11">
        <v>984116289.39999998</v>
      </c>
      <c r="N44" s="11">
        <v>-5456610.5899999999</v>
      </c>
      <c r="O44" s="12">
        <v>-5.4999999999999997E-3</v>
      </c>
      <c r="P44" s="11">
        <v>18</v>
      </c>
    </row>
    <row r="45" spans="1:16" x14ac:dyDescent="0.2">
      <c r="A45" s="10" t="s">
        <v>20</v>
      </c>
      <c r="B45" s="11">
        <v>409300</v>
      </c>
      <c r="C45" s="11">
        <v>385908.52</v>
      </c>
      <c r="D45" s="11">
        <v>-23391.48</v>
      </c>
      <c r="E45" s="12">
        <v>-5.7099999999999998E-2</v>
      </c>
      <c r="F45" s="11">
        <v>41</v>
      </c>
      <c r="G45" s="11">
        <v>428500</v>
      </c>
      <c r="H45" s="11">
        <v>427758.64</v>
      </c>
      <c r="I45" s="11">
        <v>-741.36</v>
      </c>
      <c r="J45" s="12">
        <v>-1.6999999999999999E-3</v>
      </c>
      <c r="K45" s="11">
        <v>8</v>
      </c>
      <c r="L45" s="11">
        <v>445200</v>
      </c>
      <c r="M45" s="11">
        <v>445114.29</v>
      </c>
      <c r="N45" s="11">
        <v>-85.71</v>
      </c>
      <c r="O45" s="12">
        <v>-2.0000000000000001E-4</v>
      </c>
      <c r="P45" s="11">
        <v>13</v>
      </c>
    </row>
    <row r="46" spans="1:16" x14ac:dyDescent="0.2">
      <c r="A46" s="10" t="s">
        <v>61</v>
      </c>
      <c r="B46" s="11">
        <v>70390700</v>
      </c>
      <c r="C46" s="11">
        <v>70378426.719999999</v>
      </c>
      <c r="D46" s="11">
        <v>-12273.28</v>
      </c>
      <c r="E46" s="12">
        <v>-2.0000000000000001E-4</v>
      </c>
      <c r="F46" s="11">
        <v>7</v>
      </c>
      <c r="G46" s="11">
        <v>73467000</v>
      </c>
      <c r="H46" s="11">
        <v>73442541.659999996</v>
      </c>
      <c r="I46" s="11">
        <v>-24458.34</v>
      </c>
      <c r="J46" s="12">
        <v>-2.9999999999999997E-4</v>
      </c>
      <c r="K46" s="11">
        <v>7</v>
      </c>
      <c r="L46" s="11">
        <v>75072800</v>
      </c>
      <c r="M46" s="11">
        <v>75050829.180000007</v>
      </c>
      <c r="N46" s="11">
        <v>-21970.82</v>
      </c>
      <c r="O46" s="12">
        <v>-2.9999999999999997E-4</v>
      </c>
      <c r="P46" s="11">
        <v>14</v>
      </c>
    </row>
    <row r="47" spans="1:16" x14ac:dyDescent="0.2">
      <c r="A47" s="10" t="s">
        <v>30</v>
      </c>
      <c r="B47" s="11">
        <v>6600700</v>
      </c>
      <c r="C47" s="11">
        <v>6522480.46</v>
      </c>
      <c r="D47" s="11">
        <v>-78219.539999999994</v>
      </c>
      <c r="E47" s="12">
        <v>-1.1900000000000001E-2</v>
      </c>
      <c r="F47" s="11">
        <v>15</v>
      </c>
      <c r="G47" s="11">
        <v>7352500</v>
      </c>
      <c r="H47" s="11">
        <v>7350464.0800000001</v>
      </c>
      <c r="I47" s="11">
        <v>-2035.92</v>
      </c>
      <c r="J47" s="12">
        <v>-2.9999999999999997E-4</v>
      </c>
      <c r="K47" s="11">
        <v>6</v>
      </c>
      <c r="L47" s="11">
        <v>7397200</v>
      </c>
      <c r="M47" s="11">
        <v>7397093</v>
      </c>
      <c r="N47" s="11">
        <v>-107</v>
      </c>
      <c r="O47" s="12">
        <v>0</v>
      </c>
      <c r="P47" s="11">
        <v>9</v>
      </c>
    </row>
    <row r="48" spans="1:16" x14ac:dyDescent="0.2">
      <c r="A48" s="10" t="s">
        <v>34</v>
      </c>
      <c r="B48" s="11">
        <v>124385900</v>
      </c>
      <c r="C48" s="11">
        <v>124384360.2</v>
      </c>
      <c r="D48" s="11">
        <v>-1539.840001</v>
      </c>
      <c r="E48" s="12">
        <v>0</v>
      </c>
      <c r="F48" s="11">
        <v>6</v>
      </c>
      <c r="G48" s="11">
        <v>131849400</v>
      </c>
      <c r="H48" s="11">
        <v>131839624.40000001</v>
      </c>
      <c r="I48" s="11">
        <v>-9775.6299999999992</v>
      </c>
      <c r="J48" s="12">
        <v>-1E-4</v>
      </c>
      <c r="K48" s="11">
        <v>5</v>
      </c>
      <c r="L48" s="11">
        <v>130621400</v>
      </c>
      <c r="M48" s="11">
        <v>130621283.5</v>
      </c>
      <c r="N48" s="11">
        <v>-116.46000100000001</v>
      </c>
      <c r="O48" s="12">
        <v>0</v>
      </c>
      <c r="P48" s="11">
        <v>6</v>
      </c>
    </row>
    <row r="49" spans="1:16" x14ac:dyDescent="0.2">
      <c r="A49" s="10" t="s">
        <v>25</v>
      </c>
      <c r="B49" s="11">
        <v>0</v>
      </c>
      <c r="C49" s="11">
        <v>0</v>
      </c>
      <c r="D49" s="11">
        <v>0</v>
      </c>
      <c r="E49" s="12">
        <v>0</v>
      </c>
      <c r="F49" s="11">
        <v>2</v>
      </c>
      <c r="G49" s="11">
        <v>0</v>
      </c>
      <c r="H49" s="11">
        <v>0</v>
      </c>
      <c r="I49" s="11">
        <v>0</v>
      </c>
      <c r="J49" s="12">
        <v>0</v>
      </c>
      <c r="K49" s="11">
        <v>1</v>
      </c>
      <c r="L49" s="11">
        <v>375000</v>
      </c>
      <c r="M49" s="11">
        <v>63771.91</v>
      </c>
      <c r="N49" s="11">
        <v>-311228.09000000003</v>
      </c>
      <c r="O49" s="12">
        <v>-0.82989999999999997</v>
      </c>
      <c r="P49" s="11">
        <v>51</v>
      </c>
    </row>
    <row r="50" spans="1:16" x14ac:dyDescent="0.2">
      <c r="A50" s="10" t="s">
        <v>41</v>
      </c>
      <c r="B50" s="11">
        <v>0</v>
      </c>
      <c r="C50" s="11">
        <v>0</v>
      </c>
      <c r="D50" s="11">
        <v>0</v>
      </c>
      <c r="E50" s="12">
        <v>0</v>
      </c>
      <c r="F50" s="11">
        <v>2</v>
      </c>
      <c r="G50" s="11">
        <v>0</v>
      </c>
      <c r="H50" s="11">
        <v>0</v>
      </c>
      <c r="I50" s="11">
        <v>0</v>
      </c>
      <c r="J50" s="12">
        <v>0</v>
      </c>
      <c r="K50" s="11">
        <v>1</v>
      </c>
      <c r="L50" s="11">
        <v>0</v>
      </c>
      <c r="M50" s="11">
        <v>0</v>
      </c>
      <c r="N50" s="11">
        <v>0</v>
      </c>
      <c r="O50" s="12">
        <v>0</v>
      </c>
      <c r="P50" s="11">
        <v>1</v>
      </c>
    </row>
    <row r="51" spans="1:16" x14ac:dyDescent="0.2">
      <c r="A51" s="10" t="s">
        <v>49</v>
      </c>
      <c r="B51" s="11">
        <v>0</v>
      </c>
      <c r="C51" s="11">
        <v>0</v>
      </c>
      <c r="D51" s="11">
        <v>0</v>
      </c>
      <c r="E51" s="12">
        <v>0</v>
      </c>
      <c r="F51" s="11">
        <v>2</v>
      </c>
      <c r="G51" s="11">
        <v>0</v>
      </c>
      <c r="H51" s="11">
        <v>0</v>
      </c>
      <c r="I51" s="11">
        <v>0</v>
      </c>
      <c r="J51" s="12">
        <v>0</v>
      </c>
      <c r="K51" s="11">
        <v>1</v>
      </c>
      <c r="L51" s="11">
        <v>0</v>
      </c>
      <c r="M51" s="11">
        <v>0</v>
      </c>
      <c r="N51" s="11">
        <v>0</v>
      </c>
      <c r="O51" s="12">
        <v>0</v>
      </c>
      <c r="P51" s="11">
        <v>1</v>
      </c>
    </row>
    <row r="52" spans="1:16" x14ac:dyDescent="0.2">
      <c r="A52" s="10" t="s">
        <v>64</v>
      </c>
      <c r="B52" s="11">
        <v>832600</v>
      </c>
      <c r="C52" s="11">
        <v>832600</v>
      </c>
      <c r="D52" s="11">
        <v>0</v>
      </c>
      <c r="E52" s="12">
        <v>0</v>
      </c>
      <c r="F52" s="11">
        <v>2</v>
      </c>
      <c r="G52" s="11">
        <v>859100</v>
      </c>
      <c r="H52" s="11">
        <v>859100</v>
      </c>
      <c r="I52" s="11">
        <v>0</v>
      </c>
      <c r="J52" s="12">
        <v>0</v>
      </c>
      <c r="K52" s="11">
        <v>1</v>
      </c>
      <c r="L52" s="11">
        <v>843200</v>
      </c>
      <c r="M52" s="11">
        <v>843200</v>
      </c>
      <c r="N52" s="11">
        <v>0</v>
      </c>
      <c r="O52" s="12">
        <v>0</v>
      </c>
      <c r="P52" s="1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2.83203125" bestFit="1" customWidth="1"/>
    <col min="2" max="2" width="52.6640625" bestFit="1" customWidth="1"/>
  </cols>
  <sheetData>
    <row r="1" spans="1:2" x14ac:dyDescent="0.2">
      <c r="A1" s="2" t="s">
        <v>0</v>
      </c>
      <c r="B1" s="3" t="s">
        <v>80</v>
      </c>
    </row>
    <row r="2" spans="1:2" x14ac:dyDescent="0.2">
      <c r="A2" s="2" t="s">
        <v>1</v>
      </c>
      <c r="B2" s="3" t="s">
        <v>81</v>
      </c>
    </row>
    <row r="3" spans="1:2" x14ac:dyDescent="0.2">
      <c r="A3" s="2" t="s">
        <v>2</v>
      </c>
      <c r="B3" s="3" t="s">
        <v>82</v>
      </c>
    </row>
    <row r="4" spans="1:2" x14ac:dyDescent="0.2">
      <c r="A4" s="2" t="s">
        <v>3</v>
      </c>
      <c r="B4" s="3" t="s">
        <v>83</v>
      </c>
    </row>
    <row r="5" spans="1:2" x14ac:dyDescent="0.2">
      <c r="A5" s="2" t="s">
        <v>6</v>
      </c>
      <c r="B5" s="3" t="s">
        <v>84</v>
      </c>
    </row>
    <row r="6" spans="1:2" x14ac:dyDescent="0.2">
      <c r="A6" s="2" t="s">
        <v>7</v>
      </c>
      <c r="B6" s="3" t="s">
        <v>85</v>
      </c>
    </row>
    <row r="7" spans="1:2" x14ac:dyDescent="0.2">
      <c r="A7" s="2" t="s">
        <v>8</v>
      </c>
      <c r="B7" s="3" t="s">
        <v>86</v>
      </c>
    </row>
    <row r="8" spans="1:2" x14ac:dyDescent="0.2">
      <c r="A8" s="2" t="s">
        <v>11</v>
      </c>
      <c r="B8" s="3" t="s">
        <v>87</v>
      </c>
    </row>
    <row r="9" spans="1:2" x14ac:dyDescent="0.2">
      <c r="A9" s="2" t="s">
        <v>12</v>
      </c>
      <c r="B9" s="3" t="s">
        <v>88</v>
      </c>
    </row>
    <row r="10" spans="1:2" x14ac:dyDescent="0.2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duplicate table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 Coughlin</cp:lastModifiedBy>
  <cp:revision/>
  <dcterms:created xsi:type="dcterms:W3CDTF">2020-02-26T17:00:38Z</dcterms:created>
  <dcterms:modified xsi:type="dcterms:W3CDTF">2024-05-23T19:34:37Z</dcterms:modified>
  <cp:category/>
  <cp:contentStatus/>
</cp:coreProperties>
</file>