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excel-lookups-da12-ericahen\"/>
    </mc:Choice>
  </mc:AlternateContent>
  <xr:revisionPtr revIDLastSave="0" documentId="13_ncr:1_{4B5CAA3C-DA81-487B-9B53-D79F5CC5CC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definedNames>
    <definedName name="Department">metro_budget!$B$82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 s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2" i="1"/>
  <c r="B86" i="1"/>
  <c r="C85" i="1"/>
  <c r="C86" i="1"/>
  <c r="B85" i="1"/>
  <c r="B67" i="1"/>
  <c r="B61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D66" i="1"/>
  <c r="D67" i="1"/>
  <c r="D68" i="1"/>
  <c r="D69" i="1"/>
  <c r="D70" i="1"/>
  <c r="D65" i="1"/>
  <c r="C66" i="1"/>
  <c r="C67" i="1"/>
  <c r="C68" i="1"/>
  <c r="C69" i="1"/>
  <c r="C70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9" i="1"/>
  <c r="B60" i="1"/>
  <c r="B56" i="1"/>
  <c r="B66" i="1"/>
  <c r="B68" i="1"/>
  <c r="B69" i="1"/>
  <c r="B70" i="1"/>
  <c r="B65" i="1"/>
  <c r="B75" i="1"/>
  <c r="B77" i="1"/>
  <c r="B78" i="1"/>
  <c r="B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4" i="1"/>
  <c r="J5" i="1"/>
  <c r="J6" i="1"/>
  <c r="J7" i="1"/>
  <c r="J8" i="1"/>
  <c r="J9" i="1"/>
  <c r="J10" i="1"/>
  <c r="J11" i="1"/>
  <c r="J3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44" i="1" l="1"/>
  <c r="F46" i="1"/>
  <c r="F24" i="1"/>
  <c r="F27" i="1"/>
  <c r="F38" i="1"/>
  <c r="F51" i="1"/>
  <c r="F50" i="1"/>
  <c r="F49" i="1"/>
  <c r="F28" i="1"/>
  <c r="F45" i="1"/>
  <c r="F26" i="1"/>
  <c r="F25" i="1"/>
  <c r="F34" i="1"/>
  <c r="F36" i="1"/>
  <c r="F33" i="1"/>
  <c r="F20" i="1"/>
  <c r="F43" i="1"/>
  <c r="F48" i="1"/>
  <c r="F42" i="1"/>
  <c r="F30" i="1"/>
  <c r="F47" i="1"/>
  <c r="F21" i="1"/>
  <c r="F29" i="1"/>
  <c r="F17" i="1"/>
  <c r="F11" i="1"/>
  <c r="F41" i="1"/>
  <c r="B79" i="1"/>
  <c r="B76" i="1"/>
  <c r="B58" i="1"/>
  <c r="K2" i="1"/>
  <c r="F40" i="1" l="1"/>
  <c r="F32" i="1"/>
  <c r="F37" i="1"/>
  <c r="F22" i="1"/>
  <c r="F15" i="1"/>
  <c r="F18" i="1"/>
  <c r="F23" i="1"/>
  <c r="F8" i="1"/>
  <c r="F10" i="1"/>
  <c r="F9" i="1"/>
  <c r="F13" i="1"/>
  <c r="F7" i="1"/>
  <c r="F39" i="1"/>
  <c r="F14" i="1"/>
  <c r="F19" i="1"/>
  <c r="F12" i="1"/>
  <c r="F31" i="1"/>
  <c r="F16" i="1"/>
  <c r="F3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<sst xmlns="http://schemas.openxmlformats.org/spreadsheetml/2006/main" count="150" uniqueCount="90">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</sst>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F3" sqref="F3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$C2-$B2</f>
        <v>-15396420.870000005</v>
      </c>
      <c r="E2" s="5">
        <f>IFERROR($D2/$B2,"0")</f>
        <v>-4.3170750765267295E-2</v>
      </c>
      <c r="F2">
        <f>_xlfn.RANK.EQ(E2,E2:E52,1)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IFERROR(N2/L2,"0")</f>
        <v>-5.6484362894991494E-2</v>
      </c>
      <c r="P2">
        <f>RANK(O2,O2:O52,1)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>$C3-$B3</f>
        <v>-7585.4099999999744</v>
      </c>
      <c r="E3" s="5">
        <f t="shared" ref="E3:E52" si="0">IFERROR($D3/$B3,"0")</f>
        <v>-2.3069981751824741E-2</v>
      </c>
      <c r="F3">
        <f t="shared" ref="F3:F52" si="1">RANK(E3,E3:E53,1)</f>
        <v>21</v>
      </c>
      <c r="G3">
        <v>334800</v>
      </c>
      <c r="H3">
        <v>312433.70999999897</v>
      </c>
      <c r="I3">
        <f t="shared" ref="I3:I52" si="2">H3-G3</f>
        <v>-22366.290000001027</v>
      </c>
      <c r="J3" s="5">
        <f>IFERROR(I3/G3,"0")</f>
        <v>-6.6804928315415249E-2</v>
      </c>
      <c r="K3">
        <f t="shared" ref="K3:K52" si="3">RANK(J3,J3:J53,1)</f>
        <v>13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IFERROR(N3/L3,"0")</f>
        <v>-1.3540749922529313E-3</v>
      </c>
      <c r="P3">
        <f t="shared" ref="P3:P52" si="6">RANK(O3,O3:O53,1)</f>
        <v>36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ref="D4:D52" si="7">$C4-$B4</f>
        <v>-15442.440000010189</v>
      </c>
      <c r="E4" s="5">
        <f t="shared" si="0"/>
        <v>-4.9327413275443007E-3</v>
      </c>
      <c r="F4">
        <f t="shared" si="1"/>
        <v>40</v>
      </c>
      <c r="G4">
        <v>3652300</v>
      </c>
      <c r="H4">
        <v>3589693.2099999902</v>
      </c>
      <c r="I4">
        <f t="shared" si="2"/>
        <v>-62606.790000009816</v>
      </c>
      <c r="J4" s="5">
        <f t="shared" ref="J4:J52" si="8">IFERROR(I4/G4,"0")</f>
        <v>-1.7141743558856015E-2</v>
      </c>
      <c r="K4">
        <f t="shared" si="3"/>
        <v>34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>
        <f t="shared" si="6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7"/>
        <v>-723147.33000000007</v>
      </c>
      <c r="E5" s="5">
        <f t="shared" si="0"/>
        <v>-9.4273968477453174E-2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8"/>
        <v>-0.118932605449092</v>
      </c>
      <c r="K5">
        <f t="shared" si="3"/>
        <v>5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>
        <f t="shared" si="6"/>
        <v>21</v>
      </c>
    </row>
    <row r="6" spans="1:16" x14ac:dyDescent="0.3">
      <c r="A6" t="s">
        <v>20</v>
      </c>
      <c r="B6">
        <v>409300</v>
      </c>
      <c r="C6">
        <v>385908.52</v>
      </c>
      <c r="D6">
        <f t="shared" si="7"/>
        <v>-23391.479999999981</v>
      </c>
      <c r="E6" s="5">
        <f t="shared" si="0"/>
        <v>-5.7149963352064452E-2</v>
      </c>
      <c r="F6">
        <f t="shared" si="1"/>
        <v>10</v>
      </c>
      <c r="G6">
        <v>428500</v>
      </c>
      <c r="H6">
        <v>427758.64</v>
      </c>
      <c r="I6">
        <f t="shared" si="2"/>
        <v>-741.35999999998603</v>
      </c>
      <c r="J6" s="5">
        <f t="shared" si="8"/>
        <v>-1.7301283547257551E-3</v>
      </c>
      <c r="K6">
        <f t="shared" si="3"/>
        <v>40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>
        <f t="shared" si="6"/>
        <v>35</v>
      </c>
    </row>
    <row r="7" spans="1:16" x14ac:dyDescent="0.3">
      <c r="A7" t="s">
        <v>21</v>
      </c>
      <c r="B7">
        <v>3329000</v>
      </c>
      <c r="C7">
        <v>2946071.21</v>
      </c>
      <c r="D7">
        <f t="shared" si="7"/>
        <v>-382928.79000000004</v>
      </c>
      <c r="E7" s="5">
        <f t="shared" si="0"/>
        <v>-0.11502817362571344</v>
      </c>
      <c r="F7">
        <f t="shared" si="1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8"/>
        <v>-0.10009631366303927</v>
      </c>
      <c r="K7">
        <f t="shared" si="3"/>
        <v>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>
        <f t="shared" si="6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7"/>
        <v>-236476.69000000996</v>
      </c>
      <c r="E8" s="5">
        <f t="shared" si="0"/>
        <v>-0.15235918433091292</v>
      </c>
      <c r="F8">
        <f t="shared" si="1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8"/>
        <v>-0.13000189224870184</v>
      </c>
      <c r="K8">
        <f t="shared" si="3"/>
        <v>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>
        <f t="shared" si="6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7"/>
        <v>-396574.72000000067</v>
      </c>
      <c r="E9" s="5">
        <f t="shared" si="0"/>
        <v>-4.2417130511048909E-2</v>
      </c>
      <c r="F9">
        <f t="shared" si="1"/>
        <v>11</v>
      </c>
      <c r="G9">
        <v>11073700</v>
      </c>
      <c r="H9">
        <v>9929059.5199999996</v>
      </c>
      <c r="I9">
        <f t="shared" si="2"/>
        <v>-1144640.4800000004</v>
      </c>
      <c r="J9" s="5">
        <f t="shared" si="8"/>
        <v>-0.10336567542917005</v>
      </c>
      <c r="K9">
        <f t="shared" si="3"/>
        <v>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>
        <f t="shared" si="6"/>
        <v>7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7"/>
        <v>-36209.630000000005</v>
      </c>
      <c r="E10" s="5">
        <f t="shared" si="0"/>
        <v>-8.1681998646514792E-2</v>
      </c>
      <c r="F10">
        <f t="shared" si="1"/>
        <v>3</v>
      </c>
      <c r="G10">
        <v>495200</v>
      </c>
      <c r="H10">
        <v>467907.84000000003</v>
      </c>
      <c r="I10">
        <f t="shared" si="2"/>
        <v>-27292.159999999974</v>
      </c>
      <c r="J10" s="5">
        <f t="shared" si="8"/>
        <v>-5.5113408723747932E-2</v>
      </c>
      <c r="K10">
        <f t="shared" si="3"/>
        <v>11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>
        <f t="shared" si="6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7"/>
        <v>0</v>
      </c>
      <c r="E11" s="5" t="str">
        <f t="shared" si="0"/>
        <v>0</v>
      </c>
      <c r="F11">
        <f t="shared" si="1"/>
        <v>38</v>
      </c>
      <c r="G11">
        <v>0</v>
      </c>
      <c r="H11">
        <v>0</v>
      </c>
      <c r="I11">
        <f t="shared" si="2"/>
        <v>0</v>
      </c>
      <c r="J11" s="5" t="str">
        <f t="shared" si="8"/>
        <v>0</v>
      </c>
      <c r="K11">
        <f t="shared" si="3"/>
        <v>39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>
        <f t="shared" si="6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7"/>
        <v>-214304.66999999993</v>
      </c>
      <c r="E12" s="5">
        <f t="shared" si="0"/>
        <v>-5.0060657805601608E-2</v>
      </c>
      <c r="F12">
        <f t="shared" si="1"/>
        <v>8</v>
      </c>
      <c r="G12">
        <v>4700400</v>
      </c>
      <c r="H12">
        <v>4205555.5999999996</v>
      </c>
      <c r="I12">
        <f t="shared" si="2"/>
        <v>-494844.40000000037</v>
      </c>
      <c r="J12" s="5">
        <f t="shared" si="8"/>
        <v>-0.10527708280146378</v>
      </c>
      <c r="K12">
        <f t="shared" si="3"/>
        <v>4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>
        <f t="shared" si="6"/>
        <v>6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7"/>
        <v>-75511.669999999925</v>
      </c>
      <c r="E13" s="5">
        <f t="shared" si="0"/>
        <v>-1.2912833886247806E-2</v>
      </c>
      <c r="F13">
        <f t="shared" si="1"/>
        <v>24</v>
      </c>
      <c r="G13">
        <v>6223700</v>
      </c>
      <c r="H13">
        <v>5909077.9399999902</v>
      </c>
      <c r="I13">
        <f t="shared" si="2"/>
        <v>-314622.06000000983</v>
      </c>
      <c r="J13" s="5">
        <f t="shared" si="8"/>
        <v>-5.0552253482656594E-2</v>
      </c>
      <c r="K13">
        <f t="shared" si="3"/>
        <v>10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>
        <f t="shared" si="6"/>
        <v>19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7"/>
        <v>-6982.6300000000047</v>
      </c>
      <c r="E14" s="5">
        <f t="shared" si="0"/>
        <v>-1.3637949218750009E-2</v>
      </c>
      <c r="F14">
        <f t="shared" si="1"/>
        <v>21</v>
      </c>
      <c r="G14">
        <v>530500</v>
      </c>
      <c r="H14">
        <v>524402.98</v>
      </c>
      <c r="I14">
        <f t="shared" si="2"/>
        <v>-6097.0200000000186</v>
      </c>
      <c r="J14" s="5">
        <f t="shared" si="8"/>
        <v>-1.1492968897266765E-2</v>
      </c>
      <c r="K14">
        <f t="shared" si="3"/>
        <v>30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>
        <f t="shared" si="6"/>
        <v>13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7"/>
        <v>496819.90000000596</v>
      </c>
      <c r="E15" s="5">
        <f t="shared" si="0"/>
        <v>3.1837408866824991E-3</v>
      </c>
      <c r="F15">
        <f t="shared" si="1"/>
        <v>36</v>
      </c>
      <c r="G15">
        <v>184167800</v>
      </c>
      <c r="H15">
        <v>175966389.24999899</v>
      </c>
      <c r="I15">
        <f t="shared" si="2"/>
        <v>-8201410.7500010133</v>
      </c>
      <c r="J15" s="5">
        <f t="shared" si="8"/>
        <v>-4.4532273014072019E-2</v>
      </c>
      <c r="K15">
        <f t="shared" si="3"/>
        <v>15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>
        <f t="shared" si="6"/>
        <v>18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7"/>
        <v>-78219.540000010282</v>
      </c>
      <c r="E16" s="5">
        <f t="shared" si="0"/>
        <v>-1.1850188616360429E-2</v>
      </c>
      <c r="F16">
        <f t="shared" si="1"/>
        <v>26</v>
      </c>
      <c r="G16">
        <v>7352500</v>
      </c>
      <c r="H16">
        <v>7350464.0800000001</v>
      </c>
      <c r="I16">
        <f t="shared" si="2"/>
        <v>-2035.9199999999255</v>
      </c>
      <c r="J16" s="5">
        <f t="shared" si="8"/>
        <v>-2.769017341040361E-4</v>
      </c>
      <c r="K16">
        <f t="shared" si="3"/>
        <v>33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>
        <f t="shared" si="6"/>
        <v>29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7"/>
        <v>-421319.94999999925</v>
      </c>
      <c r="E17" s="5">
        <f t="shared" si="0"/>
        <v>-2.8351094826658003E-2</v>
      </c>
      <c r="F17">
        <f t="shared" si="1"/>
        <v>13</v>
      </c>
      <c r="G17">
        <v>15309700</v>
      </c>
      <c r="H17">
        <v>14645233.51</v>
      </c>
      <c r="I17">
        <f t="shared" si="2"/>
        <v>-664466.49000000022</v>
      </c>
      <c r="J17" s="5">
        <f t="shared" si="8"/>
        <v>-4.3401666263871937E-2</v>
      </c>
      <c r="K17">
        <f t="shared" si="3"/>
        <v>15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>
        <f t="shared" si="6"/>
        <v>6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7"/>
        <v>-149396.10000000987</v>
      </c>
      <c r="E18" s="5">
        <f t="shared" si="0"/>
        <v>-5.4037002206391245E-2</v>
      </c>
      <c r="F18">
        <f t="shared" si="1"/>
        <v>7</v>
      </c>
      <c r="G18">
        <v>2861000</v>
      </c>
      <c r="H18">
        <v>2671745.94</v>
      </c>
      <c r="I18">
        <f t="shared" si="2"/>
        <v>-189254.06000000006</v>
      </c>
      <c r="J18" s="5">
        <f t="shared" si="8"/>
        <v>-6.6149619014330668E-2</v>
      </c>
      <c r="K18">
        <f t="shared" si="3"/>
        <v>8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>
        <f t="shared" si="6"/>
        <v>1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7"/>
        <v>-376336.80000001006</v>
      </c>
      <c r="E19" s="5">
        <f t="shared" si="0"/>
        <v>-4.258504294298146E-2</v>
      </c>
      <c r="F19">
        <f t="shared" si="1"/>
        <v>7</v>
      </c>
      <c r="G19">
        <v>9713300</v>
      </c>
      <c r="H19">
        <v>8991707.2399999909</v>
      </c>
      <c r="I19">
        <f t="shared" si="2"/>
        <v>-721592.76000000909</v>
      </c>
      <c r="J19" s="5">
        <f t="shared" si="8"/>
        <v>-7.4289145810384635E-2</v>
      </c>
      <c r="K19">
        <f t="shared" si="3"/>
        <v>6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>
        <f t="shared" si="6"/>
        <v>5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7"/>
        <v>-1539.8400010019541</v>
      </c>
      <c r="E20" s="5">
        <f t="shared" si="0"/>
        <v>-1.2379538203300809E-5</v>
      </c>
      <c r="F20">
        <f t="shared" si="1"/>
        <v>30</v>
      </c>
      <c r="G20">
        <v>131849400</v>
      </c>
      <c r="H20">
        <v>131839624.37</v>
      </c>
      <c r="I20">
        <f t="shared" si="2"/>
        <v>-9775.6299999952316</v>
      </c>
      <c r="J20" s="5">
        <f t="shared" si="8"/>
        <v>-7.4142392760188761E-5</v>
      </c>
      <c r="K20">
        <f t="shared" si="3"/>
        <v>30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>
        <f t="shared" si="6"/>
        <v>28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7"/>
        <v>-1923512.4500000998</v>
      </c>
      <c r="E21" s="5">
        <f t="shared" si="0"/>
        <v>-7.9052463618023094E-2</v>
      </c>
      <c r="F21">
        <f t="shared" si="1"/>
        <v>5</v>
      </c>
      <c r="G21">
        <v>24497400</v>
      </c>
      <c r="H21">
        <v>22655993.629999999</v>
      </c>
      <c r="I21">
        <f t="shared" si="2"/>
        <v>-1841406.370000001</v>
      </c>
      <c r="J21" s="5">
        <f t="shared" si="8"/>
        <v>-7.5167420624229556E-2</v>
      </c>
      <c r="K21">
        <f t="shared" si="3"/>
        <v>5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>
        <f t="shared" si="6"/>
        <v>11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7"/>
        <v>-153660.12000009976</v>
      </c>
      <c r="E22" s="5">
        <f t="shared" si="0"/>
        <v>-1.3285502334437123E-2</v>
      </c>
      <c r="F22">
        <f t="shared" si="1"/>
        <v>18</v>
      </c>
      <c r="G22">
        <v>11980700</v>
      </c>
      <c r="H22">
        <v>11791977.9699999</v>
      </c>
      <c r="I22">
        <f t="shared" si="2"/>
        <v>-188722.03000009991</v>
      </c>
      <c r="J22" s="5">
        <f t="shared" si="8"/>
        <v>-1.5752170574348738E-2</v>
      </c>
      <c r="K22">
        <f t="shared" si="3"/>
        <v>23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>
        <f t="shared" si="6"/>
        <v>24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7"/>
        <v>-825956.59000010043</v>
      </c>
      <c r="E23" s="5">
        <f t="shared" si="0"/>
        <v>-3.9590110100806722E-2</v>
      </c>
      <c r="F23">
        <f t="shared" si="1"/>
        <v>7</v>
      </c>
      <c r="G23">
        <v>22683800</v>
      </c>
      <c r="H23">
        <v>21722126.219999898</v>
      </c>
      <c r="I23">
        <f t="shared" si="2"/>
        <v>-961673.78000010177</v>
      </c>
      <c r="J23" s="5">
        <f t="shared" si="8"/>
        <v>-4.2394738976719144E-2</v>
      </c>
      <c r="K23">
        <f t="shared" si="3"/>
        <v>12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>
        <f t="shared" si="6"/>
        <v>13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7"/>
        <v>-12230.810000000056</v>
      </c>
      <c r="E24" s="5">
        <f t="shared" si="0"/>
        <v>-1.3334943305713101E-2</v>
      </c>
      <c r="F24">
        <f t="shared" si="1"/>
        <v>16</v>
      </c>
      <c r="G24">
        <v>1112700</v>
      </c>
      <c r="H24">
        <v>1067214.42</v>
      </c>
      <c r="I24">
        <f t="shared" si="2"/>
        <v>-45485.580000000075</v>
      </c>
      <c r="J24" s="5">
        <f t="shared" si="8"/>
        <v>-4.087856565111897E-2</v>
      </c>
      <c r="K24">
        <f t="shared" si="3"/>
        <v>13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>
        <f t="shared" si="6"/>
        <v>22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7"/>
        <v>-4950.4699999999721</v>
      </c>
      <c r="E25" s="5">
        <f t="shared" si="0"/>
        <v>-1.0226130964676661E-2</v>
      </c>
      <c r="F25">
        <f t="shared" si="1"/>
        <v>19</v>
      </c>
      <c r="G25">
        <v>505200</v>
      </c>
      <c r="H25">
        <v>497194.20999999897</v>
      </c>
      <c r="I25">
        <f t="shared" si="2"/>
        <v>-8005.7900000010268</v>
      </c>
      <c r="J25" s="5">
        <f t="shared" si="8"/>
        <v>-1.5846773555029746E-2</v>
      </c>
      <c r="K25">
        <f t="shared" si="3"/>
        <v>20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>
        <f t="shared" si="6"/>
        <v>18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7"/>
        <v>-447839.91999999993</v>
      </c>
      <c r="E26" s="5">
        <f t="shared" si="0"/>
        <v>-8.5306091660634673E-2</v>
      </c>
      <c r="F26">
        <f t="shared" si="1"/>
        <v>2</v>
      </c>
      <c r="G26">
        <v>5442200</v>
      </c>
      <c r="H26">
        <v>5122329.02999999</v>
      </c>
      <c r="I26">
        <f t="shared" si="2"/>
        <v>-319870.97000000998</v>
      </c>
      <c r="J26" s="5">
        <f t="shared" si="8"/>
        <v>-5.8776040939327839E-2</v>
      </c>
      <c r="K26">
        <f t="shared" si="3"/>
        <v>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>
        <f t="shared" si="6"/>
        <v>5</v>
      </c>
    </row>
    <row r="27" spans="1:16" x14ac:dyDescent="0.3">
      <c r="A27" t="s">
        <v>41</v>
      </c>
      <c r="B27">
        <v>0</v>
      </c>
      <c r="C27">
        <v>0</v>
      </c>
      <c r="D27">
        <f t="shared" si="7"/>
        <v>0</v>
      </c>
      <c r="E27" s="5" t="str">
        <f t="shared" si="0"/>
        <v>0</v>
      </c>
      <c r="F27">
        <f t="shared" si="1"/>
        <v>24</v>
      </c>
      <c r="G27">
        <v>0</v>
      </c>
      <c r="H27">
        <v>0</v>
      </c>
      <c r="I27">
        <f t="shared" si="2"/>
        <v>0</v>
      </c>
      <c r="J27" s="5" t="str">
        <f t="shared" si="8"/>
        <v>0</v>
      </c>
      <c r="K27">
        <f t="shared" si="3"/>
        <v>24</v>
      </c>
      <c r="L27">
        <v>0</v>
      </c>
      <c r="M27">
        <v>0</v>
      </c>
      <c r="N27">
        <f t="shared" si="4"/>
        <v>0</v>
      </c>
      <c r="O27" s="5" t="str">
        <f t="shared" si="5"/>
        <v>0</v>
      </c>
      <c r="P27">
        <f t="shared" si="6"/>
        <v>23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7"/>
        <v>-132457.97999999998</v>
      </c>
      <c r="E28" s="5">
        <f t="shared" si="0"/>
        <v>-9.5782760864849215E-2</v>
      </c>
      <c r="F28">
        <f t="shared" si="1"/>
        <v>1</v>
      </c>
      <c r="G28">
        <v>1545700</v>
      </c>
      <c r="H28">
        <v>1281335.23</v>
      </c>
      <c r="I28">
        <f t="shared" si="2"/>
        <v>-264364.77</v>
      </c>
      <c r="J28" s="5">
        <f t="shared" si="8"/>
        <v>-0.17103239309050916</v>
      </c>
      <c r="K28">
        <f t="shared" si="3"/>
        <v>2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>
        <f t="shared" si="6"/>
        <v>3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7"/>
        <v>-37915.290000000037</v>
      </c>
      <c r="E29" s="5">
        <f t="shared" si="0"/>
        <v>-1.4800253727847622E-2</v>
      </c>
      <c r="F29">
        <f t="shared" si="1"/>
        <v>12</v>
      </c>
      <c r="G29">
        <v>2779500</v>
      </c>
      <c r="H29">
        <v>2665264.4399999902</v>
      </c>
      <c r="I29">
        <f t="shared" si="2"/>
        <v>-114235.56000000983</v>
      </c>
      <c r="J29" s="5">
        <f t="shared" si="8"/>
        <v>-4.1099320021590155E-2</v>
      </c>
      <c r="K29">
        <f t="shared" si="3"/>
        <v>10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>
        <f t="shared" si="6"/>
        <v>19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7"/>
        <v>-101705.90000000037</v>
      </c>
      <c r="E30" s="5">
        <f t="shared" si="0"/>
        <v>-8.3831374359143746E-3</v>
      </c>
      <c r="F30">
        <f t="shared" si="1"/>
        <v>17</v>
      </c>
      <c r="G30">
        <v>12735900</v>
      </c>
      <c r="H30">
        <v>12685514.279999901</v>
      </c>
      <c r="I30">
        <f t="shared" si="2"/>
        <v>-50385.720000099391</v>
      </c>
      <c r="J30" s="5">
        <f t="shared" si="8"/>
        <v>-3.9561962641116366E-3</v>
      </c>
      <c r="K30">
        <f t="shared" si="3"/>
        <v>19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>
        <f t="shared" si="6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7"/>
        <v>-24772.310000000056</v>
      </c>
      <c r="E31" s="5">
        <f t="shared" si="0"/>
        <v>-1.4030533529678329E-2</v>
      </c>
      <c r="F31">
        <f t="shared" si="1"/>
        <v>12</v>
      </c>
      <c r="G31">
        <v>1823300</v>
      </c>
      <c r="H31">
        <v>1762676.85</v>
      </c>
      <c r="I31">
        <f t="shared" si="2"/>
        <v>-60623.149999999907</v>
      </c>
      <c r="J31" s="5">
        <f t="shared" si="8"/>
        <v>-3.3249136181648611E-2</v>
      </c>
      <c r="K31">
        <f t="shared" si="3"/>
        <v>13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>
        <f t="shared" si="6"/>
        <v>8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7"/>
        <v>-73762.280000009574</v>
      </c>
      <c r="E32" s="5">
        <f t="shared" si="0"/>
        <v>-1.2294942827617691E-2</v>
      </c>
      <c r="F32">
        <f t="shared" si="1"/>
        <v>14</v>
      </c>
      <c r="G32">
        <v>6195500</v>
      </c>
      <c r="H32">
        <v>6084985.4699999997</v>
      </c>
      <c r="I32">
        <f t="shared" si="2"/>
        <v>-110514.53000000026</v>
      </c>
      <c r="J32" s="5">
        <f t="shared" si="8"/>
        <v>-1.7837871035428981E-2</v>
      </c>
      <c r="K32">
        <f t="shared" si="3"/>
        <v>15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>
        <f t="shared" si="6"/>
        <v>8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7"/>
        <v>-7418835.2699990273</v>
      </c>
      <c r="E33" s="5">
        <f t="shared" si="0"/>
        <v>-7.9969930789269058E-3</v>
      </c>
      <c r="F33">
        <f t="shared" si="1"/>
        <v>15</v>
      </c>
      <c r="G33">
        <v>979671000</v>
      </c>
      <c r="H33">
        <v>977068513.48000002</v>
      </c>
      <c r="I33">
        <f t="shared" si="2"/>
        <v>-2602486.5199999809</v>
      </c>
      <c r="J33" s="5">
        <f t="shared" si="8"/>
        <v>-2.6564903115433454E-3</v>
      </c>
      <c r="K33">
        <f t="shared" si="3"/>
        <v>17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>
        <f t="shared" si="6"/>
        <v>13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7"/>
        <v>-79341.779999999795</v>
      </c>
      <c r="E34" s="5">
        <f t="shared" si="0"/>
        <v>-1.8939149738619768E-2</v>
      </c>
      <c r="F34">
        <f t="shared" si="1"/>
        <v>10</v>
      </c>
      <c r="G34">
        <v>4350600</v>
      </c>
      <c r="H34">
        <v>4137588.7699999898</v>
      </c>
      <c r="I34">
        <f t="shared" si="2"/>
        <v>-213011.23000001023</v>
      </c>
      <c r="J34" s="5">
        <f t="shared" si="8"/>
        <v>-4.8961345561534093E-2</v>
      </c>
      <c r="K34">
        <f t="shared" si="3"/>
        <v>7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>
        <f t="shared" si="6"/>
        <v>8</v>
      </c>
    </row>
    <row r="35" spans="1:16" x14ac:dyDescent="0.3">
      <c r="A35" t="s">
        <v>49</v>
      </c>
      <c r="B35">
        <v>0</v>
      </c>
      <c r="C35">
        <v>0</v>
      </c>
      <c r="D35">
        <f t="shared" si="7"/>
        <v>0</v>
      </c>
      <c r="E35" s="5" t="str">
        <f t="shared" si="0"/>
        <v>0</v>
      </c>
      <c r="F35">
        <f t="shared" si="1"/>
        <v>17</v>
      </c>
      <c r="G35">
        <v>0</v>
      </c>
      <c r="H35">
        <v>0</v>
      </c>
      <c r="I35">
        <f t="shared" si="2"/>
        <v>0</v>
      </c>
      <c r="J35" s="5" t="str">
        <f t="shared" si="8"/>
        <v>0</v>
      </c>
      <c r="K35">
        <f t="shared" si="3"/>
        <v>17</v>
      </c>
      <c r="L35">
        <v>0</v>
      </c>
      <c r="M35">
        <v>0</v>
      </c>
      <c r="N35">
        <f t="shared" si="4"/>
        <v>0</v>
      </c>
      <c r="O35" s="5" t="str">
        <f t="shared" si="5"/>
        <v>0</v>
      </c>
      <c r="P35">
        <f t="shared" si="6"/>
        <v>16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7"/>
        <v>-62776.72000000102</v>
      </c>
      <c r="E36" s="5">
        <f t="shared" si="0"/>
        <v>-7.8647857679780775E-2</v>
      </c>
      <c r="F36">
        <f t="shared" si="1"/>
        <v>3</v>
      </c>
      <c r="G36">
        <v>898700</v>
      </c>
      <c r="H36">
        <v>740966.94999999902</v>
      </c>
      <c r="I36">
        <f t="shared" si="2"/>
        <v>-157733.05000000098</v>
      </c>
      <c r="J36" s="5">
        <f t="shared" si="8"/>
        <v>-0.17551246244575608</v>
      </c>
      <c r="K36">
        <f t="shared" si="3"/>
        <v>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>
        <f t="shared" si="6"/>
        <v>1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7"/>
        <v>-82352.260000010021</v>
      </c>
      <c r="E37" s="5">
        <f t="shared" si="0"/>
        <v>-3.9444515758219188E-2</v>
      </c>
      <c r="F37">
        <f t="shared" si="1"/>
        <v>4</v>
      </c>
      <c r="G37">
        <v>2229200</v>
      </c>
      <c r="H37">
        <v>2118943.21</v>
      </c>
      <c r="I37">
        <f t="shared" si="2"/>
        <v>-110256.79000000004</v>
      </c>
      <c r="J37" s="5">
        <f t="shared" si="8"/>
        <v>-4.9460250314014013E-2</v>
      </c>
      <c r="K37">
        <f t="shared" si="3"/>
        <v>5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>
        <f t="shared" si="6"/>
        <v>2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7"/>
        <v>-16630.180000000051</v>
      </c>
      <c r="E38" s="5">
        <f t="shared" si="0"/>
        <v>-1.9443680579913542E-2</v>
      </c>
      <c r="F38">
        <f t="shared" si="1"/>
        <v>7</v>
      </c>
      <c r="G38">
        <v>792800</v>
      </c>
      <c r="H38">
        <v>753451.96</v>
      </c>
      <c r="I38">
        <f t="shared" si="2"/>
        <v>-39348.040000000037</v>
      </c>
      <c r="J38" s="5">
        <f t="shared" si="8"/>
        <v>-4.9631735620585316E-2</v>
      </c>
      <c r="K38">
        <f t="shared" si="3"/>
        <v>4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>
        <f t="shared" si="6"/>
        <v>11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7"/>
        <v>-70791.13</v>
      </c>
      <c r="E39" s="5">
        <f t="shared" si="0"/>
        <v>-8.008952370177623E-2</v>
      </c>
      <c r="F39">
        <f t="shared" si="1"/>
        <v>2</v>
      </c>
      <c r="G39">
        <v>1294400</v>
      </c>
      <c r="H39">
        <v>1114242.27999999</v>
      </c>
      <c r="I39">
        <f t="shared" si="2"/>
        <v>-180157.72000000998</v>
      </c>
      <c r="J39" s="5">
        <f t="shared" si="8"/>
        <v>-0.13918241656366656</v>
      </c>
      <c r="K39">
        <f t="shared" si="3"/>
        <v>1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>
        <f t="shared" si="6"/>
        <v>4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7"/>
        <v>-816758.14000009745</v>
      </c>
      <c r="E40" s="5">
        <f t="shared" si="0"/>
        <v>-2.1279773539092578E-2</v>
      </c>
      <c r="F40">
        <f t="shared" si="1"/>
        <v>4</v>
      </c>
      <c r="G40">
        <v>39964900</v>
      </c>
      <c r="H40">
        <v>38095240.189999901</v>
      </c>
      <c r="I40">
        <f t="shared" si="2"/>
        <v>-1869659.8100000992</v>
      </c>
      <c r="J40" s="5">
        <f t="shared" si="8"/>
        <v>-4.6782546934937892E-2</v>
      </c>
      <c r="K40">
        <f t="shared" si="3"/>
        <v>3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>
        <f t="shared" si="6"/>
        <v>6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7"/>
        <v>-184239.79000001028</v>
      </c>
      <c r="E41" s="5">
        <f t="shared" si="0"/>
        <v>-4.0110550149132493E-2</v>
      </c>
      <c r="F41">
        <f t="shared" si="1"/>
        <v>2</v>
      </c>
      <c r="G41">
        <v>5089500</v>
      </c>
      <c r="H41">
        <v>4956043.6699999897</v>
      </c>
      <c r="I41">
        <f t="shared" si="2"/>
        <v>-133456.33000001032</v>
      </c>
      <c r="J41" s="5">
        <f t="shared" si="8"/>
        <v>-2.6221894095689226E-2</v>
      </c>
      <c r="K41">
        <f t="shared" si="3"/>
        <v>8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>
        <f t="shared" si="6"/>
        <v>5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7"/>
        <v>-41624.320001006126</v>
      </c>
      <c r="E42" s="5">
        <f t="shared" si="0"/>
        <v>-2.2070943135841053E-4</v>
      </c>
      <c r="F42">
        <f t="shared" si="1"/>
        <v>9</v>
      </c>
      <c r="G42">
        <v>199130300</v>
      </c>
      <c r="H42">
        <v>196755033.31</v>
      </c>
      <c r="I42">
        <f t="shared" si="2"/>
        <v>-2375266.6899999976</v>
      </c>
      <c r="J42" s="5">
        <f t="shared" si="8"/>
        <v>-1.1928203241796942E-2</v>
      </c>
      <c r="K42">
        <f t="shared" si="3"/>
        <v>8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>
        <f t="shared" si="6"/>
        <v>9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7"/>
        <v>-166754.16999999993</v>
      </c>
      <c r="E43" s="5">
        <f t="shared" si="0"/>
        <v>-2.0497353541313264E-2</v>
      </c>
      <c r="F43">
        <f t="shared" si="1"/>
        <v>3</v>
      </c>
      <c r="G43">
        <v>8560800</v>
      </c>
      <c r="H43">
        <v>8171472.0199999996</v>
      </c>
      <c r="I43">
        <f t="shared" si="2"/>
        <v>-389327.98000000045</v>
      </c>
      <c r="J43" s="5">
        <f t="shared" si="8"/>
        <v>-4.5477990374731388E-2</v>
      </c>
      <c r="K43">
        <f t="shared" si="3"/>
        <v>3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>
        <f t="shared" si="6"/>
        <v>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7"/>
        <v>-294095.62000000104</v>
      </c>
      <c r="E44" s="5">
        <f t="shared" si="0"/>
        <v>-9.7760750186150751E-3</v>
      </c>
      <c r="F44">
        <f t="shared" si="1"/>
        <v>6</v>
      </c>
      <c r="G44">
        <v>31040700</v>
      </c>
      <c r="H44">
        <v>30793711.48</v>
      </c>
      <c r="I44">
        <f t="shared" si="2"/>
        <v>-246988.51999999955</v>
      </c>
      <c r="J44" s="5">
        <f t="shared" si="8"/>
        <v>-7.9569249404813532E-3</v>
      </c>
      <c r="K44">
        <f t="shared" si="3"/>
        <v>7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>
        <f t="shared" si="6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7"/>
        <v>-712015.95000009984</v>
      </c>
      <c r="E45" s="5">
        <f t="shared" si="0"/>
        <v>-1.287514194887851E-2</v>
      </c>
      <c r="F45">
        <f t="shared" si="1"/>
        <v>4</v>
      </c>
      <c r="G45">
        <v>56792200</v>
      </c>
      <c r="H45">
        <v>54594953.959999897</v>
      </c>
      <c r="I45">
        <f t="shared" si="2"/>
        <v>-2197246.0400001034</v>
      </c>
      <c r="J45" s="5">
        <f t="shared" si="8"/>
        <v>-3.8689222111488959E-2</v>
      </c>
      <c r="K45">
        <f t="shared" si="3"/>
        <v>4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>
        <f t="shared" si="6"/>
        <v>4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7"/>
        <v>-777.57000000000698</v>
      </c>
      <c r="E46" s="5">
        <f t="shared" si="0"/>
        <v>-3.0010420686993711E-3</v>
      </c>
      <c r="F46">
        <f t="shared" si="1"/>
        <v>5</v>
      </c>
      <c r="G46">
        <v>266000</v>
      </c>
      <c r="H46">
        <v>257402.90999999901</v>
      </c>
      <c r="I46">
        <f t="shared" si="2"/>
        <v>-8597.090000000986</v>
      </c>
      <c r="J46" s="5">
        <f t="shared" si="8"/>
        <v>-3.2319887218048821E-2</v>
      </c>
      <c r="K46">
        <f t="shared" si="3"/>
        <v>5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>
        <f t="shared" si="6"/>
        <v>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7"/>
        <v>-12273.280000001192</v>
      </c>
      <c r="E47" s="5">
        <f t="shared" si="0"/>
        <v>-1.7435939690898361E-4</v>
      </c>
      <c r="F47">
        <f t="shared" si="1"/>
        <v>5</v>
      </c>
      <c r="G47">
        <v>73467000</v>
      </c>
      <c r="H47">
        <v>73442541.659999996</v>
      </c>
      <c r="I47">
        <f t="shared" si="2"/>
        <v>-24458.340000003576</v>
      </c>
      <c r="J47" s="5">
        <f t="shared" si="8"/>
        <v>-3.3291600310348285E-4</v>
      </c>
      <c r="K47">
        <f t="shared" si="3"/>
        <v>5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>
        <f t="shared" si="6"/>
        <v>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7"/>
        <v>-209747.43000000995</v>
      </c>
      <c r="E48" s="5">
        <f t="shared" si="0"/>
        <v>-3.1133192323107857E-2</v>
      </c>
      <c r="F48">
        <f t="shared" si="1"/>
        <v>2</v>
      </c>
      <c r="G48">
        <v>7214700</v>
      </c>
      <c r="H48">
        <v>6922072.5599999996</v>
      </c>
      <c r="I48">
        <f t="shared" si="2"/>
        <v>-292627.44000000041</v>
      </c>
      <c r="J48" s="5">
        <f t="shared" si="8"/>
        <v>-4.0559890224125802E-2</v>
      </c>
      <c r="K48">
        <f t="shared" si="3"/>
        <v>3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>
        <f t="shared" si="6"/>
        <v>2</v>
      </c>
    </row>
    <row r="49" spans="1:16" x14ac:dyDescent="0.3">
      <c r="A49" t="s">
        <v>63</v>
      </c>
      <c r="B49">
        <v>92200</v>
      </c>
      <c r="C49">
        <v>90499.43</v>
      </c>
      <c r="D49">
        <f t="shared" si="7"/>
        <v>-1700.570000000007</v>
      </c>
      <c r="E49" s="5">
        <f t="shared" si="0"/>
        <v>-1.8444360086767971E-2</v>
      </c>
      <c r="F49">
        <f t="shared" si="1"/>
        <v>2</v>
      </c>
      <c r="G49">
        <v>102600</v>
      </c>
      <c r="H49">
        <v>95466.880000000005</v>
      </c>
      <c r="I49">
        <f t="shared" si="2"/>
        <v>-7133.1199999999953</v>
      </c>
      <c r="J49" s="5">
        <f t="shared" si="8"/>
        <v>-6.9523586744639335E-2</v>
      </c>
      <c r="K49">
        <f t="shared" si="3"/>
        <v>2</v>
      </c>
      <c r="L49">
        <v>0</v>
      </c>
      <c r="M49">
        <v>0</v>
      </c>
      <c r="N49">
        <f t="shared" si="4"/>
        <v>0</v>
      </c>
      <c r="O49" s="5" t="str">
        <f t="shared" si="5"/>
        <v>0</v>
      </c>
      <c r="P49">
        <f t="shared" si="6"/>
        <v>3</v>
      </c>
    </row>
    <row r="50" spans="1:16" x14ac:dyDescent="0.3">
      <c r="A50" t="s">
        <v>64</v>
      </c>
      <c r="B50">
        <v>832600</v>
      </c>
      <c r="C50">
        <v>832600</v>
      </c>
      <c r="D50">
        <f t="shared" si="7"/>
        <v>0</v>
      </c>
      <c r="E50" s="5">
        <f t="shared" si="0"/>
        <v>0</v>
      </c>
      <c r="F50">
        <f t="shared" si="1"/>
        <v>3</v>
      </c>
      <c r="G50">
        <v>859100</v>
      </c>
      <c r="H50">
        <v>859100</v>
      </c>
      <c r="I50">
        <f t="shared" si="2"/>
        <v>0</v>
      </c>
      <c r="J50" s="5">
        <f t="shared" si="8"/>
        <v>0</v>
      </c>
      <c r="K50">
        <f t="shared" si="3"/>
        <v>3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>
        <f t="shared" si="6"/>
        <v>3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7"/>
        <v>-110074.66000000946</v>
      </c>
      <c r="E51" s="5">
        <f t="shared" si="0"/>
        <v>-1.2785255822058129E-2</v>
      </c>
      <c r="F51">
        <f t="shared" si="1"/>
        <v>2</v>
      </c>
      <c r="G51">
        <v>8925500</v>
      </c>
      <c r="H51">
        <v>8599059.6199999992</v>
      </c>
      <c r="I51">
        <f t="shared" si="2"/>
        <v>-326440.38000000082</v>
      </c>
      <c r="J51" s="5">
        <f t="shared" si="8"/>
        <v>-3.6573903982970231E-2</v>
      </c>
      <c r="K51">
        <f t="shared" si="3"/>
        <v>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>
        <f t="shared" si="6"/>
        <v>2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7"/>
        <v>-196315.20000000019</v>
      </c>
      <c r="E52" s="5">
        <f t="shared" si="0"/>
        <v>-8.009596083231342E-2</v>
      </c>
      <c r="F52">
        <f t="shared" si="1"/>
        <v>1</v>
      </c>
      <c r="G52">
        <v>2440700</v>
      </c>
      <c r="H52">
        <v>2204672.88</v>
      </c>
      <c r="I52">
        <f t="shared" si="2"/>
        <v>-236027.12000000011</v>
      </c>
      <c r="J52" s="5">
        <f t="shared" si="8"/>
        <v>-9.6704683082722218E-2</v>
      </c>
      <c r="K52">
        <f t="shared" si="3"/>
        <v>1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>
        <f t="shared" si="6"/>
        <v>1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VLOOKUP($A56,$A$2:$D$52,4)</f>
        <v>-36209.630000000005</v>
      </c>
      <c r="C56">
        <f>VLOOKUP($A56,$A$2:$I$52,9)</f>
        <v>-27292.159999999974</v>
      </c>
      <c r="D56">
        <f>VLOOKUP($A56,$A$2:$N$52,14)</f>
        <v>-9181.0800000000163</v>
      </c>
    </row>
    <row r="57" spans="1:16" x14ac:dyDescent="0.3">
      <c r="A57" t="s">
        <v>25</v>
      </c>
      <c r="B57">
        <f t="shared" ref="B57:B61" si="9">VLOOKUP($A57,$A$2:$D$52,4)</f>
        <v>0</v>
      </c>
      <c r="C57">
        <f t="shared" ref="C57:C61" si="10">VLOOKUP($A57,$A$2:$I$52,9)</f>
        <v>0</v>
      </c>
      <c r="D57">
        <f t="shared" ref="D57:D61" si="11">VLOOKUP($A57,$A$2:$N$52,14)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</row>
    <row r="66" spans="1:4" x14ac:dyDescent="0.3">
      <c r="A66" t="s">
        <v>25</v>
      </c>
      <c r="B66">
        <f t="shared" ref="B66:B70" si="12">_xlfn.XLOOKUP($A66,$A$2:$A$52,$D$2:$D$52)</f>
        <v>0</v>
      </c>
      <c r="C66">
        <f t="shared" ref="C66:C70" si="13">_xlfn.XLOOKUP($A66,$A$2:$A$52,$I$2:$I$52)</f>
        <v>0</v>
      </c>
      <c r="D66">
        <f t="shared" ref="D66:D70" si="14">_xlfn.XLOOKUP($A66,$A$2:$A$52,$N$2:$N$52)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3">
      <c r="A75" t="s">
        <v>25</v>
      </c>
      <c r="B75">
        <f t="shared" ref="B75:B79" si="15">INDEX($D$2:$D$52,MATCH($A75,$A$2:$A$52,0))</f>
        <v>0</v>
      </c>
      <c r="C75">
        <f t="shared" ref="C75:C79" si="16">INDEX($I$2:$I$52,MATCH($A75,$A$2:$A$52,0))</f>
        <v>0</v>
      </c>
      <c r="D75">
        <f t="shared" ref="D75:D79" si="17">INDEX($N$2:$N$52,MATCH($A75,$A$2:$A$52,0))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INDEX($B$2:$B$52,MATCH($B$82,$A$2:$A$52,0))</f>
        <v>409300</v>
      </c>
      <c r="C84" s="6">
        <f>INDEX($C$2:$C$52,MATCH($B$82,$A$2:$A$52,0))</f>
        <v>385908.52</v>
      </c>
    </row>
    <row r="85" spans="1:7" x14ac:dyDescent="0.3">
      <c r="A85" t="s">
        <v>74</v>
      </c>
      <c r="B85" s="6">
        <f>INDEX($G$2:$G$52,MATCH($B82,$A$2:$A$52,0))</f>
        <v>428500</v>
      </c>
      <c r="C85" s="6">
        <f>INDEX($H$2:$H$52,MATCH($B82,$A$2:$A$52,0))</f>
        <v>427758.64</v>
      </c>
    </row>
    <row r="86" spans="1:7" x14ac:dyDescent="0.3">
      <c r="A86" t="s">
        <v>75</v>
      </c>
      <c r="B86" s="6">
        <f>INDEX($L$2:$L$52,MATCH($B82,$A$2:$A$52,0))</f>
        <v>445200</v>
      </c>
      <c r="C86" s="6">
        <f>INDEX($M$2:$M$52,MATCH($B82,$A$2:$A$52,0))</f>
        <v>445114.28999999899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a e 1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I a e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n t V g o i k e 4 D g A A A B E A A A A T A B w A R m 9 y b X V s Y X M v U 2 V j d G l v b j E u b S C i G A A o o B Q A A A A A A A A A A A A A A A A A A A A A A A A A A A A r T k 0 u y c z P U w i G 0 I b W A F B L A Q I t A B Q A A g A I A C G n t V g + y t z o p A A A A P Y A A A A S A A A A A A A A A A A A A A A A A A A A A A B D b 2 5 m a W c v U G F j a 2 F n Z S 5 4 b W x Q S w E C L Q A U A A I A C A A h p 7 V Y D 8 r p q 6 Q A A A D p A A A A E w A A A A A A A A A A A A A A A A D w A A A A W 0 N v b n R l b n R f V H l w Z X N d L n h t b F B L A Q I t A B Q A A g A I A C G n t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4 C x s U Q 9 W S o L l 7 S a N q l 1 S A A A A A A I A A A A A A B B m A A A A A Q A A I A A A A G z v I W h p D U W 0 s X d 4 E q U j i r 6 u G C E P i T m M Y / + n z O g c / N Z Y A A A A A A 6 A A A A A A g A A I A A A A P s s Y r W 7 6 i o C k n g 1 x 9 v r H w b + 9 3 h 2 H t F L b a A 1 U x h 3 Z Q 4 7 U A A A A J 9 C G R N Q j 1 m 3 I g I Z 9 P y W h Z h 1 U S 7 D U D m 4 M L j R R O N 3 w w z t n Z S B p w 0 g U j 3 v P e S j G 0 + g Y B g v p l O Z J c r b 1 1 e X T g s S b O G J x Q W D b L q g 8 4 s 3 6 3 Z f I J r k Q A A A A M b n j l u / 5 K u 1 y g / S S z s I t O 2 l / 1 l S / 8 U m G v j z H Q u 7 d c N v C U H p O k K + X d b u Q m I R E M 3 2 W D x V b n n A d W q R 7 Q r O y 6 W t O a U = < / D a t a M a s h u p > 
</file>

<file path=customXml/itemProps1.xml><?xml version="1.0" encoding="utf-8"?>
<ds:datastoreItem xmlns:ds="http://schemas.openxmlformats.org/officeDocument/2006/customXml" ds:itemID="{57EE4553-56EC-49FB-8E8D-92639A22E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metro_budget</vt:lpstr>
      <vt:lpstr>data_dictionary</vt:lpstr>
      <vt:lpstr>Department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Erica Henley</cp:lastModifiedBy>
  <cp:revision/>
  <dcterms:created xsi:type="dcterms:W3CDTF">2020-02-26T17:00:38Z</dcterms:created>
  <dcterms:modified xsi:type="dcterms:W3CDTF">2024-05-22T02:32:56Z</dcterms:modified>
  <cp:category/>
  <cp:contentStatus/>
</cp:coreProperties>
</file>