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krystman/Desktop/DA12/projects/excel-lookups-da12-patkrystman/"/>
    </mc:Choice>
  </mc:AlternateContent>
  <xr:revisionPtr revIDLastSave="0" documentId="13_ncr:1_{350C6EAB-C7AB-524E-9602-016D10BAB96F}" xr6:coauthVersionLast="47" xr6:coauthVersionMax="47" xr10:uidLastSave="{00000000-0000-0000-0000-000000000000}"/>
  <bookViews>
    <workbookView xWindow="-200" yWindow="-17900" windowWidth="30900" windowHeight="16020" activeTab="1" xr2:uid="{00000000-000D-0000-FFFF-FFFF00000000}"/>
  </bookViews>
  <sheets>
    <sheet name="Sheet1" sheetId="3" r:id="rId1"/>
    <sheet name="metro_budget" sheetId="1" r:id="rId2"/>
    <sheet name="Sheet2" sheetId="4" r:id="rId3"/>
    <sheet name="data_dictionary" sheetId="2" r:id="rId4"/>
  </sheets>
  <definedNames>
    <definedName name="_xlchart.v1.0" hidden="1">metro_budget!$B$82:$B$83</definedName>
    <definedName name="_xlchart.v1.1" hidden="1">metro_budget!$B$84:$B$86</definedName>
    <definedName name="_xlchart.v1.2" hidden="1">metro_budget!$F$73</definedName>
    <definedName name="_xlchart.v1.3" hidden="1">metro_budget!$F$74</definedName>
    <definedName name="_xlchart.v1.4" hidden="1">metro_budget!$A$84:$A$86</definedName>
    <definedName name="_xlchart.v1.5" hidden="1">metro_budget!$B$82:$B$83</definedName>
    <definedName name="_xlchart.v1.6" hidden="1">metro_budget!$B$84:$B$86</definedName>
    <definedName name="_xlchart.v1.7" hidden="1">metro_budget!$F$74</definedName>
  </definedNames>
  <calcPr calcId="191028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56" i="1"/>
  <c r="C86" i="1" l="1"/>
  <c r="C85" i="1"/>
  <c r="C84" i="1"/>
  <c r="B84" i="1"/>
  <c r="B86" i="1"/>
  <c r="B85" i="1"/>
  <c r="D78" i="1"/>
  <c r="D79" i="1"/>
  <c r="B75" i="1"/>
  <c r="B76" i="1"/>
  <c r="B78" i="1"/>
  <c r="D65" i="1"/>
  <c r="C66" i="1"/>
  <c r="C68" i="1"/>
  <c r="B70" i="1"/>
  <c r="O10" i="1"/>
  <c r="O26" i="1"/>
  <c r="O27" i="1"/>
  <c r="O34" i="1"/>
  <c r="O35" i="1"/>
  <c r="J6" i="1"/>
  <c r="J8" i="1"/>
  <c r="J22" i="1"/>
  <c r="J24" i="1"/>
  <c r="J30" i="1"/>
  <c r="J46" i="1"/>
  <c r="E11" i="1"/>
  <c r="E19" i="1"/>
  <c r="E21" i="1"/>
  <c r="E35" i="1"/>
  <c r="E37" i="1"/>
  <c r="E43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56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O25" i="1" s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I7" i="1"/>
  <c r="J7" i="1" s="1"/>
  <c r="I8" i="1"/>
  <c r="I9" i="1"/>
  <c r="J9" i="1" s="1"/>
  <c r="I10" i="1"/>
  <c r="C74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76" i="1" s="1"/>
  <c r="I19" i="1"/>
  <c r="J19" i="1" s="1"/>
  <c r="I20" i="1"/>
  <c r="J20" i="1" s="1"/>
  <c r="I21" i="1"/>
  <c r="J21" i="1" s="1"/>
  <c r="I22" i="1"/>
  <c r="I23" i="1"/>
  <c r="J23" i="1" s="1"/>
  <c r="I24" i="1"/>
  <c r="C59" i="1" s="1"/>
  <c r="I25" i="1"/>
  <c r="C60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66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D20" i="1"/>
  <c r="E20" i="1" s="1"/>
  <c r="D21" i="1"/>
  <c r="D22" i="1"/>
  <c r="E22" i="1" s="1"/>
  <c r="D23" i="1"/>
  <c r="E23" i="1" s="1"/>
  <c r="D24" i="1"/>
  <c r="B68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C75" i="1" l="1"/>
  <c r="C69" i="1"/>
  <c r="B77" i="1"/>
  <c r="D74" i="1"/>
  <c r="C79" i="1"/>
  <c r="D67" i="1"/>
  <c r="C78" i="1"/>
  <c r="D66" i="1"/>
  <c r="C77" i="1"/>
  <c r="D76" i="1"/>
  <c r="O18" i="1"/>
  <c r="C57" i="1"/>
  <c r="D61" i="1"/>
  <c r="E24" i="1"/>
  <c r="O11" i="1"/>
  <c r="D60" i="1"/>
  <c r="B79" i="1"/>
  <c r="D75" i="1"/>
  <c r="P26" i="1"/>
  <c r="F29" i="1"/>
  <c r="F47" i="1"/>
  <c r="E18" i="1"/>
  <c r="F19" i="1" s="1"/>
  <c r="B67" i="1"/>
  <c r="E10" i="1"/>
  <c r="F52" i="1" s="1"/>
  <c r="B65" i="1"/>
  <c r="D68" i="1"/>
  <c r="D59" i="1"/>
  <c r="F13" i="1"/>
  <c r="C67" i="1"/>
  <c r="C58" i="1"/>
  <c r="J18" i="1"/>
  <c r="J10" i="1"/>
  <c r="K37" i="1" s="1"/>
  <c r="C65" i="1"/>
  <c r="C56" i="1"/>
  <c r="P3" i="1"/>
  <c r="F22" i="1"/>
  <c r="O24" i="1"/>
  <c r="P24" i="1" s="1"/>
  <c r="F45" i="1"/>
  <c r="J41" i="1"/>
  <c r="J25" i="1"/>
  <c r="C61" i="1"/>
  <c r="D70" i="1"/>
  <c r="D69" i="1"/>
  <c r="B69" i="1"/>
  <c r="P2" i="1"/>
  <c r="K2" i="1" l="1"/>
  <c r="K41" i="1"/>
  <c r="F14" i="1"/>
  <c r="P18" i="1"/>
  <c r="F37" i="1"/>
  <c r="P34" i="1"/>
  <c r="P16" i="1"/>
  <c r="F8" i="1"/>
  <c r="P29" i="1"/>
  <c r="F23" i="1"/>
  <c r="P43" i="1"/>
  <c r="F10" i="1"/>
  <c r="F7" i="1"/>
  <c r="F43" i="1"/>
  <c r="F39" i="1"/>
  <c r="F24" i="1"/>
  <c r="P15" i="1"/>
  <c r="P12" i="1"/>
  <c r="F40" i="1"/>
  <c r="F9" i="1"/>
  <c r="F51" i="1"/>
  <c r="P20" i="1"/>
  <c r="F17" i="1"/>
  <c r="P36" i="1"/>
  <c r="P37" i="1"/>
  <c r="F25" i="1"/>
  <c r="P51" i="1"/>
  <c r="F6" i="1"/>
  <c r="P46" i="1"/>
  <c r="F33" i="1"/>
  <c r="P11" i="1"/>
  <c r="F31" i="1"/>
  <c r="K33" i="1"/>
  <c r="K6" i="1"/>
  <c r="K8" i="1"/>
  <c r="K15" i="1"/>
  <c r="P28" i="1"/>
  <c r="K27" i="1"/>
  <c r="K42" i="1"/>
  <c r="K32" i="1"/>
  <c r="P31" i="1"/>
  <c r="P9" i="1"/>
  <c r="P7" i="1"/>
  <c r="F48" i="1"/>
  <c r="K38" i="1"/>
  <c r="P40" i="1"/>
  <c r="K23" i="1"/>
  <c r="P19" i="1"/>
  <c r="P32" i="1"/>
  <c r="P8" i="1"/>
  <c r="K30" i="1"/>
  <c r="K40" i="1"/>
  <c r="K50" i="1"/>
  <c r="K11" i="1"/>
  <c r="P23" i="1"/>
  <c r="K13" i="1"/>
  <c r="K31" i="1"/>
  <c r="P48" i="1"/>
  <c r="P39" i="1"/>
  <c r="P17" i="1"/>
  <c r="K45" i="1"/>
  <c r="K22" i="1"/>
  <c r="K29" i="1"/>
  <c r="P52" i="1"/>
  <c r="P5" i="1"/>
  <c r="K18" i="1"/>
  <c r="F2" i="1"/>
  <c r="P22" i="1"/>
  <c r="F3" i="1"/>
  <c r="K28" i="1"/>
  <c r="F41" i="1"/>
  <c r="F26" i="1"/>
  <c r="K47" i="1"/>
  <c r="K4" i="1"/>
  <c r="P33" i="1"/>
  <c r="K19" i="1"/>
  <c r="F4" i="1"/>
  <c r="K43" i="1"/>
  <c r="K24" i="1"/>
  <c r="K34" i="1"/>
  <c r="K48" i="1"/>
  <c r="P44" i="1"/>
  <c r="K10" i="1"/>
  <c r="K12" i="1"/>
  <c r="K46" i="1"/>
  <c r="F30" i="1"/>
  <c r="K9" i="1"/>
  <c r="F38" i="1"/>
  <c r="P13" i="1"/>
  <c r="P10" i="1"/>
  <c r="P30" i="1"/>
  <c r="F21" i="1"/>
  <c r="K36" i="1"/>
  <c r="K35" i="1"/>
  <c r="F50" i="1"/>
  <c r="F12" i="1"/>
  <c r="K20" i="1"/>
  <c r="F34" i="1"/>
  <c r="P41" i="1"/>
  <c r="F11" i="1"/>
  <c r="F20" i="1"/>
  <c r="F35" i="1"/>
  <c r="P45" i="1"/>
  <c r="K16" i="1"/>
  <c r="K26" i="1"/>
  <c r="K52" i="1"/>
  <c r="K7" i="1"/>
  <c r="K49" i="1"/>
  <c r="K51" i="1"/>
  <c r="K14" i="1"/>
  <c r="P6" i="1"/>
  <c r="P47" i="1"/>
  <c r="P25" i="1"/>
  <c r="K5" i="1"/>
  <c r="K3" i="1"/>
  <c r="P14" i="1"/>
  <c r="P49" i="1"/>
  <c r="F18" i="1"/>
  <c r="K39" i="1"/>
  <c r="K21" i="1"/>
  <c r="F16" i="1"/>
  <c r="K25" i="1"/>
  <c r="P4" i="1"/>
  <c r="K17" i="1"/>
  <c r="F46" i="1"/>
  <c r="P21" i="1"/>
  <c r="P27" i="1"/>
  <c r="P38" i="1"/>
  <c r="F5" i="1"/>
  <c r="K44" i="1"/>
  <c r="F27" i="1"/>
  <c r="P35" i="1"/>
  <c r="F36" i="1"/>
  <c r="F49" i="1"/>
  <c r="F42" i="1"/>
  <c r="F28" i="1"/>
  <c r="F32" i="1"/>
  <c r="F44" i="1"/>
  <c r="F15" i="1"/>
  <c r="P42" i="1"/>
  <c r="P50" i="1"/>
</calcChain>
</file>

<file path=xl/sharedStrings.xml><?xml version="1.0" encoding="utf-8"?>
<sst xmlns="http://schemas.openxmlformats.org/spreadsheetml/2006/main" count="257" uniqueCount="94">
  <si>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</si>
  <si>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</si>
  <si>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</si>
  <si>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</si>
  <si>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</si>
  <si>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</si>
  <si>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</si>
  <si>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</si>
  <si>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</si>
  <si>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</si>
  <si>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</si>
  <si>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</si>
  <si>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</si>
  <si>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</si>
  <si>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</si>
  <si>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</si>
  <si>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</si>
  <si>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</si>
  <si>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</si>
  <si>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</si>
  <si>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</si>
  <si>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</si>
  <si>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</si>
  <si>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</si>
  <si>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</si>
  <si>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</si>
  <si>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</si>
  <si>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</si>
  <si>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</si>
  <si>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</si>
  <si>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</si>
  <si>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</si>
  <si>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</si>
  <si>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</si>
  <si>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</si>
  <si>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</si>
  <si>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</si>
  <si>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</si>
  <si>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</si>
  <si>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</si>
  <si>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</si>
  <si>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</si>
  <si>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</si>
  <si>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</si>
  <si>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</si>
  <si>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</si>
  <si>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</si>
  <si>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</si>
  <si>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</si>
  <si>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</si>
  <si>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</si>
  <si>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</si>
  <si>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</si>
  <si>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</si>
  <si>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</si>
  <si>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</si>
  <si>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</si>
  <si>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</si>
  <si>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</si>
  <si>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</si>
  <si>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</si>
  <si>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</si>
  <si>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</si>
  <si>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</si>
  <si>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</si>
  <si>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</si>
  <si>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</si>
  <si>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</si>
  <si>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</si>
  <si>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</si>
  <si>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</si>
  <si>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</si>
  <si>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</si>
  <si>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</si>
  <si>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</si>
  <si>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</si>
  <si>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</si>
  <si>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</si>
  <si>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</si>
  <si>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</si>
  <si>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</si>
  <si>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</si>
  <si>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</si>
  <si>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</si>
  <si>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</si>
  <si>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</si>
  <si>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</si>
  <si>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</si>
  <si>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</si>
  <si>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</si>
  <si>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Row Labels</t>
  </si>
  <si>
    <t>Grand Total</t>
  </si>
  <si>
    <t>Sum of FY17_Actual</t>
  </si>
  <si>
    <t>Sum of FY17_Budget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</si>
</sst>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76421697287841"/>
          <c:y val="0.18094925634295711"/>
          <c:w val="0.75879133858267711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Criminal Court Clerk</c:v>
                </c:pt>
                <c:pt idx="2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5847800</c:v>
                </c:pt>
                <c:pt idx="1">
                  <c:v>530500</c:v>
                </c:pt>
                <c:pt idx="2">
                  <c:v>526200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6-8045-AEC5-7586CE234A23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Assessor of Property</c:v>
                </c:pt>
                <c:pt idx="2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6947552.6699999999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6-8045-AEC5-7586CE23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10703"/>
        <c:axId val="858962783"/>
      </c:barChart>
      <c:catAx>
        <c:axId val="8593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62783"/>
        <c:crosses val="autoZero"/>
        <c:auto val="1"/>
        <c:lblAlgn val="ctr"/>
        <c:lblOffset val="100"/>
        <c:noMultiLvlLbl val="0"/>
      </c:catAx>
      <c:valAx>
        <c:axId val="8589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419858</xdr:colOff>
      <xdr:row>67</xdr:row>
      <xdr:rowOff>149557</xdr:rowOff>
    </xdr:from>
    <xdr:to>
      <xdr:col>7</xdr:col>
      <xdr:colOff>1001783</xdr:colOff>
      <xdr:row>82</xdr:row>
      <xdr:rowOff>49473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CE32D-7916-54E6-D6F3-F198E98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Krystman" refreshedDate="45433.802601388888" createdVersion="8" refreshedVersion="8" minRefreshableVersion="3" recordCount="51" xr:uid="{D49BA02E-2963-C94F-B208-E2BFAC9506AB}">
  <cacheSource type="worksheet">
    <worksheetSource ref="A1:P52" sheet="metro_budget"/>
  </cacheSource>
  <cacheFields count="16">
    <cacheField name="Department" numFmtId="0">
      <sharedItems count="51">
        <s v="Administrative"/>
        <s v="Agricultural Extension"/>
        <s v="Arts Commission"/>
        <s v="Assessor of Property"/>
        <s v="Beer Board"/>
        <s v="Circuit Court Clerk"/>
        <s v="Clerk and Master - Chancery"/>
        <s v="Codes Administration"/>
        <s v="Community Education Commission"/>
        <s v="Community Oversight Board"/>
        <s v="County Clerk"/>
        <s v="Criminal Court Clerk"/>
        <s v="Criminal Justice Planning"/>
        <s v="Debt Service"/>
        <s v="District Attorney"/>
        <s v="ECC Emergency Comm Center"/>
        <s v="Election Commission"/>
        <s v="Finance"/>
        <s v="Fire"/>
        <s v="General Services"/>
        <s v="General Sessions Court"/>
        <s v="Health"/>
        <s v="Historical Commission"/>
        <s v="Human Relations Commission"/>
        <s v="Human Resources"/>
        <s v="Information Technology Service"/>
        <s v="Internal Audit"/>
        <s v="Justice Integration Services"/>
        <s v="Juvenile Court"/>
        <s v="Juvenile Court Clerk"/>
        <s v="Law"/>
        <s v="MNPS"/>
        <s v="Mayor's Office"/>
        <s v="Medical Examiner"/>
        <s v="Metropolitan Clerk"/>
        <s v="Metropolitan Council"/>
        <s v="Office of Emergency Management"/>
        <s v="Office of Family Safety"/>
        <s v="Parks"/>
        <s v="Planning Commission"/>
        <s v="Police"/>
        <s v="Public Defender"/>
        <s v="Public Library"/>
        <s v="Public Works"/>
        <s v="Register of Deeds"/>
        <s v="Sheriff"/>
        <s v="Social Services"/>
        <s v="Soil and Water Conservation"/>
        <s v="Sports Authority"/>
        <s v="State Trial Courts"/>
        <s v="Trustee"/>
      </sharedItems>
    </cacheField>
    <cacheField name="FY17_Budget" numFmtId="0">
      <sharedItems containsSemiMixedTypes="0" containsString="0" containsNumber="1" minValue="0" maxValue="927703099.99999905"/>
    </cacheField>
    <cacheField name="FY17_Actual" numFmtId="0">
      <sharedItems containsSemiMixedTypes="0" containsString="0" containsNumber="1" minValue="0" maxValue="920284264.73000002"/>
    </cacheField>
    <cacheField name="FY17_diff" numFmtId="0">
      <sharedItems containsNonDate="0" containsString="0" containsBlank="1"/>
    </cacheField>
    <cacheField name="FY17_diff_pct" numFmtId="10">
      <sharedItems containsNonDate="0" containsString="0" containsBlank="1"/>
    </cacheField>
    <cacheField name="FY17_rank" numFmtId="0">
      <sharedItems containsNonDate="0" containsString="0" containsBlank="1"/>
    </cacheField>
    <cacheField name="FY18_Budget" numFmtId="0">
      <sharedItems containsSemiMixedTypes="0" containsString="0" containsNumber="1" containsInteger="1" minValue="0" maxValue="979671000"/>
    </cacheField>
    <cacheField name="FY18_Actual" numFmtId="0">
      <sharedItems containsSemiMixedTypes="0" containsString="0" containsNumber="1" minValue="0" maxValue="977068513.48000002"/>
    </cacheField>
    <cacheField name="FY18_diff" numFmtId="0">
      <sharedItems containsNonDate="0" containsString="0" containsBlank="1"/>
    </cacheField>
    <cacheField name="FY18_diff_pct" numFmtId="10">
      <sharedItems containsNonDate="0" containsString="0" containsBlank="1"/>
    </cacheField>
    <cacheField name="FY18_rank" numFmtId="0">
      <sharedItems containsNonDate="0" containsString="0" containsBlank="1"/>
    </cacheField>
    <cacheField name="FY19_Budget" numFmtId="0">
      <sharedItems containsSemiMixedTypes="0" containsString="0" containsNumber="1" minValue="0" maxValue="989572899.99999905"/>
    </cacheField>
    <cacheField name="FY19_Actual" numFmtId="0">
      <sharedItems containsSemiMixedTypes="0" containsString="0" containsNumber="1" minValue="0" maxValue="984116289.40999901"/>
    </cacheField>
    <cacheField name="FY19_diff" numFmtId="0">
      <sharedItems containsNonDate="0" containsString="0" containsBlank="1"/>
    </cacheField>
    <cacheField name="FY19_diff_pct" numFmtId="10">
      <sharedItems containsNonDate="0" containsString="0" containsBlank="1"/>
    </cacheField>
    <cacheField name="FY19_ra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56640100"/>
    <n v="341243679.13"/>
    <m/>
    <m/>
    <m/>
    <n v="382685200"/>
    <n v="346340810.81999999"/>
    <m/>
    <m/>
    <m/>
    <n v="376548600"/>
    <n v="355279492.22999901"/>
    <m/>
    <m/>
    <m/>
  </r>
  <r>
    <x v="1"/>
    <n v="328800"/>
    <n v="321214.59000000003"/>
    <m/>
    <m/>
    <m/>
    <n v="334800"/>
    <n v="312433.70999999897"/>
    <m/>
    <m/>
    <m/>
    <n v="322700"/>
    <n v="322263.03999999998"/>
    <m/>
    <m/>
    <m/>
  </r>
  <r>
    <x v="2"/>
    <n v="3130600"/>
    <n v="3115157.5599999898"/>
    <m/>
    <m/>
    <m/>
    <n v="3652300"/>
    <n v="3589693.2099999902"/>
    <m/>
    <m/>
    <m/>
    <n v="3662400"/>
    <n v="3564983.04999999"/>
    <m/>
    <m/>
    <m/>
  </r>
  <r>
    <x v="3"/>
    <n v="7670700"/>
    <n v="6947552.6699999999"/>
    <m/>
    <m/>
    <m/>
    <n v="7968300"/>
    <n v="7020609.3200000003"/>
    <m/>
    <m/>
    <m/>
    <n v="7759600"/>
    <n v="7497322.9100000001"/>
    <m/>
    <m/>
    <m/>
  </r>
  <r>
    <x v="4"/>
    <n v="409300"/>
    <n v="385908.52"/>
    <m/>
    <m/>
    <m/>
    <n v="428500"/>
    <n v="427758.64"/>
    <m/>
    <m/>
    <m/>
    <n v="445200"/>
    <n v="445114.28999999899"/>
    <m/>
    <m/>
    <m/>
  </r>
  <r>
    <x v="5"/>
    <n v="3329000"/>
    <n v="2946071.21"/>
    <m/>
    <m/>
    <m/>
    <n v="3390900"/>
    <n v="3051483.41"/>
    <m/>
    <m/>
    <m/>
    <n v="3345200"/>
    <n v="2946440.08"/>
    <m/>
    <m/>
    <m/>
  </r>
  <r>
    <x v="6"/>
    <n v="1552100"/>
    <n v="1315623.30999999"/>
    <m/>
    <m/>
    <m/>
    <n v="1590700"/>
    <n v="1383905.98999999"/>
    <m/>
    <m/>
    <m/>
    <n v="1579300"/>
    <n v="1337735.3199999901"/>
    <m/>
    <m/>
    <m/>
  </r>
  <r>
    <x v="7"/>
    <n v="9349400"/>
    <n v="8952825.2799999993"/>
    <m/>
    <m/>
    <m/>
    <n v="11073700"/>
    <n v="9929059.5199999996"/>
    <m/>
    <m/>
    <m/>
    <n v="10790500"/>
    <n v="9993599.52999999"/>
    <m/>
    <m/>
    <m/>
  </r>
  <r>
    <x v="8"/>
    <n v="443300"/>
    <n v="407090.37"/>
    <m/>
    <m/>
    <m/>
    <n v="495200"/>
    <n v="467907.84000000003"/>
    <m/>
    <m/>
    <m/>
    <n v="487500"/>
    <n v="478318.92"/>
    <m/>
    <m/>
    <m/>
  </r>
  <r>
    <x v="9"/>
    <n v="0"/>
    <n v="0"/>
    <m/>
    <m/>
    <m/>
    <n v="0"/>
    <n v="0"/>
    <m/>
    <m/>
    <m/>
    <n v="375000"/>
    <n v="63771.91"/>
    <m/>
    <m/>
    <m/>
  </r>
  <r>
    <x v="10"/>
    <n v="4280900"/>
    <n v="4066595.33"/>
    <m/>
    <m/>
    <m/>
    <n v="4700400"/>
    <n v="4205555.5999999996"/>
    <m/>
    <m/>
    <m/>
    <n v="4677800"/>
    <n v="4371713.1399999997"/>
    <m/>
    <m/>
    <m/>
  </r>
  <r>
    <x v="11"/>
    <n v="5847800"/>
    <n v="5772288.3300000001"/>
    <m/>
    <m/>
    <m/>
    <n v="6223700"/>
    <n v="5909077.9399999902"/>
    <m/>
    <m/>
    <m/>
    <n v="6207300"/>
    <n v="6056976.6699999999"/>
    <m/>
    <m/>
    <m/>
  </r>
  <r>
    <x v="12"/>
    <n v="512000"/>
    <n v="505017.37"/>
    <m/>
    <m/>
    <m/>
    <n v="530500"/>
    <n v="524402.98"/>
    <m/>
    <m/>
    <m/>
    <n v="526200"/>
    <n v="504989.88"/>
    <m/>
    <m/>
    <m/>
  </r>
  <r>
    <x v="13"/>
    <n v="156049100"/>
    <n v="156545919.90000001"/>
    <m/>
    <m/>
    <m/>
    <n v="184167800"/>
    <n v="175966389.24999899"/>
    <m/>
    <m/>
    <m/>
    <n v="188953500"/>
    <n v="184450910.84999901"/>
    <m/>
    <m/>
    <m/>
  </r>
  <r>
    <x v="14"/>
    <n v="6600700"/>
    <n v="6522480.4599999897"/>
    <m/>
    <m/>
    <m/>
    <n v="7352500"/>
    <n v="7350464.0800000001"/>
    <m/>
    <m/>
    <m/>
    <n v="7397200"/>
    <n v="7397093"/>
    <m/>
    <m/>
    <m/>
  </r>
  <r>
    <x v="15"/>
    <n v="14860800"/>
    <n v="14439480.050000001"/>
    <m/>
    <m/>
    <m/>
    <n v="15309700"/>
    <n v="14645233.51"/>
    <m/>
    <m/>
    <m/>
    <n v="15311800"/>
    <n v="14346057.039999999"/>
    <m/>
    <m/>
    <m/>
  </r>
  <r>
    <x v="16"/>
    <n v="2764700"/>
    <n v="2615303.8999999901"/>
    <m/>
    <m/>
    <m/>
    <n v="2861000"/>
    <n v="2671745.94"/>
    <m/>
    <m/>
    <m/>
    <n v="2910600"/>
    <n v="2535637.09"/>
    <m/>
    <m/>
    <m/>
  </r>
  <r>
    <x v="17"/>
    <n v="8837300"/>
    <n v="8460963.1999999899"/>
    <m/>
    <m/>
    <m/>
    <n v="9713300"/>
    <n v="8991707.2399999909"/>
    <m/>
    <m/>
    <m/>
    <n v="9343000"/>
    <n v="8766655.9100000001"/>
    <m/>
    <m/>
    <m/>
  </r>
  <r>
    <x v="18"/>
    <n v="124385900"/>
    <n v="124384360.159999"/>
    <m/>
    <m/>
    <m/>
    <n v="131849400"/>
    <n v="131839624.37"/>
    <m/>
    <m/>
    <m/>
    <n v="130621400"/>
    <n v="130621283.53999899"/>
    <m/>
    <m/>
    <m/>
  </r>
  <r>
    <x v="19"/>
    <n v="24332100"/>
    <n v="22408587.5499999"/>
    <m/>
    <m/>
    <m/>
    <n v="24497400"/>
    <n v="22655993.629999999"/>
    <m/>
    <m/>
    <m/>
    <n v="24323000"/>
    <n v="23434073.089999899"/>
    <m/>
    <m/>
    <m/>
  </r>
  <r>
    <x v="20"/>
    <n v="11566000"/>
    <n v="11412339.8799999"/>
    <m/>
    <m/>
    <m/>
    <n v="11980700"/>
    <n v="11791977.9699999"/>
    <m/>
    <m/>
    <m/>
    <n v="11935200"/>
    <n v="11934454.77"/>
    <m/>
    <m/>
    <m/>
  </r>
  <r>
    <x v="21"/>
    <n v="20862700"/>
    <n v="20036743.4099999"/>
    <m/>
    <m/>
    <m/>
    <n v="22683800"/>
    <n v="21722126.219999898"/>
    <m/>
    <m/>
    <m/>
    <n v="23220300"/>
    <n v="22619057.440000001"/>
    <m/>
    <m/>
    <m/>
  </r>
  <r>
    <x v="22"/>
    <n v="917200"/>
    <n v="904969.19"/>
    <m/>
    <m/>
    <m/>
    <n v="1112700"/>
    <n v="1067214.42"/>
    <m/>
    <m/>
    <m/>
    <n v="1112600"/>
    <n v="1112527.1200000001"/>
    <m/>
    <m/>
    <m/>
  </r>
  <r>
    <x v="23"/>
    <n v="484100"/>
    <n v="479149.53"/>
    <m/>
    <m/>
    <m/>
    <n v="505200"/>
    <n v="497194.20999999897"/>
    <m/>
    <m/>
    <m/>
    <n v="496500"/>
    <n v="494775.1"/>
    <m/>
    <m/>
    <m/>
  </r>
  <r>
    <x v="24"/>
    <n v="5249800"/>
    <n v="4801960.08"/>
    <m/>
    <m/>
    <m/>
    <n v="5442200"/>
    <n v="5122329.02999999"/>
    <m/>
    <m/>
    <m/>
    <n v="5430700"/>
    <n v="5117235.21"/>
    <m/>
    <m/>
    <m/>
  </r>
  <r>
    <x v="25"/>
    <n v="0"/>
    <n v="0"/>
    <m/>
    <m/>
    <m/>
    <n v="0"/>
    <n v="0"/>
    <m/>
    <m/>
    <m/>
    <n v="0"/>
    <n v="0"/>
    <m/>
    <m/>
    <m/>
  </r>
  <r>
    <x v="26"/>
    <n v="1382900"/>
    <n v="1250442.02"/>
    <m/>
    <m/>
    <m/>
    <n v="1545700"/>
    <n v="1281335.23"/>
    <m/>
    <m/>
    <m/>
    <n v="1525900"/>
    <n v="1393285.06"/>
    <m/>
    <m/>
    <m/>
  </r>
  <r>
    <x v="27"/>
    <n v="2561800"/>
    <n v="2523884.71"/>
    <m/>
    <m/>
    <m/>
    <n v="2779500"/>
    <n v="2665264.4399999902"/>
    <m/>
    <m/>
    <m/>
    <n v="2889900"/>
    <n v="2889864.67"/>
    <m/>
    <m/>
    <m/>
  </r>
  <r>
    <x v="28"/>
    <n v="12132200"/>
    <n v="12030494.1"/>
    <m/>
    <m/>
    <m/>
    <n v="12735900"/>
    <n v="12685514.279999901"/>
    <m/>
    <m/>
    <m/>
    <n v="12861300"/>
    <n v="12826009.609999999"/>
    <m/>
    <m/>
    <m/>
  </r>
  <r>
    <x v="29"/>
    <n v="1765600"/>
    <n v="1740827.69"/>
    <m/>
    <m/>
    <m/>
    <n v="1823300"/>
    <n v="1762676.85"/>
    <m/>
    <m/>
    <m/>
    <n v="1870700"/>
    <n v="1801391.34"/>
    <m/>
    <m/>
    <m/>
  </r>
  <r>
    <x v="30"/>
    <n v="5999400"/>
    <n v="5925637.7199999904"/>
    <m/>
    <m/>
    <m/>
    <n v="6195500"/>
    <n v="6084985.4699999997"/>
    <m/>
    <m/>
    <m/>
    <n v="6157400"/>
    <n v="5987572.0199999996"/>
    <m/>
    <m/>
    <m/>
  </r>
  <r>
    <x v="31"/>
    <n v="927703099.99999905"/>
    <n v="920284264.73000002"/>
    <m/>
    <m/>
    <m/>
    <n v="979671000"/>
    <n v="977068513.48000002"/>
    <m/>
    <m/>
    <m/>
    <n v="989572899.99999905"/>
    <n v="984116289.40999901"/>
    <m/>
    <m/>
    <m/>
  </r>
  <r>
    <x v="32"/>
    <n v="4189300"/>
    <n v="4109958.22"/>
    <m/>
    <m/>
    <m/>
    <n v="4350600"/>
    <n v="4137588.7699999898"/>
    <m/>
    <m/>
    <m/>
    <n v="4345600"/>
    <n v="4229801.51"/>
    <m/>
    <m/>
    <m/>
  </r>
  <r>
    <x v="33"/>
    <n v="0"/>
    <n v="0"/>
    <m/>
    <m/>
    <m/>
    <n v="0"/>
    <n v="0"/>
    <m/>
    <m/>
    <m/>
    <n v="0"/>
    <n v="0"/>
    <m/>
    <m/>
    <m/>
  </r>
  <r>
    <x v="34"/>
    <n v="798200"/>
    <n v="735423.27999999898"/>
    <m/>
    <m/>
    <m/>
    <n v="898700"/>
    <n v="740966.94999999902"/>
    <m/>
    <m/>
    <m/>
    <n v="878300"/>
    <n v="777215.28999999899"/>
    <m/>
    <m/>
    <m/>
  </r>
  <r>
    <x v="35"/>
    <n v="2087800"/>
    <n v="2005447.73999999"/>
    <m/>
    <m/>
    <m/>
    <n v="2229200"/>
    <n v="2118943.21"/>
    <m/>
    <m/>
    <m/>
    <n v="2296900"/>
    <n v="2108718.34"/>
    <m/>
    <m/>
    <m/>
  </r>
  <r>
    <x v="36"/>
    <n v="855300"/>
    <n v="838669.82"/>
    <m/>
    <m/>
    <m/>
    <n v="792800"/>
    <n v="753451.96"/>
    <m/>
    <m/>
    <m/>
    <n v="777800"/>
    <n v="777663.26"/>
    <m/>
    <m/>
    <m/>
  </r>
  <r>
    <x v="37"/>
    <n v="883900"/>
    <n v="813108.87"/>
    <m/>
    <m/>
    <m/>
    <n v="1294400"/>
    <n v="1114242.27999999"/>
    <m/>
    <m/>
    <m/>
    <n v="1759500"/>
    <n v="1680463.8699999901"/>
    <m/>
    <m/>
    <m/>
  </r>
  <r>
    <x v="38"/>
    <n v="38381900"/>
    <n v="37565141.859999903"/>
    <m/>
    <m/>
    <m/>
    <n v="39964900"/>
    <n v="38095240.189999901"/>
    <m/>
    <m/>
    <m/>
    <n v="40216700"/>
    <n v="39606263.709999897"/>
    <m/>
    <m/>
    <m/>
  </r>
  <r>
    <x v="39"/>
    <n v="4593300"/>
    <n v="4409060.2099999897"/>
    <m/>
    <m/>
    <m/>
    <n v="5089500"/>
    <n v="4956043.6699999897"/>
    <m/>
    <m/>
    <m/>
    <n v="4799900"/>
    <n v="4717822.6500000004"/>
    <m/>
    <m/>
    <m/>
  </r>
  <r>
    <x v="40"/>
    <n v="188593300"/>
    <n v="188551675.67999899"/>
    <m/>
    <m/>
    <m/>
    <n v="199130300"/>
    <n v="196755033.31"/>
    <m/>
    <m/>
    <m/>
    <n v="199954600"/>
    <n v="199954563.74999899"/>
    <m/>
    <m/>
    <m/>
  </r>
  <r>
    <x v="41"/>
    <n v="8135400"/>
    <n v="7968645.8300000001"/>
    <m/>
    <m/>
    <m/>
    <n v="8560800"/>
    <n v="8171472.0199999996"/>
    <m/>
    <m/>
    <m/>
    <n v="8497500"/>
    <n v="8150982.5699999901"/>
    <m/>
    <m/>
    <m/>
  </r>
  <r>
    <x v="42"/>
    <n v="30083200"/>
    <n v="29789104.379999999"/>
    <m/>
    <m/>
    <m/>
    <n v="31040700"/>
    <n v="30793711.48"/>
    <m/>
    <m/>
    <m/>
    <n v="31282200"/>
    <n v="31282141.25"/>
    <m/>
    <m/>
    <m/>
  </r>
  <r>
    <x v="43"/>
    <n v="55301600"/>
    <n v="54589584.0499999"/>
    <m/>
    <m/>
    <m/>
    <n v="56792200"/>
    <n v="54594953.959999897"/>
    <m/>
    <m/>
    <m/>
    <n v="56027100"/>
    <n v="55386549.6599999"/>
    <m/>
    <m/>
    <m/>
  </r>
  <r>
    <x v="44"/>
    <n v="259100"/>
    <n v="258322.43"/>
    <m/>
    <m/>
    <m/>
    <n v="266000"/>
    <n v="257402.90999999901"/>
    <m/>
    <m/>
    <m/>
    <n v="267100"/>
    <n v="254753.15999999901"/>
    <m/>
    <m/>
    <m/>
  </r>
  <r>
    <x v="45"/>
    <n v="70390700"/>
    <n v="70378426.719999999"/>
    <m/>
    <m/>
    <m/>
    <n v="73467000"/>
    <n v="73442541.659999996"/>
    <m/>
    <m/>
    <m/>
    <n v="75072800"/>
    <n v="75050829.179999903"/>
    <m/>
    <m/>
    <m/>
  </r>
  <r>
    <x v="46"/>
    <n v="6737100"/>
    <n v="6527352.5699999901"/>
    <m/>
    <m/>
    <m/>
    <n v="7214700"/>
    <n v="6922072.5599999996"/>
    <m/>
    <m/>
    <m/>
    <n v="7289800"/>
    <n v="6882350.23999999"/>
    <m/>
    <m/>
    <m/>
  </r>
  <r>
    <x v="47"/>
    <n v="92200"/>
    <n v="90499.43"/>
    <m/>
    <m/>
    <m/>
    <n v="102600"/>
    <n v="95466.880000000005"/>
    <m/>
    <m/>
    <m/>
    <n v="0"/>
    <n v="0"/>
    <m/>
    <m/>
    <m/>
  </r>
  <r>
    <x v="48"/>
    <n v="832600"/>
    <n v="832600"/>
    <m/>
    <m/>
    <m/>
    <n v="859100"/>
    <n v="859100"/>
    <m/>
    <m/>
    <m/>
    <n v="843200"/>
    <n v="843200"/>
    <m/>
    <m/>
    <m/>
  </r>
  <r>
    <x v="49"/>
    <n v="8609500"/>
    <n v="8499425.3399999905"/>
    <m/>
    <m/>
    <m/>
    <n v="8925500"/>
    <n v="8599059.6199999992"/>
    <m/>
    <m/>
    <m/>
    <n v="8833900"/>
    <n v="8735843.3100000005"/>
    <m/>
    <m/>
    <m/>
  </r>
  <r>
    <x v="50"/>
    <n v="2451000"/>
    <n v="2254684.7999999998"/>
    <m/>
    <m/>
    <m/>
    <n v="2440700"/>
    <n v="2204672.88"/>
    <m/>
    <m/>
    <m/>
    <n v="2321600"/>
    <n v="2056835.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59829-9611-2A43-A220-143BE2CA3C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5" firstHeaderRow="0" firstDataRow="1" firstDataCol="1"/>
  <pivotFields count="1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17_Actual" fld="2" baseField="0" baseItem="0"/>
    <dataField name="Sum of FY17_Budge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DAEC-3583-CF4C-986A-008DF24C8799}">
  <dimension ref="A3:C55"/>
  <sheetViews>
    <sheetView workbookViewId="0">
      <selection activeCell="A4" sqref="A4"/>
    </sheetView>
  </sheetViews>
  <sheetFormatPr baseColWidth="10" defaultRowHeight="15" x14ac:dyDescent="0.2"/>
  <cols>
    <col min="1" max="1" width="28.33203125" bestFit="1" customWidth="1"/>
    <col min="2" max="2" width="16.5" bestFit="1" customWidth="1"/>
    <col min="3" max="3" width="17" bestFit="1" customWidth="1"/>
  </cols>
  <sheetData>
    <row r="3" spans="1:3" x14ac:dyDescent="0.2">
      <c r="A3" s="10" t="s">
        <v>90</v>
      </c>
      <c r="B3" t="s">
        <v>92</v>
      </c>
      <c r="C3" t="s">
        <v>93</v>
      </c>
    </row>
    <row r="4" spans="1:3" x14ac:dyDescent="0.2">
      <c r="A4" s="11" t="s">
        <v>16</v>
      </c>
      <c r="B4" s="9">
        <v>341243679.13</v>
      </c>
      <c r="C4" s="9">
        <v>356640100</v>
      </c>
    </row>
    <row r="5" spans="1:3" x14ac:dyDescent="0.2">
      <c r="A5" s="11" t="s">
        <v>17</v>
      </c>
      <c r="B5" s="9">
        <v>321214.59000000003</v>
      </c>
      <c r="C5" s="9">
        <v>328800</v>
      </c>
    </row>
    <row r="6" spans="1:3" x14ac:dyDescent="0.2">
      <c r="A6" s="11" t="s">
        <v>18</v>
      </c>
      <c r="B6" s="9">
        <v>3115157.5599999898</v>
      </c>
      <c r="C6" s="9">
        <v>3130600</v>
      </c>
    </row>
    <row r="7" spans="1:3" x14ac:dyDescent="0.2">
      <c r="A7" s="11" t="s">
        <v>19</v>
      </c>
      <c r="B7" s="9">
        <v>6947552.6699999999</v>
      </c>
      <c r="C7" s="9">
        <v>7670700</v>
      </c>
    </row>
    <row r="8" spans="1:3" x14ac:dyDescent="0.2">
      <c r="A8" s="11" t="s">
        <v>20</v>
      </c>
      <c r="B8" s="9">
        <v>385908.52</v>
      </c>
      <c r="C8" s="9">
        <v>409300</v>
      </c>
    </row>
    <row r="9" spans="1:3" x14ac:dyDescent="0.2">
      <c r="A9" s="11" t="s">
        <v>21</v>
      </c>
      <c r="B9" s="9">
        <v>2946071.21</v>
      </c>
      <c r="C9" s="9">
        <v>3329000</v>
      </c>
    </row>
    <row r="10" spans="1:3" x14ac:dyDescent="0.2">
      <c r="A10" s="11" t="s">
        <v>22</v>
      </c>
      <c r="B10" s="9">
        <v>1315623.30999999</v>
      </c>
      <c r="C10" s="9">
        <v>1552100</v>
      </c>
    </row>
    <row r="11" spans="1:3" x14ac:dyDescent="0.2">
      <c r="A11" s="11" t="s">
        <v>23</v>
      </c>
      <c r="B11" s="9">
        <v>8952825.2799999993</v>
      </c>
      <c r="C11" s="9">
        <v>9349400</v>
      </c>
    </row>
    <row r="12" spans="1:3" x14ac:dyDescent="0.2">
      <c r="A12" s="11" t="s">
        <v>24</v>
      </c>
      <c r="B12" s="9">
        <v>407090.37</v>
      </c>
      <c r="C12" s="9">
        <v>443300</v>
      </c>
    </row>
    <row r="13" spans="1:3" x14ac:dyDescent="0.2">
      <c r="A13" s="11" t="s">
        <v>25</v>
      </c>
      <c r="B13" s="9">
        <v>0</v>
      </c>
      <c r="C13" s="9">
        <v>0</v>
      </c>
    </row>
    <row r="14" spans="1:3" x14ac:dyDescent="0.2">
      <c r="A14" s="11" t="s">
        <v>26</v>
      </c>
      <c r="B14" s="9">
        <v>4066595.33</v>
      </c>
      <c r="C14" s="9">
        <v>4280900</v>
      </c>
    </row>
    <row r="15" spans="1:3" x14ac:dyDescent="0.2">
      <c r="A15" s="11" t="s">
        <v>27</v>
      </c>
      <c r="B15" s="9">
        <v>5772288.3300000001</v>
      </c>
      <c r="C15" s="9">
        <v>5847800</v>
      </c>
    </row>
    <row r="16" spans="1:3" x14ac:dyDescent="0.2">
      <c r="A16" s="11" t="s">
        <v>28</v>
      </c>
      <c r="B16" s="9">
        <v>505017.37</v>
      </c>
      <c r="C16" s="9">
        <v>512000</v>
      </c>
    </row>
    <row r="17" spans="1:3" x14ac:dyDescent="0.2">
      <c r="A17" s="11" t="s">
        <v>29</v>
      </c>
      <c r="B17" s="9">
        <v>156545919.90000001</v>
      </c>
      <c r="C17" s="9">
        <v>156049100</v>
      </c>
    </row>
    <row r="18" spans="1:3" x14ac:dyDescent="0.2">
      <c r="A18" s="11" t="s">
        <v>30</v>
      </c>
      <c r="B18" s="9">
        <v>6522480.4599999897</v>
      </c>
      <c r="C18" s="9">
        <v>6600700</v>
      </c>
    </row>
    <row r="19" spans="1:3" x14ac:dyDescent="0.2">
      <c r="A19" s="11" t="s">
        <v>31</v>
      </c>
      <c r="B19" s="9">
        <v>14439480.050000001</v>
      </c>
      <c r="C19" s="9">
        <v>14860800</v>
      </c>
    </row>
    <row r="20" spans="1:3" x14ac:dyDescent="0.2">
      <c r="A20" s="11" t="s">
        <v>32</v>
      </c>
      <c r="B20" s="9">
        <v>2615303.8999999901</v>
      </c>
      <c r="C20" s="9">
        <v>2764700</v>
      </c>
    </row>
    <row r="21" spans="1:3" x14ac:dyDescent="0.2">
      <c r="A21" s="11" t="s">
        <v>33</v>
      </c>
      <c r="B21" s="9">
        <v>8460963.1999999899</v>
      </c>
      <c r="C21" s="9">
        <v>8837300</v>
      </c>
    </row>
    <row r="22" spans="1:3" x14ac:dyDescent="0.2">
      <c r="A22" s="11" t="s">
        <v>34</v>
      </c>
      <c r="B22" s="9">
        <v>124384360.159999</v>
      </c>
      <c r="C22" s="9">
        <v>124385900</v>
      </c>
    </row>
    <row r="23" spans="1:3" x14ac:dyDescent="0.2">
      <c r="A23" s="11" t="s">
        <v>35</v>
      </c>
      <c r="B23" s="9">
        <v>22408587.5499999</v>
      </c>
      <c r="C23" s="9">
        <v>24332100</v>
      </c>
    </row>
    <row r="24" spans="1:3" x14ac:dyDescent="0.2">
      <c r="A24" s="11" t="s">
        <v>36</v>
      </c>
      <c r="B24" s="9">
        <v>11412339.8799999</v>
      </c>
      <c r="C24" s="9">
        <v>11566000</v>
      </c>
    </row>
    <row r="25" spans="1:3" x14ac:dyDescent="0.2">
      <c r="A25" s="11" t="s">
        <v>37</v>
      </c>
      <c r="B25" s="9">
        <v>20036743.4099999</v>
      </c>
      <c r="C25" s="9">
        <v>20862700</v>
      </c>
    </row>
    <row r="26" spans="1:3" x14ac:dyDescent="0.2">
      <c r="A26" s="11" t="s">
        <v>38</v>
      </c>
      <c r="B26" s="9">
        <v>904969.19</v>
      </c>
      <c r="C26" s="9">
        <v>917200</v>
      </c>
    </row>
    <row r="27" spans="1:3" x14ac:dyDescent="0.2">
      <c r="A27" s="11" t="s">
        <v>39</v>
      </c>
      <c r="B27" s="9">
        <v>479149.53</v>
      </c>
      <c r="C27" s="9">
        <v>484100</v>
      </c>
    </row>
    <row r="28" spans="1:3" x14ac:dyDescent="0.2">
      <c r="A28" s="11" t="s">
        <v>40</v>
      </c>
      <c r="B28" s="9">
        <v>4801960.08</v>
      </c>
      <c r="C28" s="9">
        <v>5249800</v>
      </c>
    </row>
    <row r="29" spans="1:3" x14ac:dyDescent="0.2">
      <c r="A29" s="11" t="s">
        <v>41</v>
      </c>
      <c r="B29" s="9">
        <v>0</v>
      </c>
      <c r="C29" s="9">
        <v>0</v>
      </c>
    </row>
    <row r="30" spans="1:3" x14ac:dyDescent="0.2">
      <c r="A30" s="11" t="s">
        <v>42</v>
      </c>
      <c r="B30" s="9">
        <v>1250442.02</v>
      </c>
      <c r="C30" s="9">
        <v>1382900</v>
      </c>
    </row>
    <row r="31" spans="1:3" x14ac:dyDescent="0.2">
      <c r="A31" s="11" t="s">
        <v>43</v>
      </c>
      <c r="B31" s="9">
        <v>2523884.71</v>
      </c>
      <c r="C31" s="9">
        <v>2561800</v>
      </c>
    </row>
    <row r="32" spans="1:3" x14ac:dyDescent="0.2">
      <c r="A32" s="11" t="s">
        <v>44</v>
      </c>
      <c r="B32" s="9">
        <v>12030494.1</v>
      </c>
      <c r="C32" s="9">
        <v>12132200</v>
      </c>
    </row>
    <row r="33" spans="1:3" x14ac:dyDescent="0.2">
      <c r="A33" s="11" t="s">
        <v>45</v>
      </c>
      <c r="B33" s="9">
        <v>1740827.69</v>
      </c>
      <c r="C33" s="9">
        <v>1765600</v>
      </c>
    </row>
    <row r="34" spans="1:3" x14ac:dyDescent="0.2">
      <c r="A34" s="11" t="s">
        <v>46</v>
      </c>
      <c r="B34" s="9">
        <v>5925637.7199999904</v>
      </c>
      <c r="C34" s="9">
        <v>5999400</v>
      </c>
    </row>
    <row r="35" spans="1:3" x14ac:dyDescent="0.2">
      <c r="A35" s="11" t="s">
        <v>48</v>
      </c>
      <c r="B35" s="9">
        <v>4109958.22</v>
      </c>
      <c r="C35" s="9">
        <v>4189300</v>
      </c>
    </row>
    <row r="36" spans="1:3" x14ac:dyDescent="0.2">
      <c r="A36" s="11" t="s">
        <v>49</v>
      </c>
      <c r="B36" s="9">
        <v>0</v>
      </c>
      <c r="C36" s="9">
        <v>0</v>
      </c>
    </row>
    <row r="37" spans="1:3" x14ac:dyDescent="0.2">
      <c r="A37" s="11" t="s">
        <v>50</v>
      </c>
      <c r="B37" s="9">
        <v>735423.27999999898</v>
      </c>
      <c r="C37" s="9">
        <v>798200</v>
      </c>
    </row>
    <row r="38" spans="1:3" x14ac:dyDescent="0.2">
      <c r="A38" s="11" t="s">
        <v>51</v>
      </c>
      <c r="B38" s="9">
        <v>2005447.73999999</v>
      </c>
      <c r="C38" s="9">
        <v>2087800</v>
      </c>
    </row>
    <row r="39" spans="1:3" x14ac:dyDescent="0.2">
      <c r="A39" s="11" t="s">
        <v>47</v>
      </c>
      <c r="B39" s="9">
        <v>920284264.73000002</v>
      </c>
      <c r="C39" s="9">
        <v>927703099.99999905</v>
      </c>
    </row>
    <row r="40" spans="1:3" x14ac:dyDescent="0.2">
      <c r="A40" s="11" t="s">
        <v>52</v>
      </c>
      <c r="B40" s="9">
        <v>838669.82</v>
      </c>
      <c r="C40" s="9">
        <v>855300</v>
      </c>
    </row>
    <row r="41" spans="1:3" x14ac:dyDescent="0.2">
      <c r="A41" s="11" t="s">
        <v>53</v>
      </c>
      <c r="B41" s="9">
        <v>813108.87</v>
      </c>
      <c r="C41" s="9">
        <v>883900</v>
      </c>
    </row>
    <row r="42" spans="1:3" x14ac:dyDescent="0.2">
      <c r="A42" s="11" t="s">
        <v>54</v>
      </c>
      <c r="B42" s="9">
        <v>37565141.859999903</v>
      </c>
      <c r="C42" s="9">
        <v>38381900</v>
      </c>
    </row>
    <row r="43" spans="1:3" x14ac:dyDescent="0.2">
      <c r="A43" s="11" t="s">
        <v>55</v>
      </c>
      <c r="B43" s="9">
        <v>4409060.2099999897</v>
      </c>
      <c r="C43" s="9">
        <v>4593300</v>
      </c>
    </row>
    <row r="44" spans="1:3" x14ac:dyDescent="0.2">
      <c r="A44" s="11" t="s">
        <v>56</v>
      </c>
      <c r="B44" s="9">
        <v>188551675.67999899</v>
      </c>
      <c r="C44" s="9">
        <v>188593300</v>
      </c>
    </row>
    <row r="45" spans="1:3" x14ac:dyDescent="0.2">
      <c r="A45" s="11" t="s">
        <v>57</v>
      </c>
      <c r="B45" s="9">
        <v>7968645.8300000001</v>
      </c>
      <c r="C45" s="9">
        <v>8135400</v>
      </c>
    </row>
    <row r="46" spans="1:3" x14ac:dyDescent="0.2">
      <c r="A46" s="11" t="s">
        <v>58</v>
      </c>
      <c r="B46" s="9">
        <v>29789104.379999999</v>
      </c>
      <c r="C46" s="9">
        <v>30083200</v>
      </c>
    </row>
    <row r="47" spans="1:3" x14ac:dyDescent="0.2">
      <c r="A47" s="11" t="s">
        <v>59</v>
      </c>
      <c r="B47" s="9">
        <v>54589584.0499999</v>
      </c>
      <c r="C47" s="9">
        <v>55301600</v>
      </c>
    </row>
    <row r="48" spans="1:3" x14ac:dyDescent="0.2">
      <c r="A48" s="11" t="s">
        <v>60</v>
      </c>
      <c r="B48" s="9">
        <v>258322.43</v>
      </c>
      <c r="C48" s="9">
        <v>259100</v>
      </c>
    </row>
    <row r="49" spans="1:3" x14ac:dyDescent="0.2">
      <c r="A49" s="11" t="s">
        <v>61</v>
      </c>
      <c r="B49" s="9">
        <v>70378426.719999999</v>
      </c>
      <c r="C49" s="9">
        <v>70390700</v>
      </c>
    </row>
    <row r="50" spans="1:3" x14ac:dyDescent="0.2">
      <c r="A50" s="11" t="s">
        <v>62</v>
      </c>
      <c r="B50" s="9">
        <v>6527352.5699999901</v>
      </c>
      <c r="C50" s="9">
        <v>6737100</v>
      </c>
    </row>
    <row r="51" spans="1:3" x14ac:dyDescent="0.2">
      <c r="A51" s="11" t="s">
        <v>63</v>
      </c>
      <c r="B51" s="9">
        <v>90499.43</v>
      </c>
      <c r="C51" s="9">
        <v>92200</v>
      </c>
    </row>
    <row r="52" spans="1:3" x14ac:dyDescent="0.2">
      <c r="A52" s="11" t="s">
        <v>64</v>
      </c>
      <c r="B52" s="9">
        <v>832600</v>
      </c>
      <c r="C52" s="9">
        <v>832600</v>
      </c>
    </row>
    <row r="53" spans="1:3" x14ac:dyDescent="0.2">
      <c r="A53" s="11" t="s">
        <v>65</v>
      </c>
      <c r="B53" s="9">
        <v>8499425.3399999905</v>
      </c>
      <c r="C53" s="9">
        <v>8609500</v>
      </c>
    </row>
    <row r="54" spans="1:3" x14ac:dyDescent="0.2">
      <c r="A54" s="11" t="s">
        <v>66</v>
      </c>
      <c r="B54" s="9">
        <v>2254684.7999999998</v>
      </c>
      <c r="C54" s="9">
        <v>2451000</v>
      </c>
    </row>
    <row r="55" spans="1:3" x14ac:dyDescent="0.2">
      <c r="A55" s="11" t="s">
        <v>91</v>
      </c>
      <c r="B55" s="9">
        <v>2112963963.1799977</v>
      </c>
      <c r="C55" s="9">
        <v>2145224799.999999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0" zoomScale="134" workbookViewId="0">
      <selection activeCell="B56" sqref="B56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E:E)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 J:J)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 O:O)</f>
        <v>38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E:E)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 J:J)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 O:O)</f>
        <v>15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VLOOKUP(A56,$A$1:$P$52, 4)</f>
        <v>-36209.630000000005</v>
      </c>
      <c r="C56">
        <f>VLOOKUP(A56, $A$1:$P$52, 9)</f>
        <v>-27292.159999999974</v>
      </c>
      <c r="D56">
        <f>VLOOKUP(A56, $A$1:$P$52, 14)</f>
        <v>-9181.0800000000163</v>
      </c>
    </row>
    <row r="57" spans="1:16" x14ac:dyDescent="0.2">
      <c r="A57" t="s">
        <v>25</v>
      </c>
      <c r="B57">
        <f t="shared" ref="B57:B61" si="9">VLOOKUP(A57,$A$1:$P$52, 4)</f>
        <v>0</v>
      </c>
      <c r="C57">
        <f t="shared" ref="C57:C61" si="10">VLOOKUP(A57, $A$1:$P$52, 9)</f>
        <v>0</v>
      </c>
      <c r="D57">
        <f t="shared" ref="D57:D61" si="11">VLOOKUP(A57, $A$1:$P$52, 14)</f>
        <v>-311228.08999999997</v>
      </c>
    </row>
    <row r="58" spans="1:16" x14ac:dyDescent="0.2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">
      <c r="A63" s="7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_xlfn.XLOOKUP(A65, $A$2:$A$52, $D$2:$D$52)</f>
        <v>-36209.630000000005</v>
      </c>
      <c r="C65">
        <f>_xlfn.XLOOKUP(A65, $A$2:$A$52, $I$2:$I$52)</f>
        <v>-27292.159999999974</v>
      </c>
      <c r="D65">
        <f>_xlfn.XLOOKUP(A65, $A$2:$A$52, $N$2:$N$52)</f>
        <v>-9181.0800000000163</v>
      </c>
    </row>
    <row r="66" spans="1:4" x14ac:dyDescent="0.2">
      <c r="A66" t="s">
        <v>25</v>
      </c>
      <c r="B66">
        <f t="shared" ref="B66:B70" si="12">_xlfn.XLOOKUP(A66, $A$2:$A$52, $D$2:$D$52)</f>
        <v>0</v>
      </c>
      <c r="C66">
        <f t="shared" ref="C66:C70" si="13">_xlfn.XLOOKUP(A66, $A$2:$A$52, $I$2:$I$52)</f>
        <v>0</v>
      </c>
      <c r="D66">
        <f t="shared" ref="D66:D70" si="14">_xlfn.XLOOKUP(A66, $A$2:$A$52, $N$2:$N$52)</f>
        <v>-311228.08999999997</v>
      </c>
    </row>
    <row r="67" spans="1:4" x14ac:dyDescent="0.2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INDEX($D$2:$D$52, MATCH(A74, $A$2:$A$52, 0))</f>
        <v>-36209.630000000005</v>
      </c>
      <c r="C74">
        <f>INDEX($I$2:$I$52, MATCH(A74, $A$2:$A$52, 0))</f>
        <v>-27292.159999999974</v>
      </c>
      <c r="D74" s="12">
        <f>INDEX($N$2:$N$52, MATCH(A74, $A$2:$A$52, 0))</f>
        <v>-9181.0800000000163</v>
      </c>
    </row>
    <row r="75" spans="1:4" x14ac:dyDescent="0.2">
      <c r="A75" t="s">
        <v>25</v>
      </c>
      <c r="B75">
        <f t="shared" ref="B75:B79" si="15">INDEX($D$2:$D$52, MATCH(A75, $A$2:$A$52, 0))</f>
        <v>0</v>
      </c>
      <c r="C75">
        <f t="shared" ref="C75:C79" si="16">INDEX($I$2:$I$52, MATCH(A75, $A$2:$A$52, 0))</f>
        <v>0</v>
      </c>
      <c r="D75" s="12">
        <f t="shared" ref="D75:D79" si="17">INDEX($N$2:$N$52, MATCH(A75, $A$2:$A$52, 0))</f>
        <v>-311228.08999999997</v>
      </c>
    </row>
    <row r="76" spans="1:4" x14ac:dyDescent="0.2">
      <c r="A76" t="s">
        <v>32</v>
      </c>
      <c r="B76">
        <f t="shared" si="15"/>
        <v>-149396.10000000987</v>
      </c>
      <c r="C76">
        <f t="shared" si="16"/>
        <v>-189254.06000000006</v>
      </c>
      <c r="D76" s="12">
        <f t="shared" si="17"/>
        <v>-374962.91000000015</v>
      </c>
    </row>
    <row r="77" spans="1:4" x14ac:dyDescent="0.2">
      <c r="A77" t="s">
        <v>38</v>
      </c>
      <c r="B77">
        <f t="shared" si="15"/>
        <v>-12230.810000000056</v>
      </c>
      <c r="C77">
        <f t="shared" si="16"/>
        <v>-45485.580000000075</v>
      </c>
      <c r="D77" s="12">
        <f t="shared" si="17"/>
        <v>-72.879999999888241</v>
      </c>
    </row>
    <row r="78" spans="1:4" x14ac:dyDescent="0.2">
      <c r="A78" t="s">
        <v>39</v>
      </c>
      <c r="B78">
        <f t="shared" si="15"/>
        <v>-4950.4699999999721</v>
      </c>
      <c r="C78">
        <f t="shared" si="16"/>
        <v>-8005.7900000010268</v>
      </c>
      <c r="D78" s="12">
        <f t="shared" si="17"/>
        <v>-1724.9000000000233</v>
      </c>
    </row>
    <row r="79" spans="1:4" x14ac:dyDescent="0.2">
      <c r="A79" t="s">
        <v>55</v>
      </c>
      <c r="B79">
        <f t="shared" si="15"/>
        <v>-184239.79000001028</v>
      </c>
      <c r="C79">
        <f t="shared" si="16"/>
        <v>-133456.33000001032</v>
      </c>
      <c r="D79" s="12">
        <f t="shared" si="17"/>
        <v>-82077.349999999627</v>
      </c>
    </row>
    <row r="81" spans="1:7" x14ac:dyDescent="0.2">
      <c r="A81" s="7" t="s">
        <v>70</v>
      </c>
    </row>
    <row r="82" spans="1:7" x14ac:dyDescent="0.2">
      <c r="A82" t="s">
        <v>0</v>
      </c>
      <c r="B82" t="s">
        <v>27</v>
      </c>
      <c r="C82" t="s">
        <v>19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>
        <f>INDEX($B2:$B52, MATCH(B82, $A$2:$A$52, 0))</f>
        <v>5847800</v>
      </c>
      <c r="C84" s="6">
        <f>INDEX($C2:$C52, MATCH(C82, $A$2:$A$52, 0))</f>
        <v>6947552.6699999999</v>
      </c>
    </row>
    <row r="85" spans="1:7" x14ac:dyDescent="0.2">
      <c r="A85" t="s">
        <v>74</v>
      </c>
      <c r="B85" s="6">
        <f>INDEX($G3:$G53, MATCH(B82, $A$2:$A$52, 0))</f>
        <v>530500</v>
      </c>
      <c r="C85" s="6">
        <f>INDEX($H3:$H53, MATCH(C82, $A$2:$A$52, 0))</f>
        <v>427758.64</v>
      </c>
    </row>
    <row r="86" spans="1:7" x14ac:dyDescent="0.2">
      <c r="A86" t="s">
        <v>75</v>
      </c>
      <c r="B86" s="6">
        <f>INDEX($L3:$L53, MATCH(B82, $A$2:$A$52, 0))</f>
        <v>526200</v>
      </c>
      <c r="C86" s="6">
        <f>INDEX($M3:$M53, MATCH(C82, $A$2:$A$52, 0))</f>
        <v>445114.28999999899</v>
      </c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:C82" xr:uid="{5AA16524-516C-BF41-A6F6-FDD2F04723FF}">
      <formula1>$A$2:$A$52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291F-4272-CC42-B49B-10266BF79C12}">
  <dimension ref="A1:A51"/>
  <sheetViews>
    <sheetView workbookViewId="0">
      <selection sqref="A1:A51"/>
    </sheetView>
  </sheetViews>
  <sheetFormatPr baseColWidth="10" defaultRowHeight="15" x14ac:dyDescent="0.2"/>
  <cols>
    <col min="1" max="1" width="31" customWidth="1"/>
  </cols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  <row r="51" spans="1:1" x14ac:dyDescent="0.2">
      <c r="A5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metro_budget</vt:lpstr>
      <vt:lpstr>Sheet2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pkrystman@outlook.com</cp:lastModifiedBy>
  <cp:revision/>
  <dcterms:created xsi:type="dcterms:W3CDTF">2020-02-26T17:00:38Z</dcterms:created>
  <dcterms:modified xsi:type="dcterms:W3CDTF">2024-05-23T19:11:23Z</dcterms:modified>
  <cp:category/>
  <cp:contentStatus/>
</cp:coreProperties>
</file>