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Projects\excel-lookups-da12-wileymartin\"/>
    </mc:Choice>
  </mc:AlternateContent>
  <xr:revisionPtr revIDLastSave="0" documentId="13_ncr:1_{7A26F0DF-6A05-49F9-BB3B-C4BD77EDCA27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B56" i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E6" i="1" s="1"/>
  <c r="D7" i="1"/>
  <c r="D8" i="1"/>
  <c r="D9" i="1"/>
  <c r="D10" i="1"/>
  <c r="E10" i="1" s="1"/>
  <c r="D11" i="1"/>
  <c r="D12" i="1"/>
  <c r="D13" i="1"/>
  <c r="D14" i="1"/>
  <c r="E14" i="1" s="1"/>
  <c r="D15" i="1"/>
  <c r="D16" i="1"/>
  <c r="D17" i="1"/>
  <c r="D18" i="1"/>
  <c r="B58" i="1" s="1"/>
  <c r="D19" i="1"/>
  <c r="D20" i="1"/>
  <c r="D21" i="1"/>
  <c r="D22" i="1"/>
  <c r="D23" i="1"/>
  <c r="D24" i="1"/>
  <c r="D25" i="1"/>
  <c r="D26" i="1"/>
  <c r="E26" i="1" s="1"/>
  <c r="D27" i="1"/>
  <c r="D28" i="1"/>
  <c r="D29" i="1"/>
  <c r="D30" i="1"/>
  <c r="E30" i="1" s="1"/>
  <c r="D31" i="1"/>
  <c r="D32" i="1"/>
  <c r="D33" i="1"/>
  <c r="D34" i="1"/>
  <c r="E34" i="1" s="1"/>
  <c r="D35" i="1"/>
  <c r="D36" i="1"/>
  <c r="D37" i="1"/>
  <c r="D38" i="1"/>
  <c r="E38" i="1" s="1"/>
  <c r="D39" i="1"/>
  <c r="D40" i="1"/>
  <c r="D41" i="1"/>
  <c r="D42" i="1"/>
  <c r="D43" i="1"/>
  <c r="D44" i="1"/>
  <c r="D45" i="1"/>
  <c r="D46" i="1"/>
  <c r="E46" i="1" s="1"/>
  <c r="D47" i="1"/>
  <c r="D48" i="1"/>
  <c r="D49" i="1"/>
  <c r="D50" i="1"/>
  <c r="E50" i="1" s="1"/>
  <c r="F50" i="1" s="1"/>
  <c r="D51" i="1"/>
  <c r="D52" i="1"/>
  <c r="D2" i="1"/>
  <c r="E4" i="1"/>
  <c r="E8" i="1"/>
  <c r="E12" i="1"/>
  <c r="E13" i="1"/>
  <c r="B59" i="1"/>
  <c r="B60" i="1"/>
  <c r="E32" i="1"/>
  <c r="E36" i="1"/>
  <c r="E42" i="1"/>
  <c r="E45" i="1"/>
  <c r="E52" i="1"/>
  <c r="B57" i="1"/>
  <c r="B61" i="1"/>
  <c r="E11" i="1"/>
  <c r="F11" i="1" s="1"/>
  <c r="E17" i="1"/>
  <c r="E49" i="1"/>
  <c r="E51" i="1"/>
  <c r="E5" i="1"/>
  <c r="E3" i="1"/>
  <c r="E33" i="1"/>
  <c r="E2" i="1"/>
  <c r="E16" i="1"/>
  <c r="E47" i="1"/>
  <c r="E20" i="1"/>
  <c r="E43" i="1"/>
  <c r="E27" i="1"/>
  <c r="F27" i="1" s="1"/>
  <c r="E40" i="1"/>
  <c r="E7" i="1"/>
  <c r="E21" i="1"/>
  <c r="E19" i="1"/>
  <c r="E41" i="1"/>
  <c r="E31" i="1"/>
  <c r="E24" i="1"/>
  <c r="E29" i="1"/>
  <c r="E44" i="1"/>
  <c r="E35" i="1"/>
  <c r="F35" i="1" s="1"/>
  <c r="E48" i="1"/>
  <c r="E37" i="1"/>
  <c r="E22" i="1"/>
  <c r="E28" i="1"/>
  <c r="E9" i="1"/>
  <c r="E15" i="1"/>
  <c r="E39" i="1"/>
  <c r="E23" i="1"/>
  <c r="F44" i="1" l="1"/>
  <c r="F16" i="1"/>
  <c r="E18" i="1"/>
  <c r="F48" i="1" s="1"/>
  <c r="F52" i="1"/>
  <c r="F4" i="1"/>
  <c r="F36" i="1"/>
  <c r="F8" i="1"/>
  <c r="F40" i="1"/>
  <c r="F12" i="1"/>
  <c r="F28" i="1"/>
  <c r="F20" i="1"/>
  <c r="E25" i="1"/>
  <c r="F15" i="1" s="1"/>
  <c r="F51" i="1"/>
  <c r="F47" i="1"/>
  <c r="F43" i="1"/>
  <c r="F39" i="1"/>
  <c r="F31" i="1"/>
  <c r="F23" i="1"/>
  <c r="F19" i="1"/>
  <c r="F7" i="1"/>
  <c r="F3" i="1"/>
  <c r="F46" i="1"/>
  <c r="F42" i="1"/>
  <c r="F38" i="1"/>
  <c r="F34" i="1"/>
  <c r="F30" i="1"/>
  <c r="F26" i="1"/>
  <c r="F22" i="1"/>
  <c r="F18" i="1"/>
  <c r="F14" i="1"/>
  <c r="F10" i="1"/>
  <c r="F6" i="1"/>
  <c r="F2" i="1"/>
  <c r="F49" i="1"/>
  <c r="F45" i="1"/>
  <c r="F41" i="1"/>
  <c r="F37" i="1"/>
  <c r="F33" i="1"/>
  <c r="F29" i="1"/>
  <c r="F25" i="1"/>
  <c r="F21" i="1"/>
  <c r="F17" i="1"/>
  <c r="F13" i="1"/>
  <c r="F9" i="1"/>
  <c r="F24" i="1" l="1"/>
  <c r="F32" i="1"/>
  <c r="F5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<sst xmlns="http://schemas.openxmlformats.org/spreadsheetml/2006/main" count="150" uniqueCount="90">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</sst>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Budget</a:t>
            </a:r>
            <a:r>
              <a:rPr lang="en-US" baseline="0"/>
              <a:t>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Beer Board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409300</c:v>
                </c:pt>
                <c:pt idx="1">
                  <c:v>428500</c:v>
                </c:pt>
                <c:pt idx="2">
                  <c:v>445200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8-4C0F-8FE8-4D2D5F87F4DC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Beer Board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385908.52</c:v>
                </c:pt>
                <c:pt idx="1">
                  <c:v>427758.64</c:v>
                </c:pt>
                <c:pt idx="2">
                  <c:v>445114.28999999899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8-4C0F-8FE8-4D2D5F87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969648"/>
        <c:axId val="1141958128"/>
      </c:barChart>
      <c:catAx>
        <c:axId val="11419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58128"/>
        <c:crosses val="autoZero"/>
        <c:auto val="1"/>
        <c:lblAlgn val="ctr"/>
        <c:lblOffset val="100"/>
        <c:noMultiLvlLbl val="0"/>
      </c:catAx>
      <c:valAx>
        <c:axId val="11419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73</xdr:row>
      <xdr:rowOff>152400</xdr:rowOff>
    </xdr:from>
    <xdr:to>
      <xdr:col>10</xdr:col>
      <xdr:colOff>361950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00C9-E228-4E55-BA74-DD1512761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11" workbookViewId="0">
      <selection activeCell="F56" sqref="F5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ABS(C2-B2)</f>
        <v>15396420.870000005</v>
      </c>
      <c r="E2" s="5">
        <f>IF(D2&gt;0,D2/B2,"NA")</f>
        <v>4.3170750765267295E-2</v>
      </c>
      <c r="F2">
        <f>IF(E2&lt;&gt;"NA",RANK(E2,$E:$E,0),"NA")</f>
        <v>14</v>
      </c>
      <c r="G2">
        <v>382685200</v>
      </c>
      <c r="H2">
        <v>346340810.81999999</v>
      </c>
      <c r="I2">
        <f>ABS(H2-G2)</f>
        <v>36344389.180000007</v>
      </c>
      <c r="J2" s="5">
        <f>IF(I2&gt;0,G2/I2,"NA")</f>
        <v>10.529416194194516</v>
      </c>
      <c r="K2">
        <f>IF(J2&lt;&gt;"NA",RANK(J2,$J:$J,0),"NA")</f>
        <v>38</v>
      </c>
      <c r="L2">
        <v>376548600</v>
      </c>
      <c r="M2">
        <v>355279492.22999901</v>
      </c>
      <c r="N2">
        <f>ABS(M2-L2)</f>
        <v>21269107.770000994</v>
      </c>
      <c r="O2" s="5">
        <f>IF(N2&gt;0,N2/L2,"NA")</f>
        <v>5.6484362894991494E-2</v>
      </c>
      <c r="P2">
        <f>IF(O2&lt;&gt;"NA",RANK(O2,$O:$O,0),"NA")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ABS(C3-B3)</f>
        <v>7585.4099999999744</v>
      </c>
      <c r="E3" s="5">
        <f>IF(D3&gt;0,D3/B3,"NA")</f>
        <v>2.3069981751824741E-2</v>
      </c>
      <c r="F3">
        <f t="shared" ref="F3:F52" si="1">IF(E3&lt;&gt;"NA",RANK(E3,$E:$E,0),"NA")</f>
        <v>22</v>
      </c>
      <c r="G3">
        <v>334800</v>
      </c>
      <c r="H3">
        <v>312433.70999999897</v>
      </c>
      <c r="I3">
        <f t="shared" ref="I3:I52" si="2">ABS(H3-G3)</f>
        <v>22366.290000001027</v>
      </c>
      <c r="J3" s="5">
        <f t="shared" ref="J3:J52" si="3">IF(I3&gt;0,G3/I3,"NA")</f>
        <v>14.968955512961006</v>
      </c>
      <c r="K3">
        <f t="shared" ref="K3:K52" si="4">IF(J3&lt;&gt;"NA",RANK(J3,$J:$J,0),"NA")</f>
        <v>34</v>
      </c>
      <c r="L3">
        <v>322700</v>
      </c>
      <c r="M3">
        <v>322263.03999999998</v>
      </c>
      <c r="N3">
        <f t="shared" ref="N3:N52" si="5">ABS(M3-L3)</f>
        <v>436.96000000002095</v>
      </c>
      <c r="O3" s="5">
        <f t="shared" ref="O3:O52" si="6">IF(N3&gt;0,N3/L3,"NA")</f>
        <v>1.3540749922529313E-3</v>
      </c>
      <c r="P3">
        <f t="shared" ref="P3:P52" si="7">IF(O3&lt;&gt;"NA",RANK(O3,$O:$O,0),"NA")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>IF(D4&gt;0,D4/B4,"NA")</f>
        <v>4.9327413275443007E-3</v>
      </c>
      <c r="F4">
        <f t="shared" si="1"/>
        <v>42</v>
      </c>
      <c r="G4">
        <v>3652300</v>
      </c>
      <c r="H4">
        <v>3589693.2099999902</v>
      </c>
      <c r="I4">
        <f t="shared" si="2"/>
        <v>62606.790000009816</v>
      </c>
      <c r="J4" s="5">
        <f t="shared" si="3"/>
        <v>58.337122858390074</v>
      </c>
      <c r="K4">
        <f t="shared" si="4"/>
        <v>12</v>
      </c>
      <c r="L4">
        <v>3662400</v>
      </c>
      <c r="M4">
        <v>3564983.04999999</v>
      </c>
      <c r="N4">
        <f t="shared" si="5"/>
        <v>97416.950000009965</v>
      </c>
      <c r="O4" s="5">
        <f t="shared" si="6"/>
        <v>2.6599210899959033E-2</v>
      </c>
      <c r="P4">
        <f t="shared" si="7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>IF(D5&gt;0,D5/B5,"NA")</f>
        <v>9.4273968477453174E-2</v>
      </c>
      <c r="F5">
        <f t="shared" si="1"/>
        <v>4</v>
      </c>
      <c r="G5">
        <v>7968300</v>
      </c>
      <c r="H5">
        <v>7020609.3200000003</v>
      </c>
      <c r="I5">
        <f t="shared" si="2"/>
        <v>947690.6799999997</v>
      </c>
      <c r="J5" s="5">
        <f t="shared" si="3"/>
        <v>8.4081232074583685</v>
      </c>
      <c r="K5">
        <f t="shared" si="4"/>
        <v>43</v>
      </c>
      <c r="L5">
        <v>7759600</v>
      </c>
      <c r="M5">
        <v>7497322.9100000001</v>
      </c>
      <c r="N5">
        <f t="shared" si="5"/>
        <v>262277.08999999985</v>
      </c>
      <c r="O5" s="5">
        <f t="shared" si="6"/>
        <v>3.3800336357544182E-2</v>
      </c>
      <c r="P5">
        <f t="shared" si="7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>IF(D6&gt;0,D6/B6,"NA")</f>
        <v>5.7149963352064452E-2</v>
      </c>
      <c r="F6">
        <f t="shared" si="1"/>
        <v>11</v>
      </c>
      <c r="G6">
        <v>428500</v>
      </c>
      <c r="H6">
        <v>427758.64</v>
      </c>
      <c r="I6">
        <f t="shared" si="2"/>
        <v>741.35999999998603</v>
      </c>
      <c r="J6" s="5">
        <f t="shared" si="3"/>
        <v>577.99179885616718</v>
      </c>
      <c r="K6">
        <f t="shared" si="4"/>
        <v>4</v>
      </c>
      <c r="L6">
        <v>445200</v>
      </c>
      <c r="M6">
        <v>445114.28999999899</v>
      </c>
      <c r="N6">
        <f t="shared" si="5"/>
        <v>85.710000001010485</v>
      </c>
      <c r="O6" s="5">
        <f t="shared" si="6"/>
        <v>1.925202156356929E-4</v>
      </c>
      <c r="P6">
        <f t="shared" si="7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>IF(D7&gt;0,D7/B7,"NA")</f>
        <v>0.11502817362571344</v>
      </c>
      <c r="F7">
        <f t="shared" si="1"/>
        <v>2</v>
      </c>
      <c r="G7">
        <v>3390900</v>
      </c>
      <c r="H7">
        <v>3051483.41</v>
      </c>
      <c r="I7">
        <f t="shared" si="2"/>
        <v>339416.58999999985</v>
      </c>
      <c r="J7" s="5">
        <f t="shared" si="3"/>
        <v>9.9903779010919926</v>
      </c>
      <c r="K7">
        <f t="shared" si="4"/>
        <v>40</v>
      </c>
      <c r="L7">
        <v>3345200</v>
      </c>
      <c r="M7">
        <v>2946440.08</v>
      </c>
      <c r="N7">
        <f t="shared" si="5"/>
        <v>398759.91999999993</v>
      </c>
      <c r="O7" s="5">
        <f t="shared" si="6"/>
        <v>0.11920361114432618</v>
      </c>
      <c r="P7">
        <f t="shared" si="7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>IF(D8&gt;0,D8/B8,"NA")</f>
        <v>0.15235918433091292</v>
      </c>
      <c r="F8">
        <f t="shared" si="1"/>
        <v>1</v>
      </c>
      <c r="G8">
        <v>1590700</v>
      </c>
      <c r="H8">
        <v>1383905.98999999</v>
      </c>
      <c r="I8">
        <f t="shared" si="2"/>
        <v>206794.01000001002</v>
      </c>
      <c r="J8" s="5">
        <f t="shared" si="3"/>
        <v>7.6921957265586318</v>
      </c>
      <c r="K8">
        <f t="shared" si="4"/>
        <v>44</v>
      </c>
      <c r="L8">
        <v>1579300</v>
      </c>
      <c r="M8">
        <v>1337735.3199999901</v>
      </c>
      <c r="N8">
        <f t="shared" si="5"/>
        <v>241564.68000000995</v>
      </c>
      <c r="O8" s="5">
        <f t="shared" si="6"/>
        <v>0.15295680364719175</v>
      </c>
      <c r="P8">
        <f t="shared" si="7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>IF(D9&gt;0,D9/B9,"NA")</f>
        <v>4.2417130511048909E-2</v>
      </c>
      <c r="F9">
        <f t="shared" si="1"/>
        <v>16</v>
      </c>
      <c r="G9">
        <v>11073700</v>
      </c>
      <c r="H9">
        <v>9929059.5199999996</v>
      </c>
      <c r="I9">
        <f t="shared" si="2"/>
        <v>1144640.4800000004</v>
      </c>
      <c r="J9" s="5">
        <f t="shared" si="3"/>
        <v>9.6743913861931521</v>
      </c>
      <c r="K9">
        <f t="shared" si="4"/>
        <v>41</v>
      </c>
      <c r="L9">
        <v>10790500</v>
      </c>
      <c r="M9">
        <v>9993599.52999999</v>
      </c>
      <c r="N9">
        <f t="shared" si="5"/>
        <v>796900.47000000998</v>
      </c>
      <c r="O9" s="5">
        <f t="shared" si="6"/>
        <v>7.3852043000788653E-2</v>
      </c>
      <c r="P9">
        <f t="shared" si="7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>IF(D10&gt;0,D10/B10,"NA")</f>
        <v>8.1681998646514792E-2</v>
      </c>
      <c r="F10">
        <f t="shared" si="1"/>
        <v>6</v>
      </c>
      <c r="G10">
        <v>495200</v>
      </c>
      <c r="H10">
        <v>467907.84000000003</v>
      </c>
      <c r="I10">
        <f t="shared" si="2"/>
        <v>27292.159999999974</v>
      </c>
      <c r="J10" s="5">
        <f t="shared" si="3"/>
        <v>18.144404840071306</v>
      </c>
      <c r="K10">
        <f t="shared" si="4"/>
        <v>31</v>
      </c>
      <c r="L10">
        <v>487500</v>
      </c>
      <c r="M10">
        <v>478318.92</v>
      </c>
      <c r="N10">
        <f t="shared" si="5"/>
        <v>9181.0800000000163</v>
      </c>
      <c r="O10" s="5">
        <f t="shared" si="6"/>
        <v>1.883298461538465E-2</v>
      </c>
      <c r="P10">
        <f t="shared" si="7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>IF(D11&gt;0,D11/B11,"NA")</f>
        <v>NA</v>
      </c>
      <c r="F11" t="str">
        <f t="shared" si="1"/>
        <v>NA</v>
      </c>
      <c r="G11">
        <v>0</v>
      </c>
      <c r="H11">
        <v>0</v>
      </c>
      <c r="I11">
        <f t="shared" si="2"/>
        <v>0</v>
      </c>
      <c r="J11" s="5" t="str">
        <f t="shared" si="3"/>
        <v>NA</v>
      </c>
      <c r="K11" t="str">
        <f t="shared" si="4"/>
        <v>NA</v>
      </c>
      <c r="L11">
        <v>375000</v>
      </c>
      <c r="M11">
        <v>63771.91</v>
      </c>
      <c r="N11">
        <f t="shared" si="5"/>
        <v>311228.08999999997</v>
      </c>
      <c r="O11" s="5">
        <f t="shared" si="6"/>
        <v>0.82994157333333329</v>
      </c>
      <c r="P11">
        <f t="shared" si="7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>IF(D12&gt;0,D12/B12,"NA")</f>
        <v>5.0060657805601608E-2</v>
      </c>
      <c r="F12">
        <f t="shared" si="1"/>
        <v>13</v>
      </c>
      <c r="G12">
        <v>4700400</v>
      </c>
      <c r="H12">
        <v>4205555.5999999996</v>
      </c>
      <c r="I12">
        <f t="shared" si="2"/>
        <v>494844.40000000037</v>
      </c>
      <c r="J12" s="5">
        <f t="shared" si="3"/>
        <v>9.4987434433935114</v>
      </c>
      <c r="K12">
        <f t="shared" si="4"/>
        <v>42</v>
      </c>
      <c r="L12">
        <v>4677800</v>
      </c>
      <c r="M12">
        <v>4371713.1399999997</v>
      </c>
      <c r="N12">
        <f t="shared" si="5"/>
        <v>306086.86000000034</v>
      </c>
      <c r="O12" s="5">
        <f t="shared" si="6"/>
        <v>6.5433934755654441E-2</v>
      </c>
      <c r="P12">
        <f t="shared" si="7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>IF(D13&gt;0,D13/B13,"NA")</f>
        <v>1.2912833886247806E-2</v>
      </c>
      <c r="F13">
        <f t="shared" si="1"/>
        <v>33</v>
      </c>
      <c r="G13">
        <v>6223700</v>
      </c>
      <c r="H13">
        <v>5909077.9399999902</v>
      </c>
      <c r="I13">
        <f t="shared" si="2"/>
        <v>314622.06000000983</v>
      </c>
      <c r="J13" s="5">
        <f t="shared" si="3"/>
        <v>19.781511824059017</v>
      </c>
      <c r="K13">
        <f t="shared" si="4"/>
        <v>30</v>
      </c>
      <c r="L13">
        <v>6207300</v>
      </c>
      <c r="M13">
        <v>6056976.6699999999</v>
      </c>
      <c r="N13">
        <f t="shared" si="5"/>
        <v>150323.33000000007</v>
      </c>
      <c r="O13" s="5">
        <f t="shared" si="6"/>
        <v>2.4217184605222895E-2</v>
      </c>
      <c r="P13">
        <f t="shared" si="7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>IF(D14&gt;0,D14/B14,"NA")</f>
        <v>1.3637949218750009E-2</v>
      </c>
      <c r="F14">
        <f t="shared" si="1"/>
        <v>30</v>
      </c>
      <c r="G14">
        <v>530500</v>
      </c>
      <c r="H14">
        <v>524402.98</v>
      </c>
      <c r="I14">
        <f t="shared" si="2"/>
        <v>6097.0200000000186</v>
      </c>
      <c r="J14" s="5">
        <f t="shared" si="3"/>
        <v>87.009719502313985</v>
      </c>
      <c r="K14">
        <f t="shared" si="4"/>
        <v>8</v>
      </c>
      <c r="L14">
        <v>526200</v>
      </c>
      <c r="M14">
        <v>504989.88</v>
      </c>
      <c r="N14">
        <f t="shared" si="5"/>
        <v>21210.119999999995</v>
      </c>
      <c r="O14" s="5">
        <f t="shared" si="6"/>
        <v>4.0308095781071827E-2</v>
      </c>
      <c r="P14">
        <f t="shared" si="7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>IF(D15&gt;0,D15/B15,"NA")</f>
        <v>3.1837408866824991E-3</v>
      </c>
      <c r="F15">
        <f t="shared" si="1"/>
        <v>43</v>
      </c>
      <c r="G15">
        <v>184167800</v>
      </c>
      <c r="H15">
        <v>175966389.24999899</v>
      </c>
      <c r="I15">
        <f t="shared" si="2"/>
        <v>8201410.7500010133</v>
      </c>
      <c r="J15" s="5">
        <f t="shared" si="3"/>
        <v>22.455624478993112</v>
      </c>
      <c r="K15">
        <f t="shared" si="4"/>
        <v>24</v>
      </c>
      <c r="L15">
        <v>188953500</v>
      </c>
      <c r="M15">
        <v>184450910.84999901</v>
      </c>
      <c r="N15">
        <f t="shared" si="5"/>
        <v>4502589.1500009894</v>
      </c>
      <c r="O15" s="5">
        <f t="shared" si="6"/>
        <v>2.3829085727446114E-2</v>
      </c>
      <c r="P15">
        <f t="shared" si="7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>IF(D16&gt;0,D16/B16,"NA")</f>
        <v>1.1850188616360429E-2</v>
      </c>
      <c r="F16">
        <f t="shared" si="1"/>
        <v>37</v>
      </c>
      <c r="G16">
        <v>7352500</v>
      </c>
      <c r="H16">
        <v>7350464.0800000001</v>
      </c>
      <c r="I16">
        <f t="shared" si="2"/>
        <v>2035.9199999999255</v>
      </c>
      <c r="J16" s="5">
        <f t="shared" si="3"/>
        <v>3611.3894455579143</v>
      </c>
      <c r="K16">
        <f t="shared" si="4"/>
        <v>2</v>
      </c>
      <c r="L16">
        <v>7397200</v>
      </c>
      <c r="M16">
        <v>7397093</v>
      </c>
      <c r="N16">
        <f t="shared" si="5"/>
        <v>107</v>
      </c>
      <c r="O16" s="5">
        <f t="shared" si="6"/>
        <v>1.4464932677229222E-5</v>
      </c>
      <c r="P16">
        <f t="shared" si="7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>IF(D17&gt;0,D17/B17,"NA")</f>
        <v>2.8351094826658003E-2</v>
      </c>
      <c r="F17">
        <f t="shared" si="1"/>
        <v>21</v>
      </c>
      <c r="G17">
        <v>15309700</v>
      </c>
      <c r="H17">
        <v>14645233.51</v>
      </c>
      <c r="I17">
        <f t="shared" si="2"/>
        <v>664466.49000000022</v>
      </c>
      <c r="J17" s="5">
        <f t="shared" si="3"/>
        <v>23.04059005293103</v>
      </c>
      <c r="K17">
        <f t="shared" si="4"/>
        <v>23</v>
      </c>
      <c r="L17">
        <v>15311800</v>
      </c>
      <c r="M17">
        <v>14346057.039999999</v>
      </c>
      <c r="N17">
        <f t="shared" si="5"/>
        <v>965742.96000000089</v>
      </c>
      <c r="O17" s="5">
        <f t="shared" si="6"/>
        <v>6.3071811282801551E-2</v>
      </c>
      <c r="P17">
        <f t="shared" si="7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>IF(D18&gt;0,D18/B18,"NA")</f>
        <v>5.4037002206391245E-2</v>
      </c>
      <c r="F18">
        <f t="shared" si="1"/>
        <v>12</v>
      </c>
      <c r="G18">
        <v>2861000</v>
      </c>
      <c r="H18">
        <v>2671745.94</v>
      </c>
      <c r="I18">
        <f t="shared" si="2"/>
        <v>189254.06000000006</v>
      </c>
      <c r="J18" s="5">
        <f t="shared" si="3"/>
        <v>15.117245040872566</v>
      </c>
      <c r="K18">
        <f t="shared" si="4"/>
        <v>33</v>
      </c>
      <c r="L18">
        <v>2910600</v>
      </c>
      <c r="M18">
        <v>2535637.09</v>
      </c>
      <c r="N18">
        <f t="shared" si="5"/>
        <v>374962.91000000015</v>
      </c>
      <c r="O18" s="5">
        <f t="shared" si="6"/>
        <v>0.12882667147667154</v>
      </c>
      <c r="P18">
        <f t="shared" si="7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>IF(D19&gt;0,D19/B19,"NA")</f>
        <v>4.258504294298146E-2</v>
      </c>
      <c r="F19">
        <f t="shared" si="1"/>
        <v>15</v>
      </c>
      <c r="G19">
        <v>9713300</v>
      </c>
      <c r="H19">
        <v>8991707.2399999909</v>
      </c>
      <c r="I19">
        <f t="shared" si="2"/>
        <v>721592.76000000909</v>
      </c>
      <c r="J19" s="5">
        <f t="shared" si="3"/>
        <v>13.46091665332102</v>
      </c>
      <c r="K19">
        <f t="shared" si="4"/>
        <v>36</v>
      </c>
      <c r="L19">
        <v>9343000</v>
      </c>
      <c r="M19">
        <v>8766655.9100000001</v>
      </c>
      <c r="N19">
        <f t="shared" si="5"/>
        <v>576344.08999999985</v>
      </c>
      <c r="O19" s="5">
        <f t="shared" si="6"/>
        <v>6.1687262121374278E-2</v>
      </c>
      <c r="P19">
        <f t="shared" si="7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>IF(D20&gt;0,D20/B20,"NA")</f>
        <v>1.2379538203300809E-5</v>
      </c>
      <c r="F20">
        <f t="shared" si="1"/>
        <v>47</v>
      </c>
      <c r="G20">
        <v>131849400</v>
      </c>
      <c r="H20">
        <v>131839624.37</v>
      </c>
      <c r="I20">
        <f t="shared" si="2"/>
        <v>9775.6299999952316</v>
      </c>
      <c r="J20" s="5">
        <f t="shared" si="3"/>
        <v>13487.560392533711</v>
      </c>
      <c r="K20">
        <f t="shared" si="4"/>
        <v>1</v>
      </c>
      <c r="L20">
        <v>130621400</v>
      </c>
      <c r="M20">
        <v>130621283.53999899</v>
      </c>
      <c r="N20">
        <f t="shared" si="5"/>
        <v>116.46000100672245</v>
      </c>
      <c r="O20" s="5">
        <f t="shared" si="6"/>
        <v>8.9158438821450736E-7</v>
      </c>
      <c r="P20">
        <f t="shared" si="7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>IF(D21&gt;0,D21/B21,"NA")</f>
        <v>7.9052463618023094E-2</v>
      </c>
      <c r="F21">
        <f t="shared" si="1"/>
        <v>9</v>
      </c>
      <c r="G21">
        <v>24497400</v>
      </c>
      <c r="H21">
        <v>22655993.629999999</v>
      </c>
      <c r="I21">
        <f t="shared" si="2"/>
        <v>1841406.370000001</v>
      </c>
      <c r="J21" s="5">
        <f t="shared" si="3"/>
        <v>13.303635959508485</v>
      </c>
      <c r="K21">
        <f t="shared" si="4"/>
        <v>37</v>
      </c>
      <c r="L21">
        <v>24323000</v>
      </c>
      <c r="M21">
        <v>23434073.089999899</v>
      </c>
      <c r="N21">
        <f t="shared" si="5"/>
        <v>888926.91000010073</v>
      </c>
      <c r="O21" s="5">
        <f t="shared" si="6"/>
        <v>3.6546762734864152E-2</v>
      </c>
      <c r="P21">
        <f t="shared" si="7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>IF(D22&gt;0,D22/B22,"NA")</f>
        <v>1.3285502334437123E-2</v>
      </c>
      <c r="F22">
        <f t="shared" si="1"/>
        <v>32</v>
      </c>
      <c r="G22">
        <v>11980700</v>
      </c>
      <c r="H22">
        <v>11791977.9699999</v>
      </c>
      <c r="I22">
        <f t="shared" si="2"/>
        <v>188722.03000009991</v>
      </c>
      <c r="J22" s="5">
        <f t="shared" si="3"/>
        <v>63.483314587033945</v>
      </c>
      <c r="K22">
        <f t="shared" si="4"/>
        <v>10</v>
      </c>
      <c r="L22">
        <v>11935200</v>
      </c>
      <c r="M22">
        <v>11934454.77</v>
      </c>
      <c r="N22">
        <f t="shared" si="5"/>
        <v>745.23000000044703</v>
      </c>
      <c r="O22" s="5">
        <f t="shared" si="6"/>
        <v>6.2439674240938325E-5</v>
      </c>
      <c r="P22">
        <f t="shared" si="7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>IF(D23&gt;0,D23/B23,"NA")</f>
        <v>3.9590110100806722E-2</v>
      </c>
      <c r="F23">
        <f t="shared" si="1"/>
        <v>18</v>
      </c>
      <c r="G23">
        <v>22683800</v>
      </c>
      <c r="H23">
        <v>21722126.219999898</v>
      </c>
      <c r="I23">
        <f t="shared" si="2"/>
        <v>961673.78000010177</v>
      </c>
      <c r="J23" s="5">
        <f t="shared" si="3"/>
        <v>23.587832456030569</v>
      </c>
      <c r="K23">
        <f t="shared" si="4"/>
        <v>22</v>
      </c>
      <c r="L23">
        <v>23220300</v>
      </c>
      <c r="M23">
        <v>22619057.440000001</v>
      </c>
      <c r="N23">
        <f t="shared" si="5"/>
        <v>601242.55999999866</v>
      </c>
      <c r="O23" s="5">
        <f t="shared" si="6"/>
        <v>2.5892971236375011E-2</v>
      </c>
      <c r="P23">
        <f t="shared" si="7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>IF(D24&gt;0,D24/B24,"NA")</f>
        <v>1.3334943305713101E-2</v>
      </c>
      <c r="F24">
        <f t="shared" si="1"/>
        <v>31</v>
      </c>
      <c r="G24">
        <v>1112700</v>
      </c>
      <c r="H24">
        <v>1067214.42</v>
      </c>
      <c r="I24">
        <f t="shared" si="2"/>
        <v>45485.580000000075</v>
      </c>
      <c r="J24" s="5">
        <f t="shared" si="3"/>
        <v>24.462697848416976</v>
      </c>
      <c r="K24">
        <f t="shared" si="4"/>
        <v>20</v>
      </c>
      <c r="L24">
        <v>1112600</v>
      </c>
      <c r="M24">
        <v>1112527.1200000001</v>
      </c>
      <c r="N24">
        <f t="shared" si="5"/>
        <v>72.879999999888241</v>
      </c>
      <c r="O24" s="5">
        <f t="shared" si="6"/>
        <v>6.5504224339284781E-5</v>
      </c>
      <c r="P24">
        <f t="shared" si="7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>IF(D25&gt;0,D25/B25,"NA")</f>
        <v>1.0226130964676661E-2</v>
      </c>
      <c r="F25">
        <f t="shared" si="1"/>
        <v>38</v>
      </c>
      <c r="G25">
        <v>505200</v>
      </c>
      <c r="H25">
        <v>497194.20999999897</v>
      </c>
      <c r="I25">
        <f t="shared" si="2"/>
        <v>8005.7900000010268</v>
      </c>
      <c r="J25" s="5">
        <f t="shared" si="3"/>
        <v>63.104328242426448</v>
      </c>
      <c r="K25">
        <f t="shared" si="4"/>
        <v>11</v>
      </c>
      <c r="L25">
        <v>496500</v>
      </c>
      <c r="M25">
        <v>494775.1</v>
      </c>
      <c r="N25">
        <f t="shared" si="5"/>
        <v>1724.9000000000233</v>
      </c>
      <c r="O25" s="5">
        <f t="shared" si="6"/>
        <v>3.4741188318228064E-3</v>
      </c>
      <c r="P25">
        <f t="shared" si="7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>IF(D26&gt;0,D26/B26,"NA")</f>
        <v>8.5306091660634673E-2</v>
      </c>
      <c r="F26">
        <f t="shared" si="1"/>
        <v>5</v>
      </c>
      <c r="G26">
        <v>5442200</v>
      </c>
      <c r="H26">
        <v>5122329.02999999</v>
      </c>
      <c r="I26">
        <f t="shared" si="2"/>
        <v>319870.97000000998</v>
      </c>
      <c r="J26" s="5">
        <f t="shared" si="3"/>
        <v>17.013735257062653</v>
      </c>
      <c r="K26">
        <f t="shared" si="4"/>
        <v>32</v>
      </c>
      <c r="L26">
        <v>5430700</v>
      </c>
      <c r="M26">
        <v>5117235.21</v>
      </c>
      <c r="N26">
        <f t="shared" si="5"/>
        <v>313464.79000000004</v>
      </c>
      <c r="O26" s="5">
        <f t="shared" si="6"/>
        <v>5.7720881286022069E-2</v>
      </c>
      <c r="P26">
        <f t="shared" si="7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>IF(D27&gt;0,D27/B27,"NA")</f>
        <v>NA</v>
      </c>
      <c r="F27" t="str">
        <f t="shared" si="1"/>
        <v>NA</v>
      </c>
      <c r="G27">
        <v>0</v>
      </c>
      <c r="H27">
        <v>0</v>
      </c>
      <c r="I27">
        <f t="shared" si="2"/>
        <v>0</v>
      </c>
      <c r="J27" s="5" t="str">
        <f t="shared" si="3"/>
        <v>NA</v>
      </c>
      <c r="K27" t="str">
        <f t="shared" si="4"/>
        <v>NA</v>
      </c>
      <c r="L27">
        <v>0</v>
      </c>
      <c r="M27">
        <v>0</v>
      </c>
      <c r="N27">
        <f t="shared" si="5"/>
        <v>0</v>
      </c>
      <c r="O27" s="5" t="str">
        <f t="shared" si="6"/>
        <v>NA</v>
      </c>
      <c r="P27" t="str">
        <f t="shared" si="7"/>
        <v>NA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>IF(D28&gt;0,D28/B28,"NA")</f>
        <v>9.5782760864849215E-2</v>
      </c>
      <c r="F28">
        <f t="shared" si="1"/>
        <v>3</v>
      </c>
      <c r="G28">
        <v>1545700</v>
      </c>
      <c r="H28">
        <v>1281335.23</v>
      </c>
      <c r="I28">
        <f t="shared" si="2"/>
        <v>264364.77</v>
      </c>
      <c r="J28" s="5">
        <f t="shared" si="3"/>
        <v>5.8468456292417477</v>
      </c>
      <c r="K28">
        <f t="shared" si="4"/>
        <v>46</v>
      </c>
      <c r="L28">
        <v>1525900</v>
      </c>
      <c r="M28">
        <v>1393285.06</v>
      </c>
      <c r="N28">
        <f t="shared" si="5"/>
        <v>132614.93999999994</v>
      </c>
      <c r="O28" s="5">
        <f t="shared" si="6"/>
        <v>8.6909325643882263E-2</v>
      </c>
      <c r="P28">
        <f t="shared" si="7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>IF(D29&gt;0,D29/B29,"NA")</f>
        <v>1.4800253727847622E-2</v>
      </c>
      <c r="F29">
        <f t="shared" si="1"/>
        <v>28</v>
      </c>
      <c r="G29">
        <v>2779500</v>
      </c>
      <c r="H29">
        <v>2665264.4399999902</v>
      </c>
      <c r="I29">
        <f t="shared" si="2"/>
        <v>114235.56000000983</v>
      </c>
      <c r="J29" s="5">
        <f t="shared" si="3"/>
        <v>24.331302792228275</v>
      </c>
      <c r="K29">
        <f t="shared" si="4"/>
        <v>21</v>
      </c>
      <c r="L29">
        <v>2889900</v>
      </c>
      <c r="M29">
        <v>2889864.67</v>
      </c>
      <c r="N29">
        <f t="shared" si="5"/>
        <v>35.330000000074506</v>
      </c>
      <c r="O29" s="5">
        <f t="shared" si="6"/>
        <v>1.2225336516860273E-5</v>
      </c>
      <c r="P29">
        <f t="shared" si="7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>IF(D30&gt;0,D30/B30,"NA")</f>
        <v>8.3831374359143746E-3</v>
      </c>
      <c r="F30">
        <f t="shared" si="1"/>
        <v>40</v>
      </c>
      <c r="G30">
        <v>12735900</v>
      </c>
      <c r="H30">
        <v>12685514.279999901</v>
      </c>
      <c r="I30">
        <f t="shared" si="2"/>
        <v>50385.720000099391</v>
      </c>
      <c r="J30" s="5">
        <f t="shared" si="3"/>
        <v>252.76804618401556</v>
      </c>
      <c r="K30">
        <f t="shared" si="4"/>
        <v>6</v>
      </c>
      <c r="L30">
        <v>12861300</v>
      </c>
      <c r="M30">
        <v>12826009.609999999</v>
      </c>
      <c r="N30">
        <f t="shared" si="5"/>
        <v>35290.390000000596</v>
      </c>
      <c r="O30" s="5">
        <f t="shared" si="6"/>
        <v>2.7439209100169185E-3</v>
      </c>
      <c r="P30">
        <f t="shared" si="7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>IF(D31&gt;0,D31/B31,"NA")</f>
        <v>1.4030533529678329E-2</v>
      </c>
      <c r="F31">
        <f t="shared" si="1"/>
        <v>29</v>
      </c>
      <c r="G31">
        <v>1823300</v>
      </c>
      <c r="H31">
        <v>1762676.85</v>
      </c>
      <c r="I31">
        <f t="shared" si="2"/>
        <v>60623.149999999907</v>
      </c>
      <c r="J31" s="5">
        <f t="shared" si="3"/>
        <v>30.075969328548627</v>
      </c>
      <c r="K31">
        <f t="shared" si="4"/>
        <v>16</v>
      </c>
      <c r="L31">
        <v>1870700</v>
      </c>
      <c r="M31">
        <v>1801391.34</v>
      </c>
      <c r="N31">
        <f t="shared" si="5"/>
        <v>69308.659999999916</v>
      </c>
      <c r="O31" s="5">
        <f t="shared" si="6"/>
        <v>3.7049585716576634E-2</v>
      </c>
      <c r="P31">
        <f t="shared" si="7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>IF(D32&gt;0,D32/B32,"NA")</f>
        <v>1.2294942827617691E-2</v>
      </c>
      <c r="F32">
        <f t="shared" si="1"/>
        <v>36</v>
      </c>
      <c r="G32">
        <v>6195500</v>
      </c>
      <c r="H32">
        <v>6084985.4699999997</v>
      </c>
      <c r="I32">
        <f t="shared" si="2"/>
        <v>110514.53000000026</v>
      </c>
      <c r="J32" s="5">
        <f t="shared" si="3"/>
        <v>56.060501727691239</v>
      </c>
      <c r="K32">
        <f t="shared" si="4"/>
        <v>13</v>
      </c>
      <c r="L32">
        <v>6157400</v>
      </c>
      <c r="M32">
        <v>5987572.0199999996</v>
      </c>
      <c r="N32">
        <f t="shared" si="5"/>
        <v>169827.98000000045</v>
      </c>
      <c r="O32" s="5">
        <f t="shared" si="6"/>
        <v>2.7581118653977402E-2</v>
      </c>
      <c r="P32">
        <f t="shared" si="7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>IF(D33&gt;0,D33/B33,"NA")</f>
        <v>7.9969930789269058E-3</v>
      </c>
      <c r="F33">
        <f t="shared" si="1"/>
        <v>41</v>
      </c>
      <c r="G33">
        <v>979671000</v>
      </c>
      <c r="H33">
        <v>977068513.48000002</v>
      </c>
      <c r="I33">
        <f t="shared" si="2"/>
        <v>2602486.5199999809</v>
      </c>
      <c r="J33" s="5">
        <f t="shared" si="3"/>
        <v>376.43653193639102</v>
      </c>
      <c r="K33">
        <f t="shared" si="4"/>
        <v>5</v>
      </c>
      <c r="L33">
        <v>989572899.99999905</v>
      </c>
      <c r="M33">
        <v>984116289.40999901</v>
      </c>
      <c r="N33">
        <f t="shared" si="5"/>
        <v>5456610.5900000334</v>
      </c>
      <c r="O33" s="5">
        <f t="shared" si="6"/>
        <v>5.5141067323084929E-3</v>
      </c>
      <c r="P33">
        <f t="shared" si="7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>IF(D34&gt;0,D34/B34,"NA")</f>
        <v>1.8939149738619768E-2</v>
      </c>
      <c r="F34">
        <f t="shared" si="1"/>
        <v>26</v>
      </c>
      <c r="G34">
        <v>4350600</v>
      </c>
      <c r="H34">
        <v>4137588.7699999898</v>
      </c>
      <c r="I34">
        <f t="shared" si="2"/>
        <v>213011.23000001023</v>
      </c>
      <c r="J34" s="5">
        <f t="shared" si="3"/>
        <v>20.424275283513413</v>
      </c>
      <c r="K34">
        <f t="shared" si="4"/>
        <v>27</v>
      </c>
      <c r="L34">
        <v>4345600</v>
      </c>
      <c r="M34">
        <v>4229801.51</v>
      </c>
      <c r="N34">
        <f t="shared" si="5"/>
        <v>115798.49000000022</v>
      </c>
      <c r="O34" s="5">
        <f t="shared" si="6"/>
        <v>2.6647296115611244E-2</v>
      </c>
      <c r="P34">
        <f t="shared" si="7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>IF(D35&gt;0,D35/B35,"NA")</f>
        <v>NA</v>
      </c>
      <c r="F35" t="str">
        <f t="shared" si="1"/>
        <v>NA</v>
      </c>
      <c r="G35">
        <v>0</v>
      </c>
      <c r="H35">
        <v>0</v>
      </c>
      <c r="I35">
        <f t="shared" si="2"/>
        <v>0</v>
      </c>
      <c r="J35" s="5" t="str">
        <f t="shared" si="3"/>
        <v>NA</v>
      </c>
      <c r="K35" t="str">
        <f t="shared" si="4"/>
        <v>NA</v>
      </c>
      <c r="L35">
        <v>0</v>
      </c>
      <c r="M35">
        <v>0</v>
      </c>
      <c r="N35">
        <f t="shared" si="5"/>
        <v>0</v>
      </c>
      <c r="O35" s="5" t="str">
        <f t="shared" si="6"/>
        <v>NA</v>
      </c>
      <c r="P35" t="str">
        <f t="shared" si="7"/>
        <v>NA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>IF(D36&gt;0,D36/B36,"NA")</f>
        <v>7.8647857679780775E-2</v>
      </c>
      <c r="F36">
        <f t="shared" si="1"/>
        <v>10</v>
      </c>
      <c r="G36">
        <v>898700</v>
      </c>
      <c r="H36">
        <v>740966.94999999902</v>
      </c>
      <c r="I36">
        <f t="shared" si="2"/>
        <v>157733.05000000098</v>
      </c>
      <c r="J36" s="5">
        <f t="shared" si="3"/>
        <v>5.6976011051583315</v>
      </c>
      <c r="K36">
        <f t="shared" si="4"/>
        <v>47</v>
      </c>
      <c r="L36">
        <v>878300</v>
      </c>
      <c r="M36">
        <v>777215.28999999899</v>
      </c>
      <c r="N36">
        <f t="shared" si="5"/>
        <v>101084.71000000101</v>
      </c>
      <c r="O36" s="5">
        <f t="shared" si="6"/>
        <v>0.11509132414892521</v>
      </c>
      <c r="P36">
        <f t="shared" si="7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>IF(D37&gt;0,D37/B37,"NA")</f>
        <v>3.9444515758219188E-2</v>
      </c>
      <c r="F37">
        <f t="shared" si="1"/>
        <v>19</v>
      </c>
      <c r="G37">
        <v>2229200</v>
      </c>
      <c r="H37">
        <v>2118943.21</v>
      </c>
      <c r="I37">
        <f t="shared" si="2"/>
        <v>110256.79000000004</v>
      </c>
      <c r="J37" s="5">
        <f t="shared" si="3"/>
        <v>20.21825594596033</v>
      </c>
      <c r="K37">
        <f t="shared" si="4"/>
        <v>28</v>
      </c>
      <c r="L37">
        <v>2296900</v>
      </c>
      <c r="M37">
        <v>2108718.34</v>
      </c>
      <c r="N37">
        <f t="shared" si="5"/>
        <v>188181.66000000015</v>
      </c>
      <c r="O37" s="5">
        <f t="shared" si="6"/>
        <v>8.1928538464887526E-2</v>
      </c>
      <c r="P37">
        <f t="shared" si="7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>IF(D38&gt;0,D38/B38,"NA")</f>
        <v>1.9443680579913542E-2</v>
      </c>
      <c r="F38">
        <f t="shared" si="1"/>
        <v>25</v>
      </c>
      <c r="G38">
        <v>792800</v>
      </c>
      <c r="H38">
        <v>753451.96</v>
      </c>
      <c r="I38">
        <f t="shared" si="2"/>
        <v>39348.040000000037</v>
      </c>
      <c r="J38" s="5">
        <f t="shared" si="3"/>
        <v>20.14839875124655</v>
      </c>
      <c r="K38">
        <f t="shared" si="4"/>
        <v>29</v>
      </c>
      <c r="L38">
        <v>777800</v>
      </c>
      <c r="M38">
        <v>777663.26</v>
      </c>
      <c r="N38">
        <f t="shared" si="5"/>
        <v>136.73999999999069</v>
      </c>
      <c r="O38" s="5">
        <f t="shared" si="6"/>
        <v>1.7580354847003174E-4</v>
      </c>
      <c r="P38">
        <f t="shared" si="7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>IF(D39&gt;0,D39/B39,"NA")</f>
        <v>8.008952370177623E-2</v>
      </c>
      <c r="F39">
        <f t="shared" si="1"/>
        <v>8</v>
      </c>
      <c r="G39">
        <v>1294400</v>
      </c>
      <c r="H39">
        <v>1114242.27999999</v>
      </c>
      <c r="I39">
        <f t="shared" si="2"/>
        <v>180157.72000000998</v>
      </c>
      <c r="J39" s="5">
        <f t="shared" si="3"/>
        <v>7.1848156160053991</v>
      </c>
      <c r="K39">
        <f t="shared" si="4"/>
        <v>45</v>
      </c>
      <c r="L39">
        <v>1759500</v>
      </c>
      <c r="M39">
        <v>1680463.8699999901</v>
      </c>
      <c r="N39">
        <f t="shared" si="5"/>
        <v>79036.1300000099</v>
      </c>
      <c r="O39" s="5">
        <f t="shared" si="6"/>
        <v>4.4919653310605226E-2</v>
      </c>
      <c r="P39">
        <f t="shared" si="7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>IF(D40&gt;0,D40/B40,"NA")</f>
        <v>2.1279773539092578E-2</v>
      </c>
      <c r="F40">
        <f t="shared" si="1"/>
        <v>23</v>
      </c>
      <c r="G40">
        <v>39964900</v>
      </c>
      <c r="H40">
        <v>38095240.189999901</v>
      </c>
      <c r="I40">
        <f t="shared" si="2"/>
        <v>1869659.8100000992</v>
      </c>
      <c r="J40" s="5">
        <f t="shared" si="3"/>
        <v>21.375492903170379</v>
      </c>
      <c r="K40">
        <f t="shared" si="4"/>
        <v>26</v>
      </c>
      <c r="L40">
        <v>40216700</v>
      </c>
      <c r="M40">
        <v>39606263.709999897</v>
      </c>
      <c r="N40">
        <f t="shared" si="5"/>
        <v>610436.29000010341</v>
      </c>
      <c r="O40" s="5">
        <f t="shared" si="6"/>
        <v>1.5178676768608648E-2</v>
      </c>
      <c r="P40">
        <f t="shared" si="7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>IF(D41&gt;0,D41/B41,"NA")</f>
        <v>4.0110550149132493E-2</v>
      </c>
      <c r="F41">
        <f t="shared" si="1"/>
        <v>17</v>
      </c>
      <c r="G41">
        <v>5089500</v>
      </c>
      <c r="H41">
        <v>4956043.6699999897</v>
      </c>
      <c r="I41">
        <f t="shared" si="2"/>
        <v>133456.33000001032</v>
      </c>
      <c r="J41" s="5">
        <f t="shared" si="3"/>
        <v>38.136070428428582</v>
      </c>
      <c r="K41">
        <f t="shared" si="4"/>
        <v>14</v>
      </c>
      <c r="L41">
        <v>4799900</v>
      </c>
      <c r="M41">
        <v>4717822.6500000004</v>
      </c>
      <c r="N41">
        <f t="shared" si="5"/>
        <v>82077.349999999627</v>
      </c>
      <c r="O41" s="5">
        <f t="shared" si="6"/>
        <v>1.7099804162586642E-2</v>
      </c>
      <c r="P41">
        <f t="shared" si="7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>IF(D42&gt;0,D42/B42,"NA")</f>
        <v>2.2070943135841053E-4</v>
      </c>
      <c r="F42">
        <f t="shared" si="1"/>
        <v>45</v>
      </c>
      <c r="G42">
        <v>199130300</v>
      </c>
      <c r="H42">
        <v>196755033.31</v>
      </c>
      <c r="I42">
        <f t="shared" si="2"/>
        <v>2375266.6899999976</v>
      </c>
      <c r="J42" s="5">
        <f t="shared" si="3"/>
        <v>83.834922974480904</v>
      </c>
      <c r="K42">
        <f t="shared" si="4"/>
        <v>9</v>
      </c>
      <c r="L42">
        <v>199954600</v>
      </c>
      <c r="M42">
        <v>199954563.74999899</v>
      </c>
      <c r="N42">
        <f t="shared" si="5"/>
        <v>36.250001013278961</v>
      </c>
      <c r="O42" s="5">
        <f t="shared" si="6"/>
        <v>1.8129115815929696E-7</v>
      </c>
      <c r="P42">
        <f t="shared" si="7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>IF(D43&gt;0,D43/B43,"NA")</f>
        <v>2.0497353541313264E-2</v>
      </c>
      <c r="F43">
        <f t="shared" si="1"/>
        <v>24</v>
      </c>
      <c r="G43">
        <v>8560800</v>
      </c>
      <c r="H43">
        <v>8171472.0199999996</v>
      </c>
      <c r="I43">
        <f t="shared" si="2"/>
        <v>389327.98000000045</v>
      </c>
      <c r="J43" s="5">
        <f t="shared" si="3"/>
        <v>21.988658508438029</v>
      </c>
      <c r="K43">
        <f t="shared" si="4"/>
        <v>25</v>
      </c>
      <c r="L43">
        <v>8497500</v>
      </c>
      <c r="M43">
        <v>8150982.5699999901</v>
      </c>
      <c r="N43">
        <f t="shared" si="5"/>
        <v>346517.43000000995</v>
      </c>
      <c r="O43" s="5">
        <f t="shared" si="6"/>
        <v>4.0778750220654303E-2</v>
      </c>
      <c r="P43">
        <f t="shared" si="7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>IF(D44&gt;0,D44/B44,"NA")</f>
        <v>9.7760750186150751E-3</v>
      </c>
      <c r="F44">
        <f t="shared" si="1"/>
        <v>39</v>
      </c>
      <c r="G44">
        <v>31040700</v>
      </c>
      <c r="H44">
        <v>30793711.48</v>
      </c>
      <c r="I44">
        <f t="shared" si="2"/>
        <v>246988.51999999955</v>
      </c>
      <c r="J44" s="5">
        <f t="shared" si="3"/>
        <v>125.67669137010925</v>
      </c>
      <c r="K44">
        <f t="shared" si="4"/>
        <v>7</v>
      </c>
      <c r="L44">
        <v>31282200</v>
      </c>
      <c r="M44">
        <v>31282141.25</v>
      </c>
      <c r="N44">
        <f t="shared" si="5"/>
        <v>58.75</v>
      </c>
      <c r="O44" s="5">
        <f t="shared" si="6"/>
        <v>1.8780648419868168E-6</v>
      </c>
      <c r="P44">
        <f t="shared" si="7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>IF(D45&gt;0,D45/B45,"NA")</f>
        <v>1.287514194887851E-2</v>
      </c>
      <c r="F45">
        <f t="shared" si="1"/>
        <v>34</v>
      </c>
      <c r="G45">
        <v>56792200</v>
      </c>
      <c r="H45">
        <v>54594953.959999897</v>
      </c>
      <c r="I45">
        <f t="shared" si="2"/>
        <v>2197246.0400001034</v>
      </c>
      <c r="J45" s="5">
        <f t="shared" si="3"/>
        <v>25.846991627754772</v>
      </c>
      <c r="K45">
        <f t="shared" si="4"/>
        <v>18</v>
      </c>
      <c r="L45">
        <v>56027100</v>
      </c>
      <c r="M45">
        <v>55386549.6599999</v>
      </c>
      <c r="N45">
        <f t="shared" si="5"/>
        <v>640550.34000010043</v>
      </c>
      <c r="O45" s="5">
        <f t="shared" si="6"/>
        <v>1.1432866237947358E-2</v>
      </c>
      <c r="P45">
        <f t="shared" si="7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>IF(D46&gt;0,D46/B46,"NA")</f>
        <v>3.0010420686993711E-3</v>
      </c>
      <c r="F46">
        <f t="shared" si="1"/>
        <v>44</v>
      </c>
      <c r="G46">
        <v>266000</v>
      </c>
      <c r="H46">
        <v>257402.90999999901</v>
      </c>
      <c r="I46">
        <f t="shared" si="2"/>
        <v>8597.090000000986</v>
      </c>
      <c r="J46" s="5">
        <f t="shared" si="3"/>
        <v>30.940702028240892</v>
      </c>
      <c r="K46">
        <f t="shared" si="4"/>
        <v>15</v>
      </c>
      <c r="L46">
        <v>267100</v>
      </c>
      <c r="M46">
        <v>254753.15999999901</v>
      </c>
      <c r="N46">
        <f t="shared" si="5"/>
        <v>12346.840000000986</v>
      </c>
      <c r="O46" s="5">
        <f t="shared" si="6"/>
        <v>4.6225533508053113E-2</v>
      </c>
      <c r="P46">
        <f t="shared" si="7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>IF(D47&gt;0,D47/B47,"NA")</f>
        <v>1.7435939690898361E-4</v>
      </c>
      <c r="F47">
        <f t="shared" si="1"/>
        <v>46</v>
      </c>
      <c r="G47">
        <v>73467000</v>
      </c>
      <c r="H47">
        <v>73442541.659999996</v>
      </c>
      <c r="I47">
        <f t="shared" si="2"/>
        <v>24458.340000003576</v>
      </c>
      <c r="J47" s="5">
        <f t="shared" si="3"/>
        <v>3003.7606804055081</v>
      </c>
      <c r="K47">
        <f t="shared" si="4"/>
        <v>3</v>
      </c>
      <c r="L47">
        <v>75072800</v>
      </c>
      <c r="M47">
        <v>75050829.179999903</v>
      </c>
      <c r="N47">
        <f t="shared" si="5"/>
        <v>21970.820000097156</v>
      </c>
      <c r="O47" s="5">
        <f t="shared" si="6"/>
        <v>2.9266019117572752E-4</v>
      </c>
      <c r="P47">
        <f t="shared" si="7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>IF(D48&gt;0,D48/B48,"NA")</f>
        <v>3.1133192323107857E-2</v>
      </c>
      <c r="F48">
        <f t="shared" si="1"/>
        <v>20</v>
      </c>
      <c r="G48">
        <v>7214700</v>
      </c>
      <c r="H48">
        <v>6922072.5599999996</v>
      </c>
      <c r="I48">
        <f t="shared" si="2"/>
        <v>292627.44000000041</v>
      </c>
      <c r="J48" s="5">
        <f t="shared" si="3"/>
        <v>24.65489907576675</v>
      </c>
      <c r="K48">
        <f t="shared" si="4"/>
        <v>19</v>
      </c>
      <c r="L48">
        <v>7289800</v>
      </c>
      <c r="M48">
        <v>6882350.23999999</v>
      </c>
      <c r="N48">
        <f t="shared" si="5"/>
        <v>407449.76000001002</v>
      </c>
      <c r="O48" s="5">
        <f t="shared" si="6"/>
        <v>5.5893132870587676E-2</v>
      </c>
      <c r="P48">
        <f t="shared" si="7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>IF(D49&gt;0,D49/B49,"NA")</f>
        <v>1.8444360086767971E-2</v>
      </c>
      <c r="F49">
        <f t="shared" si="1"/>
        <v>27</v>
      </c>
      <c r="G49">
        <v>102600</v>
      </c>
      <c r="H49">
        <v>95466.880000000005</v>
      </c>
      <c r="I49">
        <f t="shared" si="2"/>
        <v>7133.1199999999953</v>
      </c>
      <c r="J49" s="5">
        <f t="shared" si="3"/>
        <v>14.383607734063084</v>
      </c>
      <c r="K49">
        <f t="shared" si="4"/>
        <v>35</v>
      </c>
      <c r="L49">
        <v>0</v>
      </c>
      <c r="M49">
        <v>0</v>
      </c>
      <c r="N49">
        <f t="shared" si="5"/>
        <v>0</v>
      </c>
      <c r="O49" s="5" t="str">
        <f t="shared" si="6"/>
        <v>NA</v>
      </c>
      <c r="P49" t="str">
        <f t="shared" si="7"/>
        <v>NA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 t="str">
        <f>IF(D50&gt;0,D50/B50,"NA")</f>
        <v>NA</v>
      </c>
      <c r="F50" t="str">
        <f t="shared" si="1"/>
        <v>NA</v>
      </c>
      <c r="G50">
        <v>859100</v>
      </c>
      <c r="H50">
        <v>859100</v>
      </c>
      <c r="I50">
        <f t="shared" si="2"/>
        <v>0</v>
      </c>
      <c r="J50" s="5" t="str">
        <f t="shared" si="3"/>
        <v>NA</v>
      </c>
      <c r="K50" t="str">
        <f t="shared" si="4"/>
        <v>NA</v>
      </c>
      <c r="L50">
        <v>843200</v>
      </c>
      <c r="M50">
        <v>843200</v>
      </c>
      <c r="N50">
        <f t="shared" si="5"/>
        <v>0</v>
      </c>
      <c r="O50" s="5" t="str">
        <f t="shared" si="6"/>
        <v>NA</v>
      </c>
      <c r="P50" t="str">
        <f t="shared" si="7"/>
        <v>NA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>IF(D51&gt;0,D51/B51,"NA")</f>
        <v>1.2785255822058129E-2</v>
      </c>
      <c r="F51">
        <f t="shared" si="1"/>
        <v>35</v>
      </c>
      <c r="G51">
        <v>8925500</v>
      </c>
      <c r="H51">
        <v>8599059.6199999992</v>
      </c>
      <c r="I51">
        <f t="shared" si="2"/>
        <v>326440.38000000082</v>
      </c>
      <c r="J51" s="5">
        <f t="shared" si="3"/>
        <v>27.34189930792256</v>
      </c>
      <c r="K51">
        <f t="shared" si="4"/>
        <v>17</v>
      </c>
      <c r="L51">
        <v>8833900</v>
      </c>
      <c r="M51">
        <v>8735843.3100000005</v>
      </c>
      <c r="N51">
        <f t="shared" si="5"/>
        <v>98056.689999999478</v>
      </c>
      <c r="O51" s="5">
        <f t="shared" si="6"/>
        <v>1.1100045280114048E-2</v>
      </c>
      <c r="P51">
        <f t="shared" si="7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>IF(D52&gt;0,D52/B52,"NA")</f>
        <v>8.009596083231342E-2</v>
      </c>
      <c r="F52">
        <f t="shared" si="1"/>
        <v>7</v>
      </c>
      <c r="G52">
        <v>2440700</v>
      </c>
      <c r="H52">
        <v>2204672.88</v>
      </c>
      <c r="I52">
        <f t="shared" si="2"/>
        <v>236027.12000000011</v>
      </c>
      <c r="J52" s="5">
        <f t="shared" si="3"/>
        <v>10.340760841381273</v>
      </c>
      <c r="K52">
        <f t="shared" si="4"/>
        <v>39</v>
      </c>
      <c r="L52">
        <v>2321600</v>
      </c>
      <c r="M52">
        <v>2056835.26</v>
      </c>
      <c r="N52">
        <f t="shared" si="5"/>
        <v>264764.74</v>
      </c>
      <c r="O52" s="5">
        <f t="shared" si="6"/>
        <v>0.11404408166781529</v>
      </c>
      <c r="P52">
        <f t="shared" si="7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VLOOKUP(A56,$A$1:$D$52,4,FALSE)</f>
        <v>36209.630000000005</v>
      </c>
      <c r="C56">
        <f>VLOOKUP(A56,$A$1:$I$52,9,FALSE)</f>
        <v>27292.159999999974</v>
      </c>
      <c r="D56">
        <f>VLOOKUP(A56,$A$1:$N$52,14,FALSE)</f>
        <v>9181.0800000000163</v>
      </c>
      <c r="F56" t="e">
        <f>VLOOKUP(E56,$A$1:$P$524,MATCH(B55,1:1,0),FALSE)</f>
        <v>#N/A</v>
      </c>
    </row>
    <row r="57" spans="1:16" x14ac:dyDescent="0.25">
      <c r="A57" t="s">
        <v>25</v>
      </c>
      <c r="B57">
        <f t="shared" ref="B57:B61" si="8">VLOOKUP(A57,$A$1:$D$52,4,FALSE)</f>
        <v>0</v>
      </c>
      <c r="C57">
        <f t="shared" ref="C57:C61" si="9">VLOOKUP(A57,$A$1:$I$52,9,FALSE)</f>
        <v>0</v>
      </c>
      <c r="D57">
        <f t="shared" ref="D57:D61" si="10">VLOOKUP(A57,$A$1:$N$52,14,FALSE)</f>
        <v>311228.08999999997</v>
      </c>
    </row>
    <row r="58" spans="1:16" x14ac:dyDescent="0.25">
      <c r="A58" t="s">
        <v>32</v>
      </c>
      <c r="B58">
        <f t="shared" si="8"/>
        <v>149396.10000000987</v>
      </c>
      <c r="C58">
        <f t="shared" si="9"/>
        <v>189254.06000000006</v>
      </c>
      <c r="D58">
        <f t="shared" si="10"/>
        <v>374962.91000000015</v>
      </c>
    </row>
    <row r="59" spans="1:16" x14ac:dyDescent="0.25">
      <c r="A59" t="s">
        <v>38</v>
      </c>
      <c r="B59">
        <f t="shared" si="8"/>
        <v>12230.810000000056</v>
      </c>
      <c r="C59">
        <f t="shared" si="9"/>
        <v>45485.580000000075</v>
      </c>
      <c r="D59">
        <f t="shared" si="10"/>
        <v>72.879999999888241</v>
      </c>
    </row>
    <row r="60" spans="1:16" x14ac:dyDescent="0.25">
      <c r="A60" t="s">
        <v>39</v>
      </c>
      <c r="B60">
        <f t="shared" si="8"/>
        <v>4950.4699999999721</v>
      </c>
      <c r="C60">
        <f t="shared" si="9"/>
        <v>8005.7900000010268</v>
      </c>
      <c r="D60">
        <f t="shared" si="10"/>
        <v>1724.9000000000233</v>
      </c>
    </row>
    <row r="61" spans="1:16" x14ac:dyDescent="0.25">
      <c r="A61" t="s">
        <v>55</v>
      </c>
      <c r="B61">
        <f t="shared" si="8"/>
        <v>184239.79000001028</v>
      </c>
      <c r="C61">
        <f t="shared" si="9"/>
        <v>133456.33000001032</v>
      </c>
      <c r="D61">
        <f t="shared" si="10"/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_xlfn.XLOOKUP(A65,$A$1:$A$52,$D$1:$D$52)</f>
        <v>36209.630000000005</v>
      </c>
      <c r="C65">
        <f>_xlfn.XLOOKUP(A65,$A$1:$A$52,$I$1:$I$52)</f>
        <v>27292.159999999974</v>
      </c>
      <c r="D65">
        <f>_xlfn.XLOOKUP(A65,$A$1:$A$52,$N$1:$N$52)</f>
        <v>9181.0800000000163</v>
      </c>
    </row>
    <row r="66" spans="1:4" x14ac:dyDescent="0.25">
      <c r="A66" t="s">
        <v>25</v>
      </c>
      <c r="B66">
        <f t="shared" ref="B66:B70" si="11">_xlfn.XLOOKUP(A66,$A$1:$A$52,$D$1:$D$52)</f>
        <v>0</v>
      </c>
      <c r="C66">
        <f t="shared" ref="C66:C70" si="12">_xlfn.XLOOKUP(A66,$A$1:$A$52,$I$1:$I$52)</f>
        <v>0</v>
      </c>
      <c r="D66">
        <f t="shared" ref="D66:D70" si="13">_xlfn.XLOOKUP(A66,$A$1:$A$52,$N$1:$N$52)</f>
        <v>311228.08999999997</v>
      </c>
    </row>
    <row r="67" spans="1:4" x14ac:dyDescent="0.25">
      <c r="A67" t="s">
        <v>32</v>
      </c>
      <c r="B67">
        <f t="shared" si="11"/>
        <v>149396.10000000987</v>
      </c>
      <c r="C67">
        <f t="shared" si="12"/>
        <v>189254.06000000006</v>
      </c>
      <c r="D67">
        <f t="shared" si="13"/>
        <v>374962.91000000015</v>
      </c>
    </row>
    <row r="68" spans="1:4" x14ac:dyDescent="0.25">
      <c r="A68" t="s">
        <v>38</v>
      </c>
      <c r="B68">
        <f t="shared" si="11"/>
        <v>12230.810000000056</v>
      </c>
      <c r="C68">
        <f t="shared" si="12"/>
        <v>45485.580000000075</v>
      </c>
      <c r="D68">
        <f t="shared" si="13"/>
        <v>72.879999999888241</v>
      </c>
    </row>
    <row r="69" spans="1:4" x14ac:dyDescent="0.25">
      <c r="A69" t="s">
        <v>39</v>
      </c>
      <c r="B69">
        <f t="shared" si="11"/>
        <v>4950.4699999999721</v>
      </c>
      <c r="C69">
        <f t="shared" si="12"/>
        <v>8005.7900000010268</v>
      </c>
      <c r="D69">
        <f t="shared" si="13"/>
        <v>1724.9000000000233</v>
      </c>
    </row>
    <row r="70" spans="1:4" x14ac:dyDescent="0.25">
      <c r="A70" t="s">
        <v>55</v>
      </c>
      <c r="B70">
        <f t="shared" si="11"/>
        <v>184239.79000001028</v>
      </c>
      <c r="C70">
        <f t="shared" si="12"/>
        <v>133456.33000001032</v>
      </c>
      <c r="D70">
        <f t="shared" si="13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INDEX($D$1:$D$52,MATCH(A74,$A$1:$A$52,))</f>
        <v>36209.630000000005</v>
      </c>
      <c r="C74">
        <f>INDEX($I$1:$I$52,MATCH(A74,$A$1:$A$52,0))</f>
        <v>27292.159999999974</v>
      </c>
      <c r="D74">
        <f>INDEX($N$1:$N$52,MATCH(A74,$A$1:$A$52,0))</f>
        <v>9181.0800000000163</v>
      </c>
    </row>
    <row r="75" spans="1:4" x14ac:dyDescent="0.25">
      <c r="A75" t="s">
        <v>25</v>
      </c>
      <c r="B75">
        <f t="shared" ref="B75:B79" si="14">INDEX($D$1:$D$52,MATCH(A75,$A$1:$A$52,))</f>
        <v>0</v>
      </c>
      <c r="C75">
        <f t="shared" ref="C75:C79" si="15">INDEX($I$1:$I$52,MATCH(A75,$A$1:$A$52,0))</f>
        <v>0</v>
      </c>
      <c r="D75">
        <f t="shared" ref="D75:D79" si="16">INDEX($N$1:$N$52,MATCH(A75,$A$1:$A$52,0))</f>
        <v>311228.08999999997</v>
      </c>
    </row>
    <row r="76" spans="1:4" x14ac:dyDescent="0.25">
      <c r="A76" t="s">
        <v>32</v>
      </c>
      <c r="B76">
        <f t="shared" si="14"/>
        <v>149396.10000000987</v>
      </c>
      <c r="C76">
        <f t="shared" si="15"/>
        <v>189254.06000000006</v>
      </c>
      <c r="D76">
        <f t="shared" si="16"/>
        <v>374962.91000000015</v>
      </c>
    </row>
    <row r="77" spans="1:4" x14ac:dyDescent="0.25">
      <c r="A77" t="s">
        <v>38</v>
      </c>
      <c r="B77">
        <f t="shared" si="14"/>
        <v>12230.810000000056</v>
      </c>
      <c r="C77">
        <f t="shared" si="15"/>
        <v>45485.580000000075</v>
      </c>
      <c r="D77">
        <f t="shared" si="16"/>
        <v>72.879999999888241</v>
      </c>
    </row>
    <row r="78" spans="1:4" x14ac:dyDescent="0.25">
      <c r="A78" t="s">
        <v>39</v>
      </c>
      <c r="B78">
        <f t="shared" si="14"/>
        <v>4950.4699999999721</v>
      </c>
      <c r="C78">
        <f t="shared" si="15"/>
        <v>8005.7900000010268</v>
      </c>
      <c r="D78">
        <f t="shared" si="16"/>
        <v>1724.9000000000233</v>
      </c>
    </row>
    <row r="79" spans="1:4" x14ac:dyDescent="0.25">
      <c r="A79" t="s">
        <v>55</v>
      </c>
      <c r="B79">
        <f t="shared" si="14"/>
        <v>184239.79000001028</v>
      </c>
      <c r="C79">
        <f t="shared" si="15"/>
        <v>133456.33000001032</v>
      </c>
      <c r="D79">
        <f t="shared" si="16"/>
        <v>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INDEX($B$2:$B$52,MATCH(B82,$A$2:$A$52,0))</f>
        <v>409300</v>
      </c>
      <c r="C84" s="6">
        <f>INDEX(C2:C52,MATCH(B82,A2:A52,0))</f>
        <v>385908.52</v>
      </c>
    </row>
    <row r="85" spans="1:7" x14ac:dyDescent="0.25">
      <c r="A85" t="s">
        <v>74</v>
      </c>
      <c r="B85" s="6">
        <f>INDEX(G2:G52,MATCH(B82,A2:A52,0))</f>
        <v>428500</v>
      </c>
      <c r="C85" s="6">
        <f>INDEX(H2:H52,MATCH(B82,A2:A52,0))</f>
        <v>427758.64</v>
      </c>
    </row>
    <row r="86" spans="1:7" x14ac:dyDescent="0.25">
      <c r="A86" t="s">
        <v>75</v>
      </c>
      <c r="B86" s="6">
        <f>INDEX(L2:L52,MATCH(B82,A2:A52,0))</f>
        <v>445200</v>
      </c>
      <c r="C86" s="6">
        <f>INDEX(M2:M52,MATCH(B82,A2:A52,0))</f>
        <v>445114.28999999899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sortState xmlns:xlrd2="http://schemas.microsoft.com/office/spreadsheetml/2017/richdata2" ref="F2:F52">
    <sortCondition descending="1" ref="F2:F52"/>
  </sortState>
  <dataConsolidate/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7D55AE62-91C9-4039-96C0-5F64B1DEB97E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wiley martin</cp:lastModifiedBy>
  <cp:revision/>
  <dcterms:created xsi:type="dcterms:W3CDTF">2020-02-26T17:00:38Z</dcterms:created>
  <dcterms:modified xsi:type="dcterms:W3CDTF">2024-05-22T02:26:27Z</dcterms:modified>
  <cp:category/>
  <cp:contentStatus/>
</cp:coreProperties>
</file>