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ef382a18e373e/Desktop/Nashville Software School/DA13/Excel/lookups-exercise-Fakhruddinlodhi/"/>
    </mc:Choice>
  </mc:AlternateContent>
  <xr:revisionPtr revIDLastSave="404" documentId="8_{19ED61FC-0AAB-4DAC-83F6-00D6AC42053B}" xr6:coauthVersionLast="47" xr6:coauthVersionMax="47" xr10:uidLastSave="{2AED3313-1B2D-41E7-BC85-BC6FD01BAC80}"/>
  <bookViews>
    <workbookView xWindow="57480" yWindow="-120" windowWidth="38640" windowHeight="211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1" l="1"/>
  <c r="C85" i="1"/>
  <c r="C83" i="1"/>
  <c r="B84" i="1"/>
  <c r="B85" i="1"/>
  <c r="B83" i="1"/>
  <c r="G65" i="1"/>
  <c r="D60" i="1" l="1"/>
  <c r="C56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56" i="1" s="1"/>
  <c r="N11" i="1"/>
  <c r="D57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5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D78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6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E17" i="1"/>
  <c r="E18" i="1"/>
  <c r="E30" i="1"/>
  <c r="E31" i="1"/>
  <c r="E3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74" i="1" s="1"/>
  <c r="D11" i="1"/>
  <c r="B66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B7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D31" i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D40" i="1"/>
  <c r="E40" i="1" s="1"/>
  <c r="D41" i="1"/>
  <c r="B79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74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5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59" i="1" s="1"/>
  <c r="I25" i="1"/>
  <c r="C69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O25" i="1" l="1"/>
  <c r="B56" i="1"/>
  <c r="C65" i="1"/>
  <c r="C66" i="1"/>
  <c r="D69" i="1"/>
  <c r="O41" i="1"/>
  <c r="P41" i="1" s="1"/>
  <c r="D68" i="1"/>
  <c r="B75" i="1"/>
  <c r="J25" i="1"/>
  <c r="J24" i="1"/>
  <c r="D59" i="1"/>
  <c r="E11" i="1"/>
  <c r="O18" i="1"/>
  <c r="B65" i="1"/>
  <c r="E10" i="1"/>
  <c r="F52" i="1" s="1"/>
  <c r="C70" i="1"/>
  <c r="C68" i="1"/>
  <c r="F12" i="1"/>
  <c r="F28" i="1"/>
  <c r="F27" i="1"/>
  <c r="F26" i="1"/>
  <c r="K52" i="1"/>
  <c r="F38" i="1"/>
  <c r="F30" i="1"/>
  <c r="F5" i="1"/>
  <c r="F47" i="1"/>
  <c r="F51" i="1"/>
  <c r="P30" i="1"/>
  <c r="P29" i="1"/>
  <c r="G60" i="1"/>
  <c r="G78" i="1"/>
  <c r="B60" i="1"/>
  <c r="G58" i="1"/>
  <c r="G76" i="1"/>
  <c r="B58" i="1"/>
  <c r="O11" i="1"/>
  <c r="J18" i="1"/>
  <c r="I60" i="1"/>
  <c r="I78" i="1"/>
  <c r="O10" i="1"/>
  <c r="P10" i="1" s="1"/>
  <c r="D67" i="1"/>
  <c r="C57" i="1"/>
  <c r="I59" i="1"/>
  <c r="I77" i="1"/>
  <c r="D66" i="1"/>
  <c r="I74" i="1"/>
  <c r="I56" i="1"/>
  <c r="K36" i="1"/>
  <c r="H56" i="1"/>
  <c r="H74" i="1"/>
  <c r="G79" i="1"/>
  <c r="G61" i="1"/>
  <c r="B61" i="1"/>
  <c r="E25" i="1"/>
  <c r="E41" i="1"/>
  <c r="B78" i="1"/>
  <c r="H61" i="1"/>
  <c r="H79" i="1"/>
  <c r="G59" i="1"/>
  <c r="G77" i="1"/>
  <c r="B59" i="1"/>
  <c r="C61" i="1"/>
  <c r="H60" i="1"/>
  <c r="H78" i="1"/>
  <c r="B77" i="1"/>
  <c r="H58" i="1"/>
  <c r="H76" i="1"/>
  <c r="K45" i="1"/>
  <c r="G57" i="1"/>
  <c r="G75" i="1"/>
  <c r="B57" i="1"/>
  <c r="C67" i="1"/>
  <c r="H59" i="1"/>
  <c r="H77" i="1"/>
  <c r="G74" i="1"/>
  <c r="G56" i="1"/>
  <c r="I58" i="1"/>
  <c r="I76" i="1"/>
  <c r="B70" i="1"/>
  <c r="J10" i="1"/>
  <c r="K21" i="1" s="1"/>
  <c r="B69" i="1"/>
  <c r="B68" i="1"/>
  <c r="C79" i="1"/>
  <c r="I57" i="1"/>
  <c r="I75" i="1"/>
  <c r="H57" i="1"/>
  <c r="H75" i="1"/>
  <c r="I61" i="1"/>
  <c r="I79" i="1"/>
  <c r="B67" i="1"/>
  <c r="C78" i="1"/>
  <c r="C77" i="1"/>
  <c r="C76" i="1"/>
  <c r="C75" i="1"/>
  <c r="D74" i="1"/>
  <c r="D79" i="1"/>
  <c r="D77" i="1"/>
  <c r="C60" i="1"/>
  <c r="D65" i="1"/>
  <c r="D76" i="1"/>
  <c r="D70" i="1"/>
  <c r="D75" i="1"/>
  <c r="K11" i="1"/>
  <c r="K15" i="1"/>
  <c r="K14" i="1"/>
  <c r="K13" i="1"/>
  <c r="K12" i="1"/>
  <c r="K7" i="1"/>
  <c r="K28" i="1"/>
  <c r="K47" i="1"/>
  <c r="K27" i="1"/>
  <c r="K3" i="1"/>
  <c r="K23" i="1"/>
  <c r="K22" i="1"/>
  <c r="F44" i="1" l="1"/>
  <c r="F46" i="1"/>
  <c r="F39" i="1"/>
  <c r="F17" i="1"/>
  <c r="F18" i="1"/>
  <c r="F13" i="1"/>
  <c r="F3" i="1"/>
  <c r="F16" i="1"/>
  <c r="K29" i="1"/>
  <c r="F48" i="1"/>
  <c r="F24" i="1"/>
  <c r="F7" i="1"/>
  <c r="F19" i="1"/>
  <c r="P14" i="1"/>
  <c r="P28" i="1"/>
  <c r="F50" i="1"/>
  <c r="F42" i="1"/>
  <c r="P16" i="1"/>
  <c r="F34" i="1"/>
  <c r="P33" i="1"/>
  <c r="P6" i="1"/>
  <c r="F35" i="1"/>
  <c r="F33" i="1"/>
  <c r="F4" i="1"/>
  <c r="P13" i="1"/>
  <c r="F20" i="1"/>
  <c r="F10" i="1"/>
  <c r="F41" i="1"/>
  <c r="P24" i="1"/>
  <c r="F15" i="1"/>
  <c r="K50" i="1"/>
  <c r="F6" i="1"/>
  <c r="F2" i="1"/>
  <c r="F45" i="1"/>
  <c r="P9" i="1"/>
  <c r="P51" i="1"/>
  <c r="F22" i="1"/>
  <c r="P15" i="1"/>
  <c r="P32" i="1"/>
  <c r="F23" i="1"/>
  <c r="F49" i="1"/>
  <c r="F43" i="1"/>
  <c r="F36" i="1"/>
  <c r="K6" i="1"/>
  <c r="F32" i="1"/>
  <c r="F40" i="1"/>
  <c r="K49" i="1"/>
  <c r="P19" i="1"/>
  <c r="P36" i="1"/>
  <c r="K8" i="1"/>
  <c r="K41" i="1"/>
  <c r="P21" i="1"/>
  <c r="K42" i="1"/>
  <c r="K31" i="1"/>
  <c r="K43" i="1"/>
  <c r="K24" i="1"/>
  <c r="P8" i="1"/>
  <c r="P38" i="1"/>
  <c r="K30" i="1"/>
  <c r="P34" i="1"/>
  <c r="P42" i="1"/>
  <c r="P45" i="1"/>
  <c r="P12" i="1"/>
  <c r="K9" i="1"/>
  <c r="K37" i="1"/>
  <c r="K44" i="1"/>
  <c r="P35" i="1"/>
  <c r="K40" i="1"/>
  <c r="P39" i="1"/>
  <c r="P37" i="1"/>
  <c r="P48" i="1"/>
  <c r="K39" i="1"/>
  <c r="P23" i="1"/>
  <c r="P43" i="1"/>
  <c r="K4" i="1"/>
  <c r="K38" i="1"/>
  <c r="K20" i="1"/>
  <c r="K19" i="1"/>
  <c r="P4" i="1"/>
  <c r="F31" i="1"/>
  <c r="F21" i="1"/>
  <c r="K16" i="1"/>
  <c r="P3" i="1"/>
  <c r="P5" i="1"/>
  <c r="K33" i="1"/>
  <c r="K18" i="1"/>
  <c r="K10" i="1"/>
  <c r="F14" i="1"/>
  <c r="F25" i="1"/>
  <c r="F8" i="1"/>
  <c r="F9" i="1"/>
  <c r="P27" i="1"/>
  <c r="P17" i="1"/>
  <c r="P20" i="1"/>
  <c r="F37" i="1"/>
  <c r="P40" i="1"/>
  <c r="K2" i="1"/>
  <c r="P49" i="1"/>
  <c r="P46" i="1"/>
  <c r="P18" i="1"/>
  <c r="K35" i="1"/>
  <c r="P7" i="1"/>
  <c r="K48" i="1"/>
  <c r="K46" i="1"/>
  <c r="F11" i="1"/>
  <c r="P26" i="1"/>
  <c r="K25" i="1"/>
  <c r="P52" i="1"/>
  <c r="P44" i="1"/>
  <c r="K51" i="1"/>
  <c r="K17" i="1"/>
  <c r="P25" i="1"/>
  <c r="K32" i="1"/>
  <c r="P11" i="1"/>
  <c r="K34" i="1"/>
  <c r="P50" i="1"/>
  <c r="P47" i="1"/>
  <c r="K26" i="1"/>
  <c r="K5" i="1"/>
  <c r="P22" i="1"/>
  <c r="P2" i="1"/>
  <c r="P31" i="1"/>
  <c r="F29" i="1"/>
</calcChain>
</file>

<file path=xl/sharedStrings.xml><?xml version="1.0" encoding="utf-8"?>
<sst xmlns="http://schemas.openxmlformats.org/spreadsheetml/2006/main" count="183" uniqueCount="93">
  <si>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</si>
  <si>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</si>
  <si>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</si>
  <si>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</si>
  <si>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</si>
  <si>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</si>
  <si>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</si>
  <si>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</si>
  <si>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</si>
  <si>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</si>
  <si>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</si>
  <si>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</si>
  <si>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</si>
  <si>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</si>
  <si>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</si>
  <si>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</si>
  <si>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</si>
  <si>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</si>
  <si>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</si>
  <si>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</si>
  <si>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</si>
  <si>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</si>
  <si>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</si>
  <si>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</si>
  <si>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</si>
  <si>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</si>
  <si>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</si>
  <si>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</si>
  <si>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</si>
  <si>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</si>
  <si>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</si>
  <si>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</si>
  <si>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</si>
  <si>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</si>
  <si>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</si>
  <si>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</si>
  <si>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</si>
  <si>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</si>
  <si>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</si>
  <si>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</si>
  <si>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</si>
  <si>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</si>
  <si>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</si>
  <si>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</si>
  <si>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</si>
  <si>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</si>
  <si>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</si>
  <si>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</si>
  <si>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</si>
  <si>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</si>
  <si>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</si>
  <si>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</si>
  <si>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</si>
  <si>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</si>
  <si>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</si>
  <si>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</si>
  <si>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</si>
  <si>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</si>
  <si>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</si>
  <si>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</si>
  <si>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</si>
  <si>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</si>
  <si>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</si>
  <si>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</si>
  <si>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</si>
  <si>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</si>
  <si>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</si>
  <si>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</si>
  <si>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</si>
  <si>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</si>
  <si>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</si>
  <si>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</si>
  <si>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</si>
  <si>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</si>
  <si>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</si>
  <si>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</si>
  <si>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</si>
  <si>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</si>
  <si>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</si>
  <si>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</si>
  <si>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</si>
  <si>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</si>
  <si>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</si>
  <si>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</si>
  <si>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</si>
  <si>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</si>
  <si>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</si>
  <si>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</si>
  <si>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</si>
  <si>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</si>
  <si>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3 Question 7</t>
  </si>
  <si>
    <t>Question 4 Question 7</t>
  </si>
  <si>
    <t>Question 5 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</si>
</sst>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3" borderId="0" xfId="0" applyFill="1"/>
    <xf numFmtId="0" fontId="0" fillId="35" borderId="0" xfId="0" applyFill="1"/>
    <xf numFmtId="0" fontId="0" fillId="0" borderId="10" xfId="0" applyBorder="1"/>
    <xf numFmtId="0" fontId="0" fillId="0" borderId="0" xfId="0" applyFill="1"/>
    <xf numFmtId="0" fontId="18" fillId="36" borderId="0" xfId="0" applyFont="1" applyFill="1"/>
    <xf numFmtId="0" fontId="16" fillId="36" borderId="0" xfId="0" applyFont="1" applyFill="1"/>
    <xf numFmtId="0" fontId="0" fillId="34" borderId="10" xfId="0" applyFill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"/>
  <sheetViews>
    <sheetView tabSelected="1" topLeftCell="A13" workbookViewId="0">
      <selection activeCell="K63" sqref="K63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30.90625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s="7" t="s">
        <v>3</v>
      </c>
      <c r="E1" s="7" t="s">
        <v>4</v>
      </c>
      <c r="F1" s="7" t="s">
        <v>5</v>
      </c>
      <c r="G1" t="s">
        <v>6</v>
      </c>
      <c r="H1" t="s">
        <v>7</v>
      </c>
      <c r="I1" s="7" t="s">
        <v>8</v>
      </c>
      <c r="J1" s="7" t="s">
        <v>9</v>
      </c>
      <c r="K1" s="7" t="s">
        <v>10</v>
      </c>
      <c r="L1" t="s">
        <v>11</v>
      </c>
      <c r="M1" t="s">
        <v>12</v>
      </c>
      <c r="N1" s="7" t="s">
        <v>13</v>
      </c>
      <c r="O1" s="7" t="s">
        <v>14</v>
      </c>
      <c r="P1" s="7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IFERROR(C2-B2,"0")</f>
        <v>-15396420.870000005</v>
      </c>
      <c r="E2" s="4">
        <f>IFERROR(D2/B2,"0")</f>
        <v>-4.3170750765267295E-2</v>
      </c>
      <c r="F2">
        <f>IFERROR(RANK(E2,$E$2:$E$52,1),)</f>
        <v>14</v>
      </c>
      <c r="G2">
        <v>382685200</v>
      </c>
      <c r="H2">
        <v>346340810.81999999</v>
      </c>
      <c r="I2">
        <f>IFERROR(H2-G2,"0")</f>
        <v>-36344389.180000007</v>
      </c>
      <c r="J2" s="4">
        <f>IFERROR(I2/G2,"0")</f>
        <v>-9.4972027086493035E-2</v>
      </c>
      <c r="K2">
        <f>IFERROR(RANK(J2,$J$2:$J$52,1),)</f>
        <v>10</v>
      </c>
      <c r="L2">
        <v>376548600</v>
      </c>
      <c r="M2">
        <v>355279492.22999901</v>
      </c>
      <c r="N2">
        <f>IFERROR(M2-L2,"0")</f>
        <v>-21269107.770000994</v>
      </c>
      <c r="O2" s="4">
        <f>IFERROR(N2/L2,"0")</f>
        <v>-5.6484362894991494E-2</v>
      </c>
      <c r="P2">
        <f>IFERROR(RANK(O2,$O$2:$O$52,1),)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IFERROR(C3-B3,"0")</f>
        <v>-7585.4099999999744</v>
      </c>
      <c r="E3" s="4">
        <f t="shared" ref="E3:E52" si="1">IFERROR(D3/B3,"0")</f>
        <v>-2.3069981751824741E-2</v>
      </c>
      <c r="F3">
        <f t="shared" ref="F3:F52" si="2">IFERROR(RANK(E3,$E$2:$E$52,1),)</f>
        <v>22</v>
      </c>
      <c r="G3">
        <v>334800</v>
      </c>
      <c r="H3">
        <v>312433.70999999897</v>
      </c>
      <c r="I3">
        <f t="shared" ref="I3:I52" si="3">IFERROR(H3-G3,"0")</f>
        <v>-22366.290000001027</v>
      </c>
      <c r="J3" s="4">
        <f t="shared" ref="J3:J52" si="4">IFERROR(I3/G3,"0")</f>
        <v>-6.6804928315415249E-2</v>
      </c>
      <c r="K3">
        <f t="shared" ref="K3:K52" si="5">IFERROR(RANK(J3,$J$2:$J$52,1),)</f>
        <v>14</v>
      </c>
      <c r="L3">
        <v>322700</v>
      </c>
      <c r="M3">
        <v>322263.03999999998</v>
      </c>
      <c r="N3">
        <f t="shared" ref="N3:N52" si="6">IFERROR(M3-L3,"0")</f>
        <v>-436.96000000002095</v>
      </c>
      <c r="O3" s="4">
        <f t="shared" ref="O3:O52" si="7">IFERROR(N3/L3,"0")</f>
        <v>-1.3540749922529313E-3</v>
      </c>
      <c r="P3">
        <f t="shared" ref="P3:P52" si="8">IFERROR(RANK(O3,$O$2:$O$52,1),)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4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4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4">
        <f t="shared" si="7"/>
        <v>-2.6599210899959033E-2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4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4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4">
        <f t="shared" si="7"/>
        <v>-3.3800336357544182E-2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4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4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4">
        <f t="shared" si="7"/>
        <v>-1.925202156356929E-4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4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4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4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4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4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4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4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4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4">
        <f t="shared" si="7"/>
        <v>-7.3852043000788653E-2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4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4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4">
        <f t="shared" si="7"/>
        <v>-1.883298461538465E-2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4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4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4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4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4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4">
        <f t="shared" si="7"/>
        <v>-6.5433934755654441E-2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4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4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4">
        <f t="shared" si="7"/>
        <v>-2.4217184605222895E-2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4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4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4">
        <f t="shared" si="7"/>
        <v>-4.0308095781071827E-2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4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4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4">
        <f t="shared" si="7"/>
        <v>-2.3829085727446114E-2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4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4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4">
        <f t="shared" si="7"/>
        <v>-1.4464932677229222E-5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4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4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4">
        <f t="shared" si="7"/>
        <v>-6.3071811282801551E-2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4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4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4">
        <f t="shared" si="7"/>
        <v>-0.12882667147667154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4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4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4">
        <f t="shared" si="7"/>
        <v>-6.1687262121374278E-2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4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4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4">
        <f t="shared" si="7"/>
        <v>-8.9158438821450736E-7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4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4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4">
        <f t="shared" si="7"/>
        <v>-3.6546762734864152E-2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4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4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4">
        <f t="shared" si="7"/>
        <v>-6.2439674240938325E-5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4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4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4">
        <f t="shared" si="7"/>
        <v>-2.5892971236375011E-2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4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4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4">
        <f t="shared" si="7"/>
        <v>-6.5504224339284781E-5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4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4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4">
        <f t="shared" si="7"/>
        <v>-3.4741188318228064E-3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4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4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4">
        <f t="shared" si="7"/>
        <v>-5.7720881286022069E-2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4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4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4" t="str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4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4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4">
        <f t="shared" si="7"/>
        <v>-8.6909325643882263E-2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4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4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4">
        <f t="shared" si="7"/>
        <v>-1.2225336516860273E-5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4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4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4">
        <f t="shared" si="7"/>
        <v>-2.7439209100169185E-3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4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4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4">
        <f t="shared" si="7"/>
        <v>-3.7049585716576634E-2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4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4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4">
        <f t="shared" si="7"/>
        <v>-2.7581118653977402E-2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4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4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4">
        <f t="shared" si="7"/>
        <v>-5.5141067323084929E-3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4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4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4">
        <f t="shared" si="7"/>
        <v>-2.6647296115611244E-2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4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4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4" t="str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4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4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4">
        <f t="shared" si="7"/>
        <v>-0.11509132414892521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4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4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4">
        <f t="shared" si="7"/>
        <v>-8.1928538464887526E-2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4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4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4">
        <f t="shared" si="7"/>
        <v>-1.7580354847003174E-4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4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4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4">
        <f t="shared" si="7"/>
        <v>-4.4919653310605226E-2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4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4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4">
        <f t="shared" si="7"/>
        <v>-1.5178676768608648E-2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4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4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4">
        <f t="shared" si="7"/>
        <v>-1.7099804162586642E-2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4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4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4">
        <f t="shared" si="7"/>
        <v>-1.8129115815929696E-7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4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4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4">
        <f t="shared" si="7"/>
        <v>-4.0778750220654303E-2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4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4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4">
        <f t="shared" si="7"/>
        <v>-1.8780648419868168E-6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4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4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4">
        <f t="shared" si="7"/>
        <v>-1.1432866237947358E-2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4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4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4">
        <f t="shared" si="7"/>
        <v>-4.6225533508053113E-2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 s="10">
        <v>70378426.719999999</v>
      </c>
      <c r="D47">
        <f t="shared" si="0"/>
        <v>-12273.280000001192</v>
      </c>
      <c r="E47" s="4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4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4">
        <f t="shared" si="7"/>
        <v>-2.9266019117572752E-4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4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4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4">
        <f t="shared" si="7"/>
        <v>-5.5893132870587676E-2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4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4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4" t="str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4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4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4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4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4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4">
        <f t="shared" si="7"/>
        <v>-1.1100045280114048E-2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4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4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4">
        <f t="shared" si="7"/>
        <v>-0.11404408166781529</v>
      </c>
      <c r="P52">
        <f t="shared" si="8"/>
        <v>6</v>
      </c>
    </row>
    <row r="54" spans="1:16" x14ac:dyDescent="0.35">
      <c r="A54" s="11" t="s">
        <v>67</v>
      </c>
      <c r="B54" s="10"/>
      <c r="F54" s="11" t="s">
        <v>90</v>
      </c>
    </row>
    <row r="55" spans="1:16" x14ac:dyDescent="0.35">
      <c r="A55" s="13" t="s">
        <v>0</v>
      </c>
      <c r="B55" s="13" t="s">
        <v>3</v>
      </c>
      <c r="C55" s="13" t="s">
        <v>8</v>
      </c>
      <c r="D55" s="13" t="s">
        <v>13</v>
      </c>
      <c r="F55" s="13" t="s">
        <v>0</v>
      </c>
      <c r="G55" s="13" t="s">
        <v>3</v>
      </c>
      <c r="H55" s="13" t="s">
        <v>8</v>
      </c>
      <c r="I55" s="13" t="s">
        <v>13</v>
      </c>
    </row>
    <row r="56" spans="1:16" x14ac:dyDescent="0.35">
      <c r="A56" s="9" t="s">
        <v>24</v>
      </c>
      <c r="B56" s="9">
        <f>VLOOKUP(A56,$A$2:$P$52,4,FALSE)</f>
        <v>-36209.630000000005</v>
      </c>
      <c r="C56" s="9">
        <f>VLOOKUP(A56,$A$2:$P$52,9,FALSE)</f>
        <v>-27292.159999999974</v>
      </c>
      <c r="D56" s="9">
        <f>VLOOKUP(A56,$A$2:$P$52,14,FALSE)</f>
        <v>-9181.0800000000163</v>
      </c>
      <c r="F56" s="9" t="s">
        <v>24</v>
      </c>
      <c r="G56" s="9">
        <f>VLOOKUP($F56,$A$2:$P$52,MATCH(G$55,$A$1:$P$1,0),FALSE)</f>
        <v>-36209.630000000005</v>
      </c>
      <c r="H56" s="9">
        <f t="shared" ref="H56:I61" si="9">VLOOKUP($F56,$A$2:$P$52,MATCH(H$55,$A$1:$P$1,0),FALSE)</f>
        <v>-27292.159999999974</v>
      </c>
      <c r="I56" s="9">
        <f t="shared" si="9"/>
        <v>-9181.0800000000163</v>
      </c>
    </row>
    <row r="57" spans="1:16" x14ac:dyDescent="0.35">
      <c r="A57" s="9" t="s">
        <v>25</v>
      </c>
      <c r="B57" s="9">
        <f t="shared" ref="B57:B61" si="10">VLOOKUP(A57,$A$2:$P$52,4,FALSE)</f>
        <v>0</v>
      </c>
      <c r="C57" s="9">
        <f t="shared" ref="C57:C61" si="11">VLOOKUP(A57,$A$2:$P$52,9,FALSE)</f>
        <v>0</v>
      </c>
      <c r="D57" s="9">
        <f t="shared" ref="D57:D61" si="12">VLOOKUP(A57,$A$2:$P$52,14,FALSE)</f>
        <v>-311228.08999999997</v>
      </c>
      <c r="F57" s="9" t="s">
        <v>25</v>
      </c>
      <c r="G57" s="9">
        <f t="shared" ref="G57:G61" si="13">VLOOKUP($F57,$A$2:$P$52,MATCH(G$55,$A$1:$P$1,0),FALSE)</f>
        <v>0</v>
      </c>
      <c r="H57" s="9">
        <f t="shared" si="9"/>
        <v>0</v>
      </c>
      <c r="I57" s="9">
        <f t="shared" si="9"/>
        <v>-311228.08999999997</v>
      </c>
    </row>
    <row r="58" spans="1:16" x14ac:dyDescent="0.35">
      <c r="A58" s="9" t="s">
        <v>32</v>
      </c>
      <c r="B58" s="9">
        <f t="shared" si="10"/>
        <v>-149396.10000000987</v>
      </c>
      <c r="C58" s="9">
        <f t="shared" si="11"/>
        <v>-189254.06000000006</v>
      </c>
      <c r="D58" s="9">
        <f t="shared" si="12"/>
        <v>-374962.91000000015</v>
      </c>
      <c r="F58" s="9" t="s">
        <v>32</v>
      </c>
      <c r="G58" s="9">
        <f t="shared" si="13"/>
        <v>-149396.10000000987</v>
      </c>
      <c r="H58" s="9">
        <f t="shared" si="9"/>
        <v>-189254.06000000006</v>
      </c>
      <c r="I58" s="9">
        <f t="shared" si="9"/>
        <v>-374962.91000000015</v>
      </c>
    </row>
    <row r="59" spans="1:16" x14ac:dyDescent="0.35">
      <c r="A59" s="9" t="s">
        <v>38</v>
      </c>
      <c r="B59" s="9">
        <f t="shared" si="10"/>
        <v>-12230.810000000056</v>
      </c>
      <c r="C59" s="9">
        <f t="shared" si="11"/>
        <v>-45485.580000000075</v>
      </c>
      <c r="D59" s="9">
        <f t="shared" si="12"/>
        <v>-72.879999999888241</v>
      </c>
      <c r="F59" s="9" t="s">
        <v>38</v>
      </c>
      <c r="G59" s="9">
        <f t="shared" si="13"/>
        <v>-12230.810000000056</v>
      </c>
      <c r="H59" s="9">
        <f t="shared" si="9"/>
        <v>-45485.580000000075</v>
      </c>
      <c r="I59" s="9">
        <f t="shared" si="9"/>
        <v>-72.879999999888241</v>
      </c>
    </row>
    <row r="60" spans="1:16" x14ac:dyDescent="0.35">
      <c r="A60" s="9" t="s">
        <v>39</v>
      </c>
      <c r="B60" s="9">
        <f t="shared" si="10"/>
        <v>-4950.4699999999721</v>
      </c>
      <c r="C60" s="9">
        <f t="shared" si="11"/>
        <v>-8005.7900000010268</v>
      </c>
      <c r="D60" s="9">
        <f t="shared" si="12"/>
        <v>-1724.9000000000233</v>
      </c>
      <c r="F60" s="9" t="s">
        <v>39</v>
      </c>
      <c r="G60" s="9">
        <f t="shared" si="13"/>
        <v>-4950.4699999999721</v>
      </c>
      <c r="H60" s="9">
        <f t="shared" si="9"/>
        <v>-8005.7900000010268</v>
      </c>
      <c r="I60" s="9">
        <f t="shared" si="9"/>
        <v>-1724.9000000000233</v>
      </c>
    </row>
    <row r="61" spans="1:16" x14ac:dyDescent="0.35">
      <c r="A61" s="9" t="s">
        <v>55</v>
      </c>
      <c r="B61" s="9">
        <f t="shared" si="10"/>
        <v>-184239.79000001028</v>
      </c>
      <c r="C61" s="9">
        <f t="shared" si="11"/>
        <v>-133456.33000001032</v>
      </c>
      <c r="D61" s="9">
        <f t="shared" si="12"/>
        <v>-82077.349999999627</v>
      </c>
      <c r="F61" s="9" t="s">
        <v>55</v>
      </c>
      <c r="G61" s="9">
        <f t="shared" si="13"/>
        <v>-184239.79000001028</v>
      </c>
      <c r="H61" s="9">
        <f t="shared" si="9"/>
        <v>-133456.33000001032</v>
      </c>
      <c r="I61" s="9">
        <f t="shared" si="9"/>
        <v>-82077.349999999627</v>
      </c>
    </row>
    <row r="63" spans="1:16" x14ac:dyDescent="0.35">
      <c r="A63" s="12" t="s">
        <v>68</v>
      </c>
      <c r="B63" s="10"/>
      <c r="F63" s="12" t="s">
        <v>91</v>
      </c>
    </row>
    <row r="64" spans="1:16" x14ac:dyDescent="0.35">
      <c r="A64" s="13" t="s">
        <v>0</v>
      </c>
      <c r="B64" s="13" t="s">
        <v>3</v>
      </c>
      <c r="C64" s="13" t="s">
        <v>8</v>
      </c>
      <c r="D64" s="13" t="s">
        <v>13</v>
      </c>
      <c r="F64" s="13" t="s">
        <v>0</v>
      </c>
      <c r="G64" s="13" t="s">
        <v>3</v>
      </c>
      <c r="H64" s="13" t="s">
        <v>8</v>
      </c>
      <c r="I64" s="13" t="s">
        <v>13</v>
      </c>
    </row>
    <row r="65" spans="1:9" x14ac:dyDescent="0.35">
      <c r="A65" s="9" t="s">
        <v>24</v>
      </c>
      <c r="B65" s="9">
        <f>_xlfn.XLOOKUP(A65,$A$2:$A$52,$D$2:$D$52,,0)</f>
        <v>-36209.630000000005</v>
      </c>
      <c r="C65" s="9">
        <f>_xlfn.XLOOKUP(A65,$A$2:$A$52,$I$2:$I$52,,0)</f>
        <v>-27292.159999999974</v>
      </c>
      <c r="D65" s="9">
        <f>_xlfn.XLOOKUP(A65,$A$2:$A$52,$N$2:$N$52,,0)</f>
        <v>-9181.0800000000163</v>
      </c>
      <c r="F65" s="9" t="s">
        <v>24</v>
      </c>
      <c r="G65" s="9" t="e">
        <f>_xlfn.XLOOKUP(F65,INDEX(A2:A52,,),MATCH(G$64,$A$1:$P$1,0),,0)</f>
        <v>#VALUE!</v>
      </c>
      <c r="H65" s="9"/>
      <c r="I65" s="9"/>
    </row>
    <row r="66" spans="1:9" x14ac:dyDescent="0.35">
      <c r="A66" s="9" t="s">
        <v>25</v>
      </c>
      <c r="B66" s="9">
        <f t="shared" ref="B66:B70" si="14">_xlfn.XLOOKUP(A66,$A$2:$A$52,$D$2:$D$52,,0)</f>
        <v>0</v>
      </c>
      <c r="C66" s="9">
        <f t="shared" ref="C66:C70" si="15">_xlfn.XLOOKUP(A66,$A$2:$A$52,$I$2:$I$52,,0)</f>
        <v>0</v>
      </c>
      <c r="D66" s="9">
        <f t="shared" ref="D66:D70" si="16">_xlfn.XLOOKUP(A66,$A$2:$A$52,$N$2:$N$52,,0)</f>
        <v>-311228.08999999997</v>
      </c>
      <c r="F66" s="9" t="s">
        <v>25</v>
      </c>
      <c r="G66" s="9"/>
      <c r="H66" s="9"/>
      <c r="I66" s="9"/>
    </row>
    <row r="67" spans="1:9" x14ac:dyDescent="0.35">
      <c r="A67" s="9" t="s">
        <v>32</v>
      </c>
      <c r="B67" s="9">
        <f t="shared" si="14"/>
        <v>-149396.10000000987</v>
      </c>
      <c r="C67" s="9">
        <f t="shared" si="15"/>
        <v>-189254.06000000006</v>
      </c>
      <c r="D67" s="9">
        <f t="shared" si="16"/>
        <v>-374962.91000000015</v>
      </c>
      <c r="F67" s="9" t="s">
        <v>32</v>
      </c>
      <c r="G67" s="9"/>
      <c r="H67" s="9"/>
      <c r="I67" s="9"/>
    </row>
    <row r="68" spans="1:9" x14ac:dyDescent="0.35">
      <c r="A68" s="9" t="s">
        <v>38</v>
      </c>
      <c r="B68" s="9">
        <f t="shared" si="14"/>
        <v>-12230.810000000056</v>
      </c>
      <c r="C68" s="9">
        <f t="shared" si="15"/>
        <v>-45485.580000000075</v>
      </c>
      <c r="D68" s="9">
        <f t="shared" si="16"/>
        <v>-72.879999999888241</v>
      </c>
      <c r="F68" s="9" t="s">
        <v>38</v>
      </c>
      <c r="G68" s="9"/>
      <c r="H68" s="9"/>
      <c r="I68" s="9"/>
    </row>
    <row r="69" spans="1:9" x14ac:dyDescent="0.35">
      <c r="A69" s="9" t="s">
        <v>39</v>
      </c>
      <c r="B69" s="9">
        <f t="shared" si="14"/>
        <v>-4950.4699999999721</v>
      </c>
      <c r="C69" s="9">
        <f t="shared" si="15"/>
        <v>-8005.7900000010268</v>
      </c>
      <c r="D69" s="9">
        <f t="shared" si="16"/>
        <v>-1724.9000000000233</v>
      </c>
      <c r="F69" s="9" t="s">
        <v>39</v>
      </c>
      <c r="G69" s="9"/>
      <c r="H69" s="9"/>
      <c r="I69" s="9"/>
    </row>
    <row r="70" spans="1:9" x14ac:dyDescent="0.35">
      <c r="A70" s="9" t="s">
        <v>55</v>
      </c>
      <c r="B70" s="9">
        <f t="shared" si="14"/>
        <v>-184239.79000001028</v>
      </c>
      <c r="C70" s="9">
        <f t="shared" si="15"/>
        <v>-133456.33000001032</v>
      </c>
      <c r="D70" s="9">
        <f t="shared" si="16"/>
        <v>-82077.349999999627</v>
      </c>
      <c r="F70" s="9" t="s">
        <v>55</v>
      </c>
      <c r="G70" s="9"/>
      <c r="H70" s="9"/>
      <c r="I70" s="9"/>
    </row>
    <row r="72" spans="1:9" x14ac:dyDescent="0.35">
      <c r="A72" s="12" t="s">
        <v>69</v>
      </c>
      <c r="B72" s="10"/>
      <c r="F72" s="12" t="s">
        <v>92</v>
      </c>
    </row>
    <row r="73" spans="1:9" x14ac:dyDescent="0.35">
      <c r="A73" s="13" t="s">
        <v>0</v>
      </c>
      <c r="B73" s="13" t="s">
        <v>3</v>
      </c>
      <c r="C73" s="13" t="s">
        <v>8</v>
      </c>
      <c r="D73" s="13" t="s">
        <v>13</v>
      </c>
      <c r="F73" s="13" t="s">
        <v>0</v>
      </c>
      <c r="G73" s="13" t="s">
        <v>3</v>
      </c>
      <c r="H73" s="13" t="s">
        <v>8</v>
      </c>
      <c r="I73" s="13" t="s">
        <v>13</v>
      </c>
    </row>
    <row r="74" spans="1:9" x14ac:dyDescent="0.35">
      <c r="A74" s="9" t="s">
        <v>24</v>
      </c>
      <c r="B74" s="9">
        <f>INDEX($D$2:$D$52,MATCH(A74,$A$2:$A$52,0))</f>
        <v>-36209.630000000005</v>
      </c>
      <c r="C74" s="9">
        <f>INDEX($I$2:$I$52,MATCH(A74,$A$2:$A$52,0))</f>
        <v>-27292.159999999974</v>
      </c>
      <c r="D74" s="9">
        <f>INDEX($N$2:$N$52,MATCH(A74,$A$2:$A$52,0))</f>
        <v>-9181.0800000000163</v>
      </c>
      <c r="F74" s="9" t="s">
        <v>24</v>
      </c>
      <c r="G74" s="9">
        <f>INDEX($A$2:$P$52,MATCH($F74,$A$2:$A$52,0),MATCH(G$73,$A$1:$P$1,0))</f>
        <v>-36209.630000000005</v>
      </c>
      <c r="H74" s="9">
        <f t="shared" ref="H74:I79" si="17">INDEX($A$2:$P$52,MATCH($F74,$A$2:$A$52,0),MATCH(H$73,$A$1:$P$1,0))</f>
        <v>-27292.159999999974</v>
      </c>
      <c r="I74" s="9">
        <f t="shared" si="17"/>
        <v>-9181.0800000000163</v>
      </c>
    </row>
    <row r="75" spans="1:9" x14ac:dyDescent="0.35">
      <c r="A75" s="9" t="s">
        <v>25</v>
      </c>
      <c r="B75" s="9">
        <f t="shared" ref="B75:B79" si="18">INDEX($D$2:$D$52,MATCH(A75,$A$2:$A$52,0))</f>
        <v>0</v>
      </c>
      <c r="C75" s="9">
        <f t="shared" ref="C75:C79" si="19">INDEX($I$2:$I$52,MATCH(A75,$A$2:$A$52,0))</f>
        <v>0</v>
      </c>
      <c r="D75" s="9">
        <f t="shared" ref="D75:D79" si="20">INDEX($N$2:$N$52,MATCH(A75,$A$2:$A$52,0))</f>
        <v>-311228.08999999997</v>
      </c>
      <c r="F75" s="9" t="s">
        <v>25</v>
      </c>
      <c r="G75" s="9">
        <f t="shared" ref="G75:G79" si="21">INDEX($A$2:$P$52,MATCH($F75,$A$2:$A$52,0),MATCH(G$73,$A$1:$P$1,0))</f>
        <v>0</v>
      </c>
      <c r="H75" s="9">
        <f t="shared" si="17"/>
        <v>0</v>
      </c>
      <c r="I75" s="9">
        <f t="shared" si="17"/>
        <v>-311228.08999999997</v>
      </c>
    </row>
    <row r="76" spans="1:9" x14ac:dyDescent="0.35">
      <c r="A76" s="9" t="s">
        <v>32</v>
      </c>
      <c r="B76" s="9">
        <f t="shared" si="18"/>
        <v>-149396.10000000987</v>
      </c>
      <c r="C76" s="9">
        <f t="shared" si="19"/>
        <v>-189254.06000000006</v>
      </c>
      <c r="D76" s="9">
        <f t="shared" si="20"/>
        <v>-374962.91000000015</v>
      </c>
      <c r="F76" s="9" t="s">
        <v>32</v>
      </c>
      <c r="G76" s="9">
        <f t="shared" si="21"/>
        <v>-149396.10000000987</v>
      </c>
      <c r="H76" s="9">
        <f t="shared" si="17"/>
        <v>-189254.06000000006</v>
      </c>
      <c r="I76" s="9">
        <f t="shared" si="17"/>
        <v>-374962.91000000015</v>
      </c>
    </row>
    <row r="77" spans="1:9" x14ac:dyDescent="0.35">
      <c r="A77" s="9" t="s">
        <v>38</v>
      </c>
      <c r="B77" s="9">
        <f t="shared" si="18"/>
        <v>-12230.810000000056</v>
      </c>
      <c r="C77" s="9">
        <f t="shared" si="19"/>
        <v>-45485.580000000075</v>
      </c>
      <c r="D77" s="9">
        <f t="shared" si="20"/>
        <v>-72.879999999888241</v>
      </c>
      <c r="F77" s="9" t="s">
        <v>38</v>
      </c>
      <c r="G77" s="9">
        <f t="shared" si="21"/>
        <v>-12230.810000000056</v>
      </c>
      <c r="H77" s="9">
        <f t="shared" si="17"/>
        <v>-45485.580000000075</v>
      </c>
      <c r="I77" s="9">
        <f t="shared" si="17"/>
        <v>-72.879999999888241</v>
      </c>
    </row>
    <row r="78" spans="1:9" x14ac:dyDescent="0.35">
      <c r="A78" s="9" t="s">
        <v>39</v>
      </c>
      <c r="B78" s="9">
        <f t="shared" si="18"/>
        <v>-4950.4699999999721</v>
      </c>
      <c r="C78" s="9">
        <f t="shared" si="19"/>
        <v>-8005.7900000010268</v>
      </c>
      <c r="D78" s="9">
        <f t="shared" si="20"/>
        <v>-1724.9000000000233</v>
      </c>
      <c r="F78" s="9" t="s">
        <v>39</v>
      </c>
      <c r="G78" s="9">
        <f t="shared" si="21"/>
        <v>-4950.4699999999721</v>
      </c>
      <c r="H78" s="9">
        <f t="shared" si="17"/>
        <v>-8005.7900000010268</v>
      </c>
      <c r="I78" s="9">
        <f t="shared" si="17"/>
        <v>-1724.9000000000233</v>
      </c>
    </row>
    <row r="79" spans="1:9" x14ac:dyDescent="0.35">
      <c r="A79" s="9" t="s">
        <v>55</v>
      </c>
      <c r="B79" s="9">
        <f t="shared" si="18"/>
        <v>-184239.79000001028</v>
      </c>
      <c r="C79" s="9">
        <f t="shared" si="19"/>
        <v>-133456.33000001032</v>
      </c>
      <c r="D79" s="9">
        <f t="shared" si="20"/>
        <v>-82077.349999999627</v>
      </c>
      <c r="F79" s="9" t="s">
        <v>55</v>
      </c>
      <c r="G79" s="9">
        <f t="shared" si="21"/>
        <v>-184239.79000001028</v>
      </c>
      <c r="H79" s="9">
        <f t="shared" si="17"/>
        <v>-133456.33000001032</v>
      </c>
      <c r="I79" s="9">
        <f t="shared" si="17"/>
        <v>-82077.349999999627</v>
      </c>
    </row>
    <row r="81" spans="1:7" x14ac:dyDescent="0.35">
      <c r="A81" s="12" t="s">
        <v>70</v>
      </c>
    </row>
    <row r="82" spans="1:7" x14ac:dyDescent="0.35">
      <c r="A82" s="13" t="s">
        <v>0</v>
      </c>
      <c r="B82" s="13" t="s">
        <v>71</v>
      </c>
      <c r="C82" s="13" t="s">
        <v>72</v>
      </c>
    </row>
    <row r="83" spans="1:7" x14ac:dyDescent="0.35">
      <c r="A83" s="9" t="s">
        <v>73</v>
      </c>
      <c r="B83" s="14">
        <f>INDEX($A$2:$P$52,MATCH($B$86,$A$2:$A$52,0),MATCH($A83&amp;"_Budget",$A$1:$P$1,0))</f>
        <v>2451000</v>
      </c>
      <c r="C83" s="14">
        <f>INDEX($A$2:$P$52,MATCH($B$86,$A$2:$A$52,0),MATCH($A83&amp;"_Actual",$A$1:$P$1,0))</f>
        <v>2254684.7999999998</v>
      </c>
    </row>
    <row r="84" spans="1:7" x14ac:dyDescent="0.35">
      <c r="A84" s="9" t="s">
        <v>74</v>
      </c>
      <c r="B84" s="14">
        <f>INDEX($A$2:$P$52,MATCH($B$86,$A$2:$A$52,0),MATCH($A84&amp;"_Budget",$A$1:$P$1,0))</f>
        <v>2440700</v>
      </c>
      <c r="C84" s="14">
        <f>INDEX($A$2:$P$52,MATCH($B$86,$A$2:$A$52,0),MATCH($A84&amp;"_Actual",$A$1:$P$1,0))</f>
        <v>2204672.88</v>
      </c>
    </row>
    <row r="85" spans="1:7" x14ac:dyDescent="0.35">
      <c r="A85" s="9" t="s">
        <v>75</v>
      </c>
      <c r="B85" s="14">
        <f>INDEX($A$2:$P$52,MATCH($B$86,$A$2:$A$52,0),MATCH($A85&amp;"_Budget",$A$1:$P$1,0))</f>
        <v>2321600</v>
      </c>
      <c r="C85" s="14">
        <f>INDEX($A$2:$P$52,MATCH($B$86,$A$2:$A$52,0),MATCH($A85&amp;"_Actual",$A$1:$P$1,0))</f>
        <v>2056835.26</v>
      </c>
    </row>
    <row r="86" spans="1:7" x14ac:dyDescent="0.35">
      <c r="B86" s="8" t="s">
        <v>66</v>
      </c>
    </row>
    <row r="87" spans="1:7" x14ac:dyDescent="0.35">
      <c r="A87" s="12" t="s">
        <v>76</v>
      </c>
    </row>
    <row r="88" spans="1:7" x14ac:dyDescent="0.35">
      <c r="A88" t="s">
        <v>77</v>
      </c>
      <c r="B88" s="5">
        <v>1</v>
      </c>
      <c r="C88" s="5"/>
      <c r="D88" s="5">
        <v>2</v>
      </c>
      <c r="E88" s="5"/>
      <c r="F88" s="5">
        <v>3</v>
      </c>
    </row>
    <row r="89" spans="1:7" x14ac:dyDescent="0.35">
      <c r="B89" s="6" t="s">
        <v>0</v>
      </c>
      <c r="C89" s="6" t="s">
        <v>78</v>
      </c>
      <c r="D89" s="6" t="s">
        <v>0</v>
      </c>
      <c r="E89" s="6" t="s">
        <v>78</v>
      </c>
      <c r="F89" s="6" t="s">
        <v>0</v>
      </c>
      <c r="G89" s="6" t="s">
        <v>78</v>
      </c>
    </row>
    <row r="90" spans="1:7" x14ac:dyDescent="0.35">
      <c r="A90" t="s">
        <v>73</v>
      </c>
      <c r="C90" s="4"/>
      <c r="E90" s="4"/>
      <c r="G90" s="4"/>
    </row>
    <row r="91" spans="1:7" x14ac:dyDescent="0.35">
      <c r="A91" t="s">
        <v>74</v>
      </c>
      <c r="C91" s="4"/>
      <c r="E91" s="4"/>
      <c r="G91" s="4"/>
    </row>
    <row r="92" spans="1:7" x14ac:dyDescent="0.35">
      <c r="A92" t="s">
        <v>75</v>
      </c>
      <c r="C92" s="4"/>
      <c r="E92" s="4"/>
      <c r="G92" s="4"/>
    </row>
    <row r="94" spans="1:7" x14ac:dyDescent="0.35">
      <c r="A94" s="12" t="s">
        <v>79</v>
      </c>
    </row>
    <row r="95" spans="1:7" x14ac:dyDescent="0.35">
      <c r="A95" t="s">
        <v>77</v>
      </c>
      <c r="B95" s="5">
        <v>1</v>
      </c>
      <c r="C95" s="5"/>
      <c r="D95" s="5">
        <v>2</v>
      </c>
      <c r="E95" s="5"/>
      <c r="F95" s="5">
        <v>3</v>
      </c>
    </row>
    <row r="96" spans="1:7" x14ac:dyDescent="0.35">
      <c r="B96" s="6" t="s">
        <v>0</v>
      </c>
      <c r="C96" s="6" t="s">
        <v>78</v>
      </c>
      <c r="D96" s="6" t="s">
        <v>0</v>
      </c>
      <c r="E96" s="6" t="s">
        <v>78</v>
      </c>
      <c r="F96" s="6" t="s">
        <v>0</v>
      </c>
      <c r="G96" s="6" t="s">
        <v>78</v>
      </c>
    </row>
    <row r="97" spans="1:9" x14ac:dyDescent="0.35">
      <c r="A97" t="s">
        <v>73</v>
      </c>
      <c r="C97" s="3"/>
      <c r="E97" s="3"/>
      <c r="G97" s="3"/>
      <c r="I97" s="3"/>
    </row>
    <row r="98" spans="1:9" x14ac:dyDescent="0.35">
      <c r="A98" t="s">
        <v>74</v>
      </c>
      <c r="C98" s="3"/>
      <c r="E98" s="3"/>
      <c r="G98" s="3"/>
      <c r="I98" s="3"/>
    </row>
    <row r="99" spans="1:9" x14ac:dyDescent="0.35">
      <c r="A99" t="s">
        <v>75</v>
      </c>
      <c r="C99" s="3"/>
      <c r="E99" s="3"/>
      <c r="G99" s="3"/>
      <c r="I99" s="3"/>
    </row>
  </sheetData>
  <dataValidations count="2">
    <dataValidation type="list" allowBlank="1" showInputMessage="1" showErrorMessage="1" sqref="B86" xr:uid="{0ECE0BAD-DC74-4E7B-8842-0609702F3664}">
      <formula1>$A$2:$A$52</formula1>
    </dataValidation>
    <dataValidation allowBlank="1" showInputMessage="1" showErrorMessage="1" sqref="B82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1" t="s">
        <v>0</v>
      </c>
      <c r="B1" s="2" t="s">
        <v>80</v>
      </c>
    </row>
    <row r="2" spans="1:2" x14ac:dyDescent="0.35">
      <c r="A2" s="1" t="s">
        <v>1</v>
      </c>
      <c r="B2" s="2" t="s">
        <v>81</v>
      </c>
    </row>
    <row r="3" spans="1:2" x14ac:dyDescent="0.35">
      <c r="A3" s="1" t="s">
        <v>2</v>
      </c>
      <c r="B3" s="2" t="s">
        <v>82</v>
      </c>
    </row>
    <row r="4" spans="1:2" x14ac:dyDescent="0.35">
      <c r="A4" s="1" t="s">
        <v>3</v>
      </c>
      <c r="B4" s="2" t="s">
        <v>83</v>
      </c>
    </row>
    <row r="5" spans="1:2" x14ac:dyDescent="0.35">
      <c r="A5" s="1" t="s">
        <v>6</v>
      </c>
      <c r="B5" s="2" t="s">
        <v>84</v>
      </c>
    </row>
    <row r="6" spans="1:2" x14ac:dyDescent="0.35">
      <c r="A6" s="1" t="s">
        <v>7</v>
      </c>
      <c r="B6" s="2" t="s">
        <v>85</v>
      </c>
    </row>
    <row r="7" spans="1:2" x14ac:dyDescent="0.35">
      <c r="A7" s="1" t="s">
        <v>8</v>
      </c>
      <c r="B7" s="2" t="s">
        <v>86</v>
      </c>
    </row>
    <row r="8" spans="1:2" x14ac:dyDescent="0.35">
      <c r="A8" s="1" t="s">
        <v>11</v>
      </c>
      <c r="B8" s="2" t="s">
        <v>87</v>
      </c>
    </row>
    <row r="9" spans="1:2" x14ac:dyDescent="0.35">
      <c r="A9" s="1" t="s">
        <v>12</v>
      </c>
      <c r="B9" s="2" t="s">
        <v>88</v>
      </c>
    </row>
    <row r="10" spans="1:2" x14ac:dyDescent="0.35">
      <c r="A10" s="1" t="s">
        <v>13</v>
      </c>
      <c r="B10" s="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Fakhruddin LODHI</cp:lastModifiedBy>
  <cp:revision/>
  <dcterms:created xsi:type="dcterms:W3CDTF">2020-02-26T17:00:38Z</dcterms:created>
  <dcterms:modified xsi:type="dcterms:W3CDTF">2024-09-19T23:22:03Z</dcterms:modified>
  <cp:category/>
  <cp:contentStatus/>
</cp:coreProperties>
</file>