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in\OneDrive\Documents\DA.13\Excel\lookups-exercise-Jswine08\"/>
    </mc:Choice>
  </mc:AlternateContent>
  <xr:revisionPtr revIDLastSave="0" documentId="13_ncr:1_{AA251EF6-25AA-4996-A053-9941EE872E59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2" i="1"/>
  <c r="F3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F46" i="1" l="1"/>
  <c r="F42" i="1"/>
  <c r="F43" i="1"/>
  <c r="F44" i="1"/>
  <c r="F45" i="1"/>
  <c r="F21" i="1"/>
  <c r="F18" i="1"/>
  <c r="F40" i="1"/>
  <c r="F38" i="1"/>
  <c r="F36" i="1"/>
  <c r="F34" i="1"/>
  <c r="F49" i="1"/>
  <c r="F13" i="1"/>
  <c r="F27" i="1"/>
  <c r="F33" i="1"/>
  <c r="F32" i="1"/>
  <c r="F30" i="1"/>
  <c r="F31" i="1"/>
  <c r="F29" i="1"/>
  <c r="F28" i="1"/>
  <c r="F25" i="1"/>
  <c r="F23" i="1"/>
  <c r="F35" i="1"/>
  <c r="F51" i="1"/>
  <c r="F48" i="1"/>
  <c r="F8" i="1"/>
  <c r="F26" i="1"/>
  <c r="F24" i="1"/>
  <c r="F22" i="1"/>
  <c r="F20" i="1"/>
  <c r="F50" i="1"/>
  <c r="F16" i="1"/>
  <c r="F15" i="1"/>
  <c r="F12" i="1"/>
  <c r="F10" i="1"/>
  <c r="F7" i="1"/>
  <c r="F4" i="1"/>
  <c r="F41" i="1"/>
  <c r="F39" i="1"/>
  <c r="F37" i="1"/>
  <c r="F52" i="1"/>
  <c r="F19" i="1"/>
  <c r="F17" i="1"/>
  <c r="F14" i="1"/>
  <c r="F11" i="1"/>
  <c r="F9" i="1"/>
  <c r="F6" i="1"/>
  <c r="F5" i="1"/>
  <c r="F47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<sst xmlns="http://schemas.openxmlformats.org/spreadsheetml/2006/main" count="150" uniqueCount="90">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</sst>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0" workbookViewId="0">
      <selection activeCell="C85" sqref="C8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 t="shared" ref="F2:F3" si="0"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RANK(O2,O2:O52,1)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IFERROR(D3/B3,0)</f>
        <v>-2.3069981751824741E-2</v>
      </c>
      <c r="F3">
        <f t="shared" si="0"/>
        <v>22</v>
      </c>
      <c r="G3">
        <v>334800</v>
      </c>
      <c r="H3">
        <v>312433.70999999897</v>
      </c>
      <c r="I3">
        <f t="shared" ref="I3:I52" si="1">H3-G3</f>
        <v>-22366.290000001027</v>
      </c>
      <c r="J3" s="5">
        <f t="shared" ref="J3:J52" si="2">IFERROR(I3/G3,0)</f>
        <v>-6.6804928315415249E-2</v>
      </c>
      <c r="K3">
        <f t="shared" ref="K3:K52" si="3">RANK(J3,J3:J53,1)</f>
        <v>13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IFERROR(N3/L3,0)</f>
        <v>-1.3540749922529313E-3</v>
      </c>
      <c r="P3">
        <f t="shared" ref="P3:P52" si="6">RANK(O3,O3:O53,1)</f>
        <v>36</v>
      </c>
    </row>
    <row r="4" spans="1:16" x14ac:dyDescent="0.2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IFERROR(D4/B4,0)</f>
        <v>-4.9327413275443007E-3</v>
      </c>
      <c r="F4">
        <f>RANK(E4,$E$2:$E$52,1)</f>
        <v>42</v>
      </c>
      <c r="G4">
        <v>3652300</v>
      </c>
      <c r="H4">
        <v>3589693.2099999902</v>
      </c>
      <c r="I4">
        <f t="shared" si="1"/>
        <v>-62606.790000009816</v>
      </c>
      <c r="J4" s="5">
        <f t="shared" si="2"/>
        <v>-1.7141743558856015E-2</v>
      </c>
      <c r="K4">
        <f t="shared" si="3"/>
        <v>34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>
        <f t="shared" si="6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IFERROR(D5/B5,0)</f>
        <v>-9.4273968477453174E-2</v>
      </c>
      <c r="F5">
        <f>RANK(E5,$E$2:$E$52,1)</f>
        <v>4</v>
      </c>
      <c r="G5">
        <v>7968300</v>
      </c>
      <c r="H5">
        <v>7020609.3200000003</v>
      </c>
      <c r="I5">
        <f t="shared" si="1"/>
        <v>-947690.6799999997</v>
      </c>
      <c r="J5" s="5">
        <f t="shared" si="2"/>
        <v>-0.118932605449092</v>
      </c>
      <c r="K5">
        <f t="shared" si="3"/>
        <v>5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>
        <f t="shared" si="6"/>
        <v>21</v>
      </c>
    </row>
    <row r="6" spans="1:16" x14ac:dyDescent="0.25">
      <c r="A6" t="s">
        <v>20</v>
      </c>
      <c r="B6">
        <v>409300</v>
      </c>
      <c r="C6">
        <v>385908.52</v>
      </c>
      <c r="D6">
        <f>C6-B6</f>
        <v>-23391.479999999981</v>
      </c>
      <c r="E6" s="5">
        <f>IFERROR(D6/B6,0)</f>
        <v>-5.7149963352064452E-2</v>
      </c>
      <c r="F6">
        <f>RANK(E6,$E$2:$E$52,1)</f>
        <v>11</v>
      </c>
      <c r="G6">
        <v>428500</v>
      </c>
      <c r="H6">
        <v>427758.64</v>
      </c>
      <c r="I6">
        <f t="shared" si="1"/>
        <v>-741.35999999998603</v>
      </c>
      <c r="J6" s="5">
        <f t="shared" si="2"/>
        <v>-1.7301283547257551E-3</v>
      </c>
      <c r="K6">
        <f t="shared" si="3"/>
        <v>40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>
        <f t="shared" si="6"/>
        <v>35</v>
      </c>
    </row>
    <row r="7" spans="1:16" x14ac:dyDescent="0.2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IFERROR(D7/B7,0)</f>
        <v>-0.11502817362571344</v>
      </c>
      <c r="F7">
        <f>RANK(E7,$E$2:$E$52,1)</f>
        <v>2</v>
      </c>
      <c r="G7">
        <v>3390900</v>
      </c>
      <c r="H7">
        <v>3051483.41</v>
      </c>
      <c r="I7">
        <f t="shared" si="1"/>
        <v>-339416.58999999985</v>
      </c>
      <c r="J7" s="5">
        <f t="shared" si="2"/>
        <v>-0.10009631366303927</v>
      </c>
      <c r="K7">
        <f t="shared" si="3"/>
        <v>7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>
        <f t="shared" si="6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IFERROR(D8/B8,0)</f>
        <v>-0.15235918433091292</v>
      </c>
      <c r="F8">
        <f>RANK(E8,$E$2:$E$52,1)</f>
        <v>1</v>
      </c>
      <c r="G8">
        <v>1590700</v>
      </c>
      <c r="H8">
        <v>1383905.98999999</v>
      </c>
      <c r="I8">
        <f t="shared" si="1"/>
        <v>-206794.01000001002</v>
      </c>
      <c r="J8" s="5">
        <f t="shared" si="2"/>
        <v>-0.13000189224870184</v>
      </c>
      <c r="K8">
        <f t="shared" si="3"/>
        <v>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>
        <f t="shared" si="6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IFERROR(D9/B9,0)</f>
        <v>-4.2417130511048909E-2</v>
      </c>
      <c r="F9">
        <f>RANK(E9,$E$2:$E$52,1)</f>
        <v>16</v>
      </c>
      <c r="G9">
        <v>11073700</v>
      </c>
      <c r="H9">
        <v>9929059.5199999996</v>
      </c>
      <c r="I9">
        <f t="shared" si="1"/>
        <v>-1144640.4800000004</v>
      </c>
      <c r="J9" s="5">
        <f t="shared" si="2"/>
        <v>-0.10336567542917005</v>
      </c>
      <c r="K9">
        <f t="shared" si="3"/>
        <v>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>
        <f t="shared" si="6"/>
        <v>7</v>
      </c>
    </row>
    <row r="10" spans="1:16" x14ac:dyDescent="0.2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IFERROR(D10/B10,0)</f>
        <v>-8.1681998646514792E-2</v>
      </c>
      <c r="F10">
        <f>RANK(E10,$E$2:$E$52,1)</f>
        <v>6</v>
      </c>
      <c r="G10">
        <v>495200</v>
      </c>
      <c r="H10">
        <v>467907.84000000003</v>
      </c>
      <c r="I10">
        <f t="shared" si="1"/>
        <v>-27292.159999999974</v>
      </c>
      <c r="J10" s="5">
        <f t="shared" si="2"/>
        <v>-5.5113408723747932E-2</v>
      </c>
      <c r="K10">
        <f t="shared" si="3"/>
        <v>11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>
        <f t="shared" si="6"/>
        <v>23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>
        <f>IFERROR(D11/B11,0)</f>
        <v>0</v>
      </c>
      <c r="F11">
        <f>RANK(E11,$E$2:$E$52,1)</f>
        <v>47</v>
      </c>
      <c r="G11">
        <v>0</v>
      </c>
      <c r="H11">
        <v>0</v>
      </c>
      <c r="I11">
        <f t="shared" si="1"/>
        <v>0</v>
      </c>
      <c r="J11" s="5">
        <f t="shared" si="2"/>
        <v>0</v>
      </c>
      <c r="K11">
        <f t="shared" si="3"/>
        <v>39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>
        <f t="shared" si="6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IFERROR(D12/B12,0)</f>
        <v>-5.0060657805601608E-2</v>
      </c>
      <c r="F12">
        <f>RANK(E12,$E$2:$E$52,1)</f>
        <v>13</v>
      </c>
      <c r="G12">
        <v>4700400</v>
      </c>
      <c r="H12">
        <v>4205555.5999999996</v>
      </c>
      <c r="I12">
        <f t="shared" si="1"/>
        <v>-494844.40000000037</v>
      </c>
      <c r="J12" s="5">
        <f t="shared" si="2"/>
        <v>-0.10527708280146378</v>
      </c>
      <c r="K12">
        <f t="shared" si="3"/>
        <v>4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>
        <f t="shared" si="6"/>
        <v>6</v>
      </c>
    </row>
    <row r="13" spans="1:16" x14ac:dyDescent="0.2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IFERROR(D13/B13,0)</f>
        <v>-1.2912833886247806E-2</v>
      </c>
      <c r="F13">
        <f>RANK(E13,$E$2:$E$52,1)</f>
        <v>33</v>
      </c>
      <c r="G13">
        <v>6223700</v>
      </c>
      <c r="H13">
        <v>5909077.9399999902</v>
      </c>
      <c r="I13">
        <f t="shared" si="1"/>
        <v>-314622.06000000983</v>
      </c>
      <c r="J13" s="5">
        <f t="shared" si="2"/>
        <v>-5.0552253482656594E-2</v>
      </c>
      <c r="K13">
        <f t="shared" si="3"/>
        <v>10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>
        <f t="shared" si="6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IFERROR(D14/B14,0)</f>
        <v>-1.3637949218750009E-2</v>
      </c>
      <c r="F14">
        <f>RANK(E14,$E$2:$E$52,1)</f>
        <v>30</v>
      </c>
      <c r="G14">
        <v>530500</v>
      </c>
      <c r="H14">
        <v>524402.98</v>
      </c>
      <c r="I14">
        <f t="shared" si="1"/>
        <v>-6097.0200000000186</v>
      </c>
      <c r="J14" s="5">
        <f t="shared" si="2"/>
        <v>-1.1492968897266765E-2</v>
      </c>
      <c r="K14">
        <f t="shared" si="3"/>
        <v>30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>
        <f t="shared" si="6"/>
        <v>13</v>
      </c>
    </row>
    <row r="15" spans="1:16" x14ac:dyDescent="0.2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IFERROR(D15/B15,0)</f>
        <v>3.1837408866824991E-3</v>
      </c>
      <c r="F15">
        <f>RANK(E15,$E$2:$E$52,1)</f>
        <v>51</v>
      </c>
      <c r="G15">
        <v>184167800</v>
      </c>
      <c r="H15">
        <v>175966389.24999899</v>
      </c>
      <c r="I15">
        <f t="shared" si="1"/>
        <v>-8201410.7500010133</v>
      </c>
      <c r="J15" s="5">
        <f t="shared" si="2"/>
        <v>-4.4532273014072019E-2</v>
      </c>
      <c r="K15">
        <f t="shared" si="3"/>
        <v>15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>
        <f t="shared" si="6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IFERROR(D16/B16,0)</f>
        <v>-1.1850188616360429E-2</v>
      </c>
      <c r="F16">
        <f>RANK(E16,$E$2:$E$52,1)</f>
        <v>37</v>
      </c>
      <c r="G16">
        <v>7352500</v>
      </c>
      <c r="H16">
        <v>7350464.0800000001</v>
      </c>
      <c r="I16">
        <f t="shared" si="1"/>
        <v>-2035.9199999999255</v>
      </c>
      <c r="J16" s="5">
        <f t="shared" si="2"/>
        <v>-2.769017341040361E-4</v>
      </c>
      <c r="K16">
        <f t="shared" si="3"/>
        <v>33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>
        <f t="shared" si="6"/>
        <v>29</v>
      </c>
    </row>
    <row r="17" spans="1:16" x14ac:dyDescent="0.2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IFERROR(D17/B17,0)</f>
        <v>-2.8351094826658003E-2</v>
      </c>
      <c r="F17">
        <f>RANK(E17,$E$2:$E$52,1)</f>
        <v>21</v>
      </c>
      <c r="G17">
        <v>15309700</v>
      </c>
      <c r="H17">
        <v>14645233.51</v>
      </c>
      <c r="I17">
        <f t="shared" si="1"/>
        <v>-664466.49000000022</v>
      </c>
      <c r="J17" s="5">
        <f t="shared" si="2"/>
        <v>-4.3401666263871937E-2</v>
      </c>
      <c r="K17">
        <f t="shared" si="3"/>
        <v>15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>
        <f t="shared" si="6"/>
        <v>6</v>
      </c>
    </row>
    <row r="18" spans="1:16" x14ac:dyDescent="0.2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IFERROR(D18/B18,0)</f>
        <v>-5.4037002206391245E-2</v>
      </c>
      <c r="F18">
        <f>RANK(E18,$E$2:$E$52,1)</f>
        <v>12</v>
      </c>
      <c r="G18">
        <v>2861000</v>
      </c>
      <c r="H18">
        <v>2671745.94</v>
      </c>
      <c r="I18">
        <f t="shared" si="1"/>
        <v>-189254.06000000006</v>
      </c>
      <c r="J18" s="5">
        <f t="shared" si="2"/>
        <v>-6.6149619014330668E-2</v>
      </c>
      <c r="K18">
        <f t="shared" si="3"/>
        <v>8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>
        <f t="shared" si="6"/>
        <v>1</v>
      </c>
    </row>
    <row r="19" spans="1:16" x14ac:dyDescent="0.2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IFERROR(D19/B19,0)</f>
        <v>-4.258504294298146E-2</v>
      </c>
      <c r="F19">
        <f>RANK(E19,$E$2:$E$52,1)</f>
        <v>15</v>
      </c>
      <c r="G19">
        <v>9713300</v>
      </c>
      <c r="H19">
        <v>8991707.2399999909</v>
      </c>
      <c r="I19">
        <f t="shared" si="1"/>
        <v>-721592.76000000909</v>
      </c>
      <c r="J19" s="5">
        <f t="shared" si="2"/>
        <v>-7.4289145810384635E-2</v>
      </c>
      <c r="K19">
        <f t="shared" si="3"/>
        <v>6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>
        <f t="shared" si="6"/>
        <v>5</v>
      </c>
    </row>
    <row r="20" spans="1:16" x14ac:dyDescent="0.2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IFERROR(D20/B20,0)</f>
        <v>-1.2379538203300809E-5</v>
      </c>
      <c r="F20">
        <f>RANK(E20,$E$2:$E$52,1)</f>
        <v>46</v>
      </c>
      <c r="G20">
        <v>131849400</v>
      </c>
      <c r="H20">
        <v>131839624.37</v>
      </c>
      <c r="I20">
        <f t="shared" si="1"/>
        <v>-9775.6299999952316</v>
      </c>
      <c r="J20" s="5">
        <f t="shared" si="2"/>
        <v>-7.4142392760188761E-5</v>
      </c>
      <c r="K20">
        <f t="shared" si="3"/>
        <v>30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>
        <f t="shared" si="6"/>
        <v>28</v>
      </c>
    </row>
    <row r="21" spans="1:16" x14ac:dyDescent="0.2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IFERROR(D21/B21,0)</f>
        <v>-7.9052463618023094E-2</v>
      </c>
      <c r="F21">
        <f>RANK(E21,$E$2:$E$52,1)</f>
        <v>9</v>
      </c>
      <c r="G21">
        <v>24497400</v>
      </c>
      <c r="H21">
        <v>22655993.629999999</v>
      </c>
      <c r="I21">
        <f t="shared" si="1"/>
        <v>-1841406.370000001</v>
      </c>
      <c r="J21" s="5">
        <f t="shared" si="2"/>
        <v>-7.5167420624229556E-2</v>
      </c>
      <c r="K21">
        <f t="shared" si="3"/>
        <v>5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>
        <f t="shared" si="6"/>
        <v>11</v>
      </c>
    </row>
    <row r="22" spans="1:16" x14ac:dyDescent="0.2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IFERROR(D22/B22,0)</f>
        <v>-1.3285502334437123E-2</v>
      </c>
      <c r="F22">
        <f>RANK(E22,$E$2:$E$52,1)</f>
        <v>32</v>
      </c>
      <c r="G22">
        <v>11980700</v>
      </c>
      <c r="H22">
        <v>11791977.9699999</v>
      </c>
      <c r="I22">
        <f t="shared" si="1"/>
        <v>-188722.03000009991</v>
      </c>
      <c r="J22" s="5">
        <f t="shared" si="2"/>
        <v>-1.5752170574348738E-2</v>
      </c>
      <c r="K22">
        <f t="shared" si="3"/>
        <v>23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>
        <f t="shared" si="6"/>
        <v>24</v>
      </c>
    </row>
    <row r="23" spans="1:16" x14ac:dyDescent="0.2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IFERROR(D23/B23,0)</f>
        <v>-3.9590110100806722E-2</v>
      </c>
      <c r="F23">
        <f>RANK(E23,$E$2:$E$52,1)</f>
        <v>18</v>
      </c>
      <c r="G23">
        <v>22683800</v>
      </c>
      <c r="H23">
        <v>21722126.219999898</v>
      </c>
      <c r="I23">
        <f t="shared" si="1"/>
        <v>-961673.78000010177</v>
      </c>
      <c r="J23" s="5">
        <f t="shared" si="2"/>
        <v>-4.2394738976719144E-2</v>
      </c>
      <c r="K23">
        <f t="shared" si="3"/>
        <v>12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>
        <f t="shared" si="6"/>
        <v>13</v>
      </c>
    </row>
    <row r="24" spans="1:16" x14ac:dyDescent="0.2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IFERROR(D24/B24,0)</f>
        <v>-1.3334943305713101E-2</v>
      </c>
      <c r="F24">
        <f>RANK(E24,$E$2:$E$52,1)</f>
        <v>31</v>
      </c>
      <c r="G24">
        <v>1112700</v>
      </c>
      <c r="H24">
        <v>1067214.42</v>
      </c>
      <c r="I24">
        <f t="shared" si="1"/>
        <v>-45485.580000000075</v>
      </c>
      <c r="J24" s="5">
        <f t="shared" si="2"/>
        <v>-4.087856565111897E-2</v>
      </c>
      <c r="K24">
        <f t="shared" si="3"/>
        <v>13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>
        <f t="shared" si="6"/>
        <v>22</v>
      </c>
    </row>
    <row r="25" spans="1:16" x14ac:dyDescent="0.2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IFERROR(D25/B25,0)</f>
        <v>-1.0226130964676661E-2</v>
      </c>
      <c r="F25">
        <f>RANK(E25,$E$2:$E$52,1)</f>
        <v>38</v>
      </c>
      <c r="G25">
        <v>505200</v>
      </c>
      <c r="H25">
        <v>497194.20999999897</v>
      </c>
      <c r="I25">
        <f t="shared" si="1"/>
        <v>-8005.7900000010268</v>
      </c>
      <c r="J25" s="5">
        <f t="shared" si="2"/>
        <v>-1.5846773555029746E-2</v>
      </c>
      <c r="K25">
        <f t="shared" si="3"/>
        <v>20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>
        <f t="shared" si="6"/>
        <v>18</v>
      </c>
    </row>
    <row r="26" spans="1:16" x14ac:dyDescent="0.2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IFERROR(D26/B26,0)</f>
        <v>-8.5306091660634673E-2</v>
      </c>
      <c r="F26">
        <f>RANK(E26,$E$2:$E$52,1)</f>
        <v>5</v>
      </c>
      <c r="G26">
        <v>5442200</v>
      </c>
      <c r="H26">
        <v>5122329.02999999</v>
      </c>
      <c r="I26">
        <f t="shared" si="1"/>
        <v>-319870.97000000998</v>
      </c>
      <c r="J26" s="5">
        <f t="shared" si="2"/>
        <v>-5.8776040939327839E-2</v>
      </c>
      <c r="K26">
        <f t="shared" si="3"/>
        <v>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>
        <f t="shared" si="6"/>
        <v>5</v>
      </c>
    </row>
    <row r="27" spans="1:16" x14ac:dyDescent="0.25">
      <c r="A27" t="s">
        <v>41</v>
      </c>
      <c r="B27">
        <v>0</v>
      </c>
      <c r="C27">
        <v>0</v>
      </c>
      <c r="D27">
        <f>C27-B27</f>
        <v>0</v>
      </c>
      <c r="E27" s="5">
        <f>IFERROR(D27/B27,0)</f>
        <v>0</v>
      </c>
      <c r="F27">
        <f>RANK(E27,$E$2:$E$52,1)</f>
        <v>47</v>
      </c>
      <c r="G27">
        <v>0</v>
      </c>
      <c r="H27">
        <v>0</v>
      </c>
      <c r="I27">
        <f t="shared" si="1"/>
        <v>0</v>
      </c>
      <c r="J27" s="5">
        <f t="shared" si="2"/>
        <v>0</v>
      </c>
      <c r="K27">
        <f t="shared" si="3"/>
        <v>24</v>
      </c>
      <c r="L27">
        <v>0</v>
      </c>
      <c r="M27">
        <v>0</v>
      </c>
      <c r="N27">
        <f t="shared" si="4"/>
        <v>0</v>
      </c>
      <c r="O27" s="5">
        <f t="shared" si="5"/>
        <v>0</v>
      </c>
      <c r="P27">
        <f t="shared" si="6"/>
        <v>23</v>
      </c>
    </row>
    <row r="28" spans="1:16" x14ac:dyDescent="0.2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IFERROR(D28/B28,0)</f>
        <v>-9.5782760864849215E-2</v>
      </c>
      <c r="F28">
        <f>RANK(E28,$E$2:$E$52,1)</f>
        <v>3</v>
      </c>
      <c r="G28">
        <v>1545700</v>
      </c>
      <c r="H28">
        <v>1281335.23</v>
      </c>
      <c r="I28">
        <f t="shared" si="1"/>
        <v>-264364.77</v>
      </c>
      <c r="J28" s="5">
        <f t="shared" si="2"/>
        <v>-0.17103239309050916</v>
      </c>
      <c r="K28">
        <f t="shared" si="3"/>
        <v>2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>
        <f t="shared" si="6"/>
        <v>3</v>
      </c>
    </row>
    <row r="29" spans="1:16" x14ac:dyDescent="0.2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IFERROR(D29/B29,0)</f>
        <v>-1.4800253727847622E-2</v>
      </c>
      <c r="F29">
        <f>RANK(E29,$E$2:$E$52,1)</f>
        <v>28</v>
      </c>
      <c r="G29">
        <v>2779500</v>
      </c>
      <c r="H29">
        <v>2665264.4399999902</v>
      </c>
      <c r="I29">
        <f t="shared" si="1"/>
        <v>-114235.56000000983</v>
      </c>
      <c r="J29" s="5">
        <f t="shared" si="2"/>
        <v>-4.1099320021590155E-2</v>
      </c>
      <c r="K29">
        <f t="shared" si="3"/>
        <v>10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>
        <f t="shared" si="6"/>
        <v>19</v>
      </c>
    </row>
    <row r="30" spans="1:16" x14ac:dyDescent="0.2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IFERROR(D30/B30,0)</f>
        <v>-8.3831374359143746E-3</v>
      </c>
      <c r="F30">
        <f>RANK(E30,$E$2:$E$52,1)</f>
        <v>40</v>
      </c>
      <c r="G30">
        <v>12735900</v>
      </c>
      <c r="H30">
        <v>12685514.279999901</v>
      </c>
      <c r="I30">
        <f t="shared" si="1"/>
        <v>-50385.720000099391</v>
      </c>
      <c r="J30" s="5">
        <f t="shared" si="2"/>
        <v>-3.9561962641116366E-3</v>
      </c>
      <c r="K30">
        <f t="shared" si="3"/>
        <v>19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>
        <f t="shared" si="6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IFERROR(D31/B31,0)</f>
        <v>-1.4030533529678329E-2</v>
      </c>
      <c r="F31">
        <f>RANK(E31,$E$2:$E$52,1)</f>
        <v>29</v>
      </c>
      <c r="G31">
        <v>1823300</v>
      </c>
      <c r="H31">
        <v>1762676.85</v>
      </c>
      <c r="I31">
        <f t="shared" si="1"/>
        <v>-60623.149999999907</v>
      </c>
      <c r="J31" s="5">
        <f t="shared" si="2"/>
        <v>-3.3249136181648611E-2</v>
      </c>
      <c r="K31">
        <f t="shared" si="3"/>
        <v>13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>
        <f t="shared" si="6"/>
        <v>8</v>
      </c>
    </row>
    <row r="32" spans="1:16" x14ac:dyDescent="0.2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IFERROR(D32/B32,0)</f>
        <v>-1.2294942827617691E-2</v>
      </c>
      <c r="F32">
        <f>RANK(E32,$E$2:$E$52,1)</f>
        <v>36</v>
      </c>
      <c r="G32">
        <v>6195500</v>
      </c>
      <c r="H32">
        <v>6084985.4699999997</v>
      </c>
      <c r="I32">
        <f t="shared" si="1"/>
        <v>-110514.53000000026</v>
      </c>
      <c r="J32" s="5">
        <f t="shared" si="2"/>
        <v>-1.7837871035428981E-2</v>
      </c>
      <c r="K32">
        <f t="shared" si="3"/>
        <v>15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>
        <f t="shared" si="6"/>
        <v>8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>C33-B33</f>
        <v>-7418835.2699990273</v>
      </c>
      <c r="E33" s="5">
        <f>IFERROR(D33/B33,0)</f>
        <v>-7.9969930789269058E-3</v>
      </c>
      <c r="F33">
        <f>RANK(E33,$E$2:$E$52,1)</f>
        <v>41</v>
      </c>
      <c r="G33">
        <v>979671000</v>
      </c>
      <c r="H33">
        <v>977068513.48000002</v>
      </c>
      <c r="I33">
        <f t="shared" si="1"/>
        <v>-2602486.5199999809</v>
      </c>
      <c r="J33" s="5">
        <f t="shared" si="2"/>
        <v>-2.6564903115433454E-3</v>
      </c>
      <c r="K33">
        <f t="shared" si="3"/>
        <v>17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>
        <f t="shared" si="6"/>
        <v>13</v>
      </c>
    </row>
    <row r="34" spans="1:16" x14ac:dyDescent="0.25">
      <c r="A34" t="s">
        <v>48</v>
      </c>
      <c r="B34">
        <v>4189300</v>
      </c>
      <c r="C34">
        <v>4109958.22</v>
      </c>
      <c r="D34">
        <f>C34-B34</f>
        <v>-79341.779999999795</v>
      </c>
      <c r="E34" s="5">
        <f>IFERROR(D34/B34,0)</f>
        <v>-1.8939149738619768E-2</v>
      </c>
      <c r="F34">
        <f>RANK(E34,$E$2:$E$52,1)</f>
        <v>26</v>
      </c>
      <c r="G34">
        <v>4350600</v>
      </c>
      <c r="H34">
        <v>4137588.7699999898</v>
      </c>
      <c r="I34">
        <f t="shared" si="1"/>
        <v>-213011.23000001023</v>
      </c>
      <c r="J34" s="5">
        <f t="shared" si="2"/>
        <v>-4.8961345561534093E-2</v>
      </c>
      <c r="K34">
        <f t="shared" si="3"/>
        <v>7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>
        <f t="shared" si="6"/>
        <v>8</v>
      </c>
    </row>
    <row r="35" spans="1:16" x14ac:dyDescent="0.25">
      <c r="A35" t="s">
        <v>49</v>
      </c>
      <c r="B35">
        <v>0</v>
      </c>
      <c r="C35">
        <v>0</v>
      </c>
      <c r="D35">
        <f>C35-B35</f>
        <v>0</v>
      </c>
      <c r="E35" s="5">
        <f>IFERROR(D35/B35,0)</f>
        <v>0</v>
      </c>
      <c r="F35">
        <f>RANK(E35,$E$2:$E$52,1)</f>
        <v>47</v>
      </c>
      <c r="G35">
        <v>0</v>
      </c>
      <c r="H35">
        <v>0</v>
      </c>
      <c r="I35">
        <f t="shared" si="1"/>
        <v>0</v>
      </c>
      <c r="J35" s="5">
        <f t="shared" si="2"/>
        <v>0</v>
      </c>
      <c r="K35">
        <f t="shared" si="3"/>
        <v>17</v>
      </c>
      <c r="L35">
        <v>0</v>
      </c>
      <c r="M35">
        <v>0</v>
      </c>
      <c r="N35">
        <f t="shared" si="4"/>
        <v>0</v>
      </c>
      <c r="O35" s="5">
        <f t="shared" si="5"/>
        <v>0</v>
      </c>
      <c r="P35">
        <f t="shared" si="6"/>
        <v>16</v>
      </c>
    </row>
    <row r="36" spans="1:16" x14ac:dyDescent="0.25">
      <c r="A36" t="s">
        <v>50</v>
      </c>
      <c r="B36">
        <v>798200</v>
      </c>
      <c r="C36">
        <v>735423.27999999898</v>
      </c>
      <c r="D36">
        <f>C36-B36</f>
        <v>-62776.72000000102</v>
      </c>
      <c r="E36" s="5">
        <f>IFERROR(D36/B36,0)</f>
        <v>-7.8647857679780775E-2</v>
      </c>
      <c r="F36">
        <f>RANK(E36,$E$2:$E$52,1)</f>
        <v>10</v>
      </c>
      <c r="G36">
        <v>898700</v>
      </c>
      <c r="H36">
        <v>740966.94999999902</v>
      </c>
      <c r="I36">
        <f t="shared" si="1"/>
        <v>-157733.05000000098</v>
      </c>
      <c r="J36" s="5">
        <f t="shared" si="2"/>
        <v>-0.17551246244575608</v>
      </c>
      <c r="K36">
        <f t="shared" si="3"/>
        <v>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>
        <f t="shared" si="6"/>
        <v>1</v>
      </c>
    </row>
    <row r="37" spans="1:16" x14ac:dyDescent="0.25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>IFERROR(D37/B37,0)</f>
        <v>-3.9444515758219188E-2</v>
      </c>
      <c r="F37">
        <f>RANK(E37,$E$2:$E$52,1)</f>
        <v>19</v>
      </c>
      <c r="G37">
        <v>2229200</v>
      </c>
      <c r="H37">
        <v>2118943.21</v>
      </c>
      <c r="I37">
        <f t="shared" si="1"/>
        <v>-110256.79000000004</v>
      </c>
      <c r="J37" s="5">
        <f t="shared" si="2"/>
        <v>-4.9460250314014013E-2</v>
      </c>
      <c r="K37">
        <f t="shared" si="3"/>
        <v>5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>
        <f t="shared" si="6"/>
        <v>2</v>
      </c>
    </row>
    <row r="38" spans="1:16" x14ac:dyDescent="0.2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IFERROR(D38/B38,0)</f>
        <v>-1.9443680579913542E-2</v>
      </c>
      <c r="F38">
        <f>RANK(E38,$E$2:$E$52,1)</f>
        <v>25</v>
      </c>
      <c r="G38">
        <v>792800</v>
      </c>
      <c r="H38">
        <v>753451.96</v>
      </c>
      <c r="I38">
        <f t="shared" si="1"/>
        <v>-39348.040000000037</v>
      </c>
      <c r="J38" s="5">
        <f t="shared" si="2"/>
        <v>-4.9631735620585316E-2</v>
      </c>
      <c r="K38">
        <f t="shared" si="3"/>
        <v>4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>
        <f t="shared" si="6"/>
        <v>11</v>
      </c>
    </row>
    <row r="39" spans="1:16" x14ac:dyDescent="0.25">
      <c r="A39" t="s">
        <v>53</v>
      </c>
      <c r="B39">
        <v>883900</v>
      </c>
      <c r="C39">
        <v>813108.87</v>
      </c>
      <c r="D39">
        <f>C39-B39</f>
        <v>-70791.13</v>
      </c>
      <c r="E39" s="5">
        <f>IFERROR(D39/B39,0)</f>
        <v>-8.008952370177623E-2</v>
      </c>
      <c r="F39">
        <f>RANK(E39,$E$2:$E$52,1)</f>
        <v>8</v>
      </c>
      <c r="G39">
        <v>1294400</v>
      </c>
      <c r="H39">
        <v>1114242.27999999</v>
      </c>
      <c r="I39">
        <f t="shared" si="1"/>
        <v>-180157.72000000998</v>
      </c>
      <c r="J39" s="5">
        <f t="shared" si="2"/>
        <v>-0.13918241656366656</v>
      </c>
      <c r="K39">
        <f t="shared" si="3"/>
        <v>1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>
        <f t="shared" si="6"/>
        <v>4</v>
      </c>
    </row>
    <row r="40" spans="1:16" x14ac:dyDescent="0.2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IFERROR(D40/B40,0)</f>
        <v>-2.1279773539092578E-2</v>
      </c>
      <c r="F40">
        <f>RANK(E40,$E$2:$E$52,1)</f>
        <v>23</v>
      </c>
      <c r="G40">
        <v>39964900</v>
      </c>
      <c r="H40">
        <v>38095240.189999901</v>
      </c>
      <c r="I40">
        <f t="shared" si="1"/>
        <v>-1869659.8100000992</v>
      </c>
      <c r="J40" s="5">
        <f t="shared" si="2"/>
        <v>-4.6782546934937892E-2</v>
      </c>
      <c r="K40">
        <f t="shared" si="3"/>
        <v>3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>
        <f t="shared" si="6"/>
        <v>6</v>
      </c>
    </row>
    <row r="41" spans="1:16" x14ac:dyDescent="0.2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IFERROR(D41/B41,0)</f>
        <v>-4.0110550149132493E-2</v>
      </c>
      <c r="F41">
        <f>RANK(E41,$E$2:$E$52,1)</f>
        <v>17</v>
      </c>
      <c r="G41">
        <v>5089500</v>
      </c>
      <c r="H41">
        <v>4956043.6699999897</v>
      </c>
      <c r="I41">
        <f t="shared" si="1"/>
        <v>-133456.33000001032</v>
      </c>
      <c r="J41" s="5">
        <f t="shared" si="2"/>
        <v>-2.6221894095689226E-2</v>
      </c>
      <c r="K41">
        <f t="shared" si="3"/>
        <v>8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>
        <f t="shared" si="6"/>
        <v>5</v>
      </c>
    </row>
    <row r="42" spans="1:16" x14ac:dyDescent="0.2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IFERROR(D42/B42,0)</f>
        <v>-2.2070943135841053E-4</v>
      </c>
      <c r="F42">
        <f>RANK(E42,$E$2:$E$52,1)</f>
        <v>44</v>
      </c>
      <c r="G42">
        <v>199130300</v>
      </c>
      <c r="H42">
        <v>196755033.31</v>
      </c>
      <c r="I42">
        <f t="shared" si="1"/>
        <v>-2375266.6899999976</v>
      </c>
      <c r="J42" s="5">
        <f t="shared" si="2"/>
        <v>-1.1928203241796942E-2</v>
      </c>
      <c r="K42">
        <f t="shared" si="3"/>
        <v>8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>
        <f t="shared" si="6"/>
        <v>9</v>
      </c>
    </row>
    <row r="43" spans="1:16" x14ac:dyDescent="0.2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IFERROR(D43/B43,0)</f>
        <v>-2.0497353541313264E-2</v>
      </c>
      <c r="F43">
        <f>RANK(E43,$E$2:$E$52,1)</f>
        <v>24</v>
      </c>
      <c r="G43">
        <v>8560800</v>
      </c>
      <c r="H43">
        <v>8171472.0199999996</v>
      </c>
      <c r="I43">
        <f t="shared" si="1"/>
        <v>-389327.98000000045</v>
      </c>
      <c r="J43" s="5">
        <f t="shared" si="2"/>
        <v>-4.5477990374731388E-2</v>
      </c>
      <c r="K43">
        <f t="shared" si="3"/>
        <v>3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>
        <f t="shared" si="6"/>
        <v>4</v>
      </c>
    </row>
    <row r="44" spans="1:16" x14ac:dyDescent="0.2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IFERROR(D44/B44,0)</f>
        <v>-9.7760750186150751E-3</v>
      </c>
      <c r="F44">
        <f>RANK(E44,$E$2:$E$52,1)</f>
        <v>39</v>
      </c>
      <c r="G44">
        <v>31040700</v>
      </c>
      <c r="H44">
        <v>30793711.48</v>
      </c>
      <c r="I44">
        <f t="shared" si="1"/>
        <v>-246988.51999999955</v>
      </c>
      <c r="J44" s="5">
        <f t="shared" si="2"/>
        <v>-7.9569249404813532E-3</v>
      </c>
      <c r="K44">
        <f t="shared" si="3"/>
        <v>7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>
        <f t="shared" si="6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IFERROR(D45/B45,0)</f>
        <v>-1.287514194887851E-2</v>
      </c>
      <c r="F45">
        <f>RANK(E45,$E$2:$E$52,1)</f>
        <v>34</v>
      </c>
      <c r="G45">
        <v>56792200</v>
      </c>
      <c r="H45">
        <v>54594953.959999897</v>
      </c>
      <c r="I45">
        <f t="shared" si="1"/>
        <v>-2197246.0400001034</v>
      </c>
      <c r="J45" s="5">
        <f t="shared" si="2"/>
        <v>-3.8689222111488959E-2</v>
      </c>
      <c r="K45">
        <f t="shared" si="3"/>
        <v>4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>
        <f t="shared" si="6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IFERROR(D46/B46,0)</f>
        <v>-3.0010420686993711E-3</v>
      </c>
      <c r="F46">
        <f>RANK(E46,$E$2:$E$52,1)</f>
        <v>43</v>
      </c>
      <c r="G46">
        <v>266000</v>
      </c>
      <c r="H46">
        <v>257402.90999999901</v>
      </c>
      <c r="I46">
        <f t="shared" si="1"/>
        <v>-8597.090000000986</v>
      </c>
      <c r="J46" s="5">
        <f t="shared" si="2"/>
        <v>-3.2319887218048821E-2</v>
      </c>
      <c r="K46">
        <f t="shared" si="3"/>
        <v>5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>
        <f t="shared" si="6"/>
        <v>3</v>
      </c>
    </row>
    <row r="47" spans="1:16" x14ac:dyDescent="0.2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IFERROR(D47/B47,0)</f>
        <v>-1.7435939690898361E-4</v>
      </c>
      <c r="F47">
        <f>RANK(E47,$E$2:$E$52,1)</f>
        <v>45</v>
      </c>
      <c r="G47">
        <v>73467000</v>
      </c>
      <c r="H47">
        <v>73442541.659999996</v>
      </c>
      <c r="I47">
        <f t="shared" si="1"/>
        <v>-24458.340000003576</v>
      </c>
      <c r="J47" s="5">
        <f t="shared" si="2"/>
        <v>-3.3291600310348285E-4</v>
      </c>
      <c r="K47">
        <f t="shared" si="3"/>
        <v>5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>
        <f t="shared" si="6"/>
        <v>4</v>
      </c>
    </row>
    <row r="48" spans="1:16" x14ac:dyDescent="0.2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IFERROR(D48/B48,0)</f>
        <v>-3.1133192323107857E-2</v>
      </c>
      <c r="F48">
        <f>RANK(E48,$E$2:$E$52,1)</f>
        <v>20</v>
      </c>
      <c r="G48">
        <v>7214700</v>
      </c>
      <c r="H48">
        <v>6922072.5599999996</v>
      </c>
      <c r="I48">
        <f t="shared" si="1"/>
        <v>-292627.44000000041</v>
      </c>
      <c r="J48" s="5">
        <f t="shared" si="2"/>
        <v>-4.0559890224125802E-2</v>
      </c>
      <c r="K48">
        <f t="shared" si="3"/>
        <v>3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>
        <f t="shared" si="6"/>
        <v>2</v>
      </c>
    </row>
    <row r="49" spans="1:16" x14ac:dyDescent="0.2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IFERROR(D49/B49,0)</f>
        <v>-1.8444360086767971E-2</v>
      </c>
      <c r="F49">
        <f>RANK(E49,$E$2:$E$52,1)</f>
        <v>27</v>
      </c>
      <c r="G49">
        <v>102600</v>
      </c>
      <c r="H49">
        <v>95466.880000000005</v>
      </c>
      <c r="I49">
        <f t="shared" si="1"/>
        <v>-7133.1199999999953</v>
      </c>
      <c r="J49" s="5">
        <f t="shared" si="2"/>
        <v>-6.9523586744639335E-2</v>
      </c>
      <c r="K49">
        <f t="shared" si="3"/>
        <v>2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>
        <f t="shared" si="6"/>
        <v>3</v>
      </c>
    </row>
    <row r="50" spans="1:16" x14ac:dyDescent="0.25">
      <c r="A50" t="s">
        <v>64</v>
      </c>
      <c r="B50">
        <v>832600</v>
      </c>
      <c r="C50">
        <v>832600</v>
      </c>
      <c r="D50">
        <f>C50-B50</f>
        <v>0</v>
      </c>
      <c r="E50" s="5">
        <f>IFERROR(D50/B50,0)</f>
        <v>0</v>
      </c>
      <c r="F50">
        <f>RANK(E50,$E$2:$E$52,1)</f>
        <v>47</v>
      </c>
      <c r="G50">
        <v>859100</v>
      </c>
      <c r="H50">
        <v>859100</v>
      </c>
      <c r="I50">
        <f t="shared" si="1"/>
        <v>0</v>
      </c>
      <c r="J50" s="5">
        <f t="shared" si="2"/>
        <v>0</v>
      </c>
      <c r="K50">
        <f t="shared" si="3"/>
        <v>3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>
        <f t="shared" si="6"/>
        <v>3</v>
      </c>
    </row>
    <row r="51" spans="1:16" x14ac:dyDescent="0.2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IFERROR(D51/B51,0)</f>
        <v>-1.2785255822058129E-2</v>
      </c>
      <c r="F51">
        <f>RANK(E51,$E$2:$E$52,1)</f>
        <v>35</v>
      </c>
      <c r="G51">
        <v>8925500</v>
      </c>
      <c r="H51">
        <v>8599059.6199999992</v>
      </c>
      <c r="I51">
        <f t="shared" si="1"/>
        <v>-326440.38000000082</v>
      </c>
      <c r="J51" s="5">
        <f t="shared" si="2"/>
        <v>-3.6573903982970231E-2</v>
      </c>
      <c r="K51">
        <f t="shared" si="3"/>
        <v>2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>
        <f t="shared" si="6"/>
        <v>2</v>
      </c>
    </row>
    <row r="52" spans="1:16" x14ac:dyDescent="0.2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IFERROR(D52/B52,0)</f>
        <v>-8.009596083231342E-2</v>
      </c>
      <c r="F52">
        <f>RANK(E52,$E$2:$E$52,1)</f>
        <v>7</v>
      </c>
      <c r="G52">
        <v>2440700</v>
      </c>
      <c r="H52">
        <v>2204672.88</v>
      </c>
      <c r="I52">
        <f t="shared" si="1"/>
        <v>-236027.12000000011</v>
      </c>
      <c r="J52" s="5">
        <f t="shared" si="2"/>
        <v>-9.6704683082722218E-2</v>
      </c>
      <c r="K52">
        <f t="shared" si="3"/>
        <v>1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>
        <f t="shared" si="6"/>
        <v>1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VLOOKUP(A56,$A$1:$E$52,4,FALSE)</f>
        <v>-36209.630000000005</v>
      </c>
      <c r="C56">
        <f>VLOOKUP(A56,$A$1:$P$52,9,FALSE)</f>
        <v>-27292.159999999974</v>
      </c>
      <c r="D56">
        <f>VLOOKUP(A56,$A$1:$P$52,14,FALSE)</f>
        <v>-9181.0800000000163</v>
      </c>
    </row>
    <row r="57" spans="1:16" x14ac:dyDescent="0.25">
      <c r="A57" t="s">
        <v>25</v>
      </c>
      <c r="B57">
        <f t="shared" ref="B57:B61" si="7">VLOOKUP(A57,$A$1:$E$52,4,FALSE)</f>
        <v>0</v>
      </c>
      <c r="C57">
        <f t="shared" ref="C57:C61" si="8">VLOOKUP(A57,$A$1:$P$52,9,FALSE)</f>
        <v>0</v>
      </c>
      <c r="D57">
        <f t="shared" ref="D57:D61" si="9">VLOOKUP(A57,$A$1:$P$52,14,FALSE)</f>
        <v>-311228.08999999997</v>
      </c>
    </row>
    <row r="58" spans="1:16" x14ac:dyDescent="0.25">
      <c r="A58" t="s">
        <v>32</v>
      </c>
      <c r="B58">
        <f t="shared" si="7"/>
        <v>-149396.10000000987</v>
      </c>
      <c r="C58">
        <f t="shared" si="8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 t="shared" si="7"/>
        <v>-12230.810000000056</v>
      </c>
      <c r="C59">
        <f t="shared" si="8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 t="shared" si="7"/>
        <v>-4950.4699999999721</v>
      </c>
      <c r="C60">
        <f t="shared" si="8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 t="shared" si="7"/>
        <v>-184239.79000001028</v>
      </c>
      <c r="C61">
        <f t="shared" si="8"/>
        <v>-133456.33000001032</v>
      </c>
      <c r="D61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s="9">
        <f>_xlfn.XLOOKUP(A65,$A$2:$A$52,$D$2:$D$52,0)</f>
        <v>-36209.630000000005</v>
      </c>
      <c r="C65">
        <f>_xlfn.XLOOKUP(A65,$A$2:$A$52,$I$2:$I$52,0)</f>
        <v>-27292.159999999974</v>
      </c>
      <c r="D65">
        <f>_xlfn.XLOOKUP(A65,$A$2:$A$52,$N$2:$N$52,0)</f>
        <v>-9181.0800000000163</v>
      </c>
    </row>
    <row r="66" spans="1:4" x14ac:dyDescent="0.25">
      <c r="A66" t="s">
        <v>25</v>
      </c>
      <c r="B66" s="9">
        <f t="shared" ref="B66:B70" si="10">_xlfn.XLOOKUP(A66,$A$2:$A$52,$D$2:$D$52,0)</f>
        <v>0</v>
      </c>
      <c r="C66">
        <f t="shared" ref="C66:C70" si="11">_xlfn.XLOOKUP(A66,$A$2:$A$52,$I$2:$I$52,0)</f>
        <v>0</v>
      </c>
      <c r="D66">
        <f t="shared" ref="D66:D70" si="12">_xlfn.XLOOKUP(A66,$A$2:$A$52,$N$2:$N$52,0)</f>
        <v>-311228.08999999997</v>
      </c>
    </row>
    <row r="67" spans="1:4" x14ac:dyDescent="0.25">
      <c r="A67" t="s">
        <v>32</v>
      </c>
      <c r="B67" s="9">
        <f t="shared" si="10"/>
        <v>-149396.10000000987</v>
      </c>
      <c r="C67">
        <f t="shared" si="11"/>
        <v>-189254.06000000006</v>
      </c>
      <c r="D67">
        <f t="shared" si="12"/>
        <v>-374962.91000000015</v>
      </c>
    </row>
    <row r="68" spans="1:4" x14ac:dyDescent="0.25">
      <c r="A68" t="s">
        <v>38</v>
      </c>
      <c r="B68" s="9">
        <f t="shared" si="10"/>
        <v>-12230.810000000056</v>
      </c>
      <c r="C68">
        <f t="shared" si="11"/>
        <v>-45485.580000000075</v>
      </c>
      <c r="D68">
        <f t="shared" si="12"/>
        <v>-72.879999999888241</v>
      </c>
    </row>
    <row r="69" spans="1:4" x14ac:dyDescent="0.25">
      <c r="A69" t="s">
        <v>39</v>
      </c>
      <c r="B69" s="9">
        <f t="shared" si="10"/>
        <v>-4950.4699999999721</v>
      </c>
      <c r="C69">
        <f t="shared" si="11"/>
        <v>-8005.7900000010268</v>
      </c>
      <c r="D69">
        <f t="shared" si="12"/>
        <v>-1724.9000000000233</v>
      </c>
    </row>
    <row r="70" spans="1:4" x14ac:dyDescent="0.25">
      <c r="A70" t="s">
        <v>55</v>
      </c>
      <c r="B70" s="9">
        <f t="shared" si="10"/>
        <v>-184239.79000001028</v>
      </c>
      <c r="C70">
        <f t="shared" si="11"/>
        <v>-133456.33000001032</v>
      </c>
      <c r="D70">
        <f t="shared" si="12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 MATCH(A74,$A$2:$A$52,0))</f>
        <v>-36209.630000000005</v>
      </c>
      <c r="C74">
        <f>INDEX($I$2:$I$52, MATCH(A74,$A$2:$A$52,0))</f>
        <v>-27292.159999999974</v>
      </c>
      <c r="D74">
        <f>INDEX($N$2:$N$52, MATCH(A74,$A$2:$A$52,0))</f>
        <v>-9181.0800000000163</v>
      </c>
    </row>
    <row r="75" spans="1:4" x14ac:dyDescent="0.25">
      <c r="A75" t="s">
        <v>25</v>
      </c>
      <c r="B75">
        <f t="shared" ref="B75:B79" si="13">INDEX($D$2:$D$52, MATCH(A75,$A$2:$A$52,0))</f>
        <v>0</v>
      </c>
      <c r="C75">
        <f t="shared" ref="C75:C79" si="14">INDEX($I$2:$I$52, MATCH(A75,$A$2:$A$52,0))</f>
        <v>0</v>
      </c>
      <c r="D75">
        <f t="shared" ref="D75:D79" si="15">INDEX($N$2:$N$52, MATCH(A75,$A$2:$A$52,0))</f>
        <v>-311228.08999999997</v>
      </c>
    </row>
    <row r="76" spans="1:4" x14ac:dyDescent="0.25">
      <c r="A76" t="s">
        <v>32</v>
      </c>
      <c r="B76">
        <f t="shared" si="13"/>
        <v>-149396.10000000987</v>
      </c>
      <c r="C76">
        <f t="shared" si="14"/>
        <v>-189254.06000000006</v>
      </c>
      <c r="D76">
        <f t="shared" si="15"/>
        <v>-374962.91000000015</v>
      </c>
    </row>
    <row r="77" spans="1:4" x14ac:dyDescent="0.25">
      <c r="A77" t="s">
        <v>38</v>
      </c>
      <c r="B77">
        <f t="shared" si="13"/>
        <v>-12230.810000000056</v>
      </c>
      <c r="C77">
        <f t="shared" si="14"/>
        <v>-45485.580000000075</v>
      </c>
      <c r="D77">
        <f t="shared" si="15"/>
        <v>-72.879999999888241</v>
      </c>
    </row>
    <row r="78" spans="1:4" x14ac:dyDescent="0.25">
      <c r="A78" t="s">
        <v>39</v>
      </c>
      <c r="B78">
        <f t="shared" si="13"/>
        <v>-4950.4699999999721</v>
      </c>
      <c r="C78">
        <f t="shared" si="14"/>
        <v>-8005.7900000010268</v>
      </c>
      <c r="D78">
        <f t="shared" si="15"/>
        <v>-1724.9000000000233</v>
      </c>
    </row>
    <row r="79" spans="1:4" x14ac:dyDescent="0.25">
      <c r="A79" t="s">
        <v>55</v>
      </c>
      <c r="B79">
        <f t="shared" si="13"/>
        <v>-184239.79000001028</v>
      </c>
      <c r="C79">
        <f t="shared" si="14"/>
        <v>-133456.33000001032</v>
      </c>
      <c r="D79">
        <f t="shared" si="15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INDEX($B$2:$B$52,MATCH(B87,$A$2:$A$52,0))</f>
        <v>356640100</v>
      </c>
      <c r="C84" s="6">
        <f>INDEX($C$2:$C$52,MATCH(B87,$A$2:$A$52,0))</f>
        <v>341243679.13</v>
      </c>
    </row>
    <row r="85" spans="1:7" x14ac:dyDescent="0.25">
      <c r="A85" t="s">
        <v>74</v>
      </c>
      <c r="B85" s="6">
        <f>INDEX($G$2:$G$52,MATCH(B87,$A$2:$A$52,0))</f>
        <v>382685200</v>
      </c>
      <c r="C85" s="6">
        <f>INDEX($H$2:$H$52, MATCH(B87,$A$2:$A$52,0))</f>
        <v>346340810.81999999</v>
      </c>
    </row>
    <row r="86" spans="1:7" x14ac:dyDescent="0.25">
      <c r="A86" t="s">
        <v>75</v>
      </c>
      <c r="B86" s="6">
        <f>INDEX($L$2:$L$52,MATCH(B87,$A$2:$A$52,0))</f>
        <v>376548600</v>
      </c>
      <c r="C86" s="6">
        <f>INDEX($M$2:$M$52,MATCH(B87,$A$2:$A$52,0))</f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A87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Swinehart</dc:creator>
  <cp:keywords/>
  <dc:description/>
  <cp:lastModifiedBy>Jonathan Swinehart</cp:lastModifiedBy>
  <cp:revision/>
  <dcterms:created xsi:type="dcterms:W3CDTF">2020-02-26T17:00:38Z</dcterms:created>
  <dcterms:modified xsi:type="dcterms:W3CDTF">2024-09-18T02:22:04Z</dcterms:modified>
  <cp:category/>
  <cp:contentStatus/>
</cp:coreProperties>
</file>