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ocuments\NSS_DA13\Excel\lookups-exercise-Juancarpio14\"/>
    </mc:Choice>
  </mc:AlternateContent>
  <xr:revisionPtr revIDLastSave="0" documentId="13_ncr:1_{60A01247-2EEB-424E-A001-7A13AA0B6DB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B86" i="1"/>
  <c r="C85" i="1"/>
  <c r="B85" i="1"/>
  <c r="C84" i="1"/>
  <c r="B84" i="1"/>
  <c r="D75" i="1"/>
  <c r="D76" i="1"/>
  <c r="D77" i="1"/>
  <c r="D78" i="1"/>
  <c r="D79" i="1"/>
  <c r="C75" i="1"/>
  <c r="C76" i="1"/>
  <c r="C77" i="1"/>
  <c r="C78" i="1"/>
  <c r="C79" i="1"/>
  <c r="D74" i="1"/>
  <c r="C74" i="1"/>
  <c r="B74" i="1"/>
  <c r="B75" i="1"/>
  <c r="B76" i="1"/>
  <c r="B77" i="1"/>
  <c r="B78" i="1"/>
  <c r="B79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C57" i="1"/>
  <c r="C58" i="1"/>
  <c r="C59" i="1"/>
  <c r="C60" i="1"/>
  <c r="C61" i="1"/>
  <c r="D56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O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3" i="1"/>
  <c r="K2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J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<sst xmlns="http://schemas.openxmlformats.org/spreadsheetml/2006/main" count="150" uniqueCount="90">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</sst>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4280900</c:v>
                </c:pt>
                <c:pt idx="1">
                  <c:v>4700400</c:v>
                </c:pt>
                <c:pt idx="2">
                  <c:v>4677800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9-4D29-8DDC-85C1378A699B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4066595.33</c:v>
                </c:pt>
                <c:pt idx="1">
                  <c:v>4205555.5999999996</c:v>
                </c:pt>
                <c:pt idx="2">
                  <c:v>4371713.1399999997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49-4D29-8DDC-85C1378A6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7521247"/>
        <c:axId val="1287515487"/>
      </c:barChart>
      <c:catAx>
        <c:axId val="128752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515487"/>
        <c:crosses val="autoZero"/>
        <c:auto val="1"/>
        <c:lblAlgn val="ctr"/>
        <c:lblOffset val="100"/>
        <c:noMultiLvlLbl val="0"/>
      </c:catAx>
      <c:valAx>
        <c:axId val="128751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5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72</xdr:row>
      <xdr:rowOff>95250</xdr:rowOff>
    </xdr:from>
    <xdr:to>
      <xdr:col>7</xdr:col>
      <xdr:colOff>1234440</xdr:colOff>
      <xdr:row>87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39128B-B901-0C4E-218F-C1FAF21E0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2" workbookViewId="0">
      <selection activeCell="I83" sqref="I83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IFERROR(C2-B2,0)</f>
        <v>-15396420.870000005</v>
      </c>
      <c r="E2" s="5">
        <f>IFERROR(D2/B2,0)</f>
        <v>-4.3170750765267295E-2</v>
      </c>
      <c r="F2">
        <f>RANK(E2,$E$2:$E$52,1)</f>
        <v>14</v>
      </c>
      <c r="G2">
        <v>382685200</v>
      </c>
      <c r="H2">
        <v>346340810.81999999</v>
      </c>
      <c r="I2">
        <f>IFERROR(H2-G2,0)</f>
        <v>-36344389.180000007</v>
      </c>
      <c r="J2" s="5">
        <f>IFERROR(I2/G2,0)</f>
        <v>-9.4972027086493035E-2</v>
      </c>
      <c r="K2">
        <f>RANK(J2,$J$2:$J$52,1)</f>
        <v>10</v>
      </c>
      <c r="L2">
        <v>376548600</v>
      </c>
      <c r="M2">
        <v>355279492.22999901</v>
      </c>
      <c r="N2">
        <f>IFERROR(M2-L2,0)</f>
        <v>-21269107.770000994</v>
      </c>
      <c r="O2" s="5">
        <f>IFERROR(N2/L2,0)</f>
        <v>-5.6484362894991494E-2</v>
      </c>
      <c r="P2">
        <f>RANK(O2,$O$2:$O$52,1)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IFERROR(C3-B3,0)</f>
        <v>-7585.4099999999744</v>
      </c>
      <c r="E3" s="5">
        <f t="shared" ref="E3:E52" si="1">IFERROR(D3/B3,0)</f>
        <v>-2.3069981751824741E-2</v>
      </c>
      <c r="F3">
        <f t="shared" ref="F3:F52" si="2">RANK(E3,$E$2:$E$52,1)</f>
        <v>22</v>
      </c>
      <c r="G3">
        <v>334800</v>
      </c>
      <c r="H3">
        <v>312433.70999999897</v>
      </c>
      <c r="I3">
        <f t="shared" ref="I3:I52" si="3">IFERROR(H3-G3,0)</f>
        <v>-22366.290000001027</v>
      </c>
      <c r="J3" s="5">
        <f t="shared" ref="J3:J52" si="4">IFERROR(I3/G3,0)</f>
        <v>-6.6804928315415249E-2</v>
      </c>
      <c r="K3">
        <f t="shared" ref="K3:K52" si="5">RANK(J3,$J$2:$J$52,1)</f>
        <v>14</v>
      </c>
      <c r="L3">
        <v>322700</v>
      </c>
      <c r="M3">
        <v>322263.03999999998</v>
      </c>
      <c r="N3">
        <f t="shared" ref="N3:N52" si="6">IFERROR(M3-L3,0)</f>
        <v>-436.96000000002095</v>
      </c>
      <c r="O3" s="5">
        <f t="shared" ref="O3:O52" si="7">IFERROR(N3/L3,0)</f>
        <v>-1.3540749922529313E-3</v>
      </c>
      <c r="P3">
        <f t="shared" ref="P3:P52" si="8">RANK(O3,$O$2:$O$52,1)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VLOOKUP(A56,$A$2:$P$52,4,FALSE)</f>
        <v>-36209.630000000005</v>
      </c>
      <c r="C56">
        <f>VLOOKUP(A56,$A$2:$P$52,9,FALSE)</f>
        <v>-27292.159999999974</v>
      </c>
      <c r="D56">
        <f>VLOOKUP(A56,$A$2:$P$52,14,FALSE)</f>
        <v>-9181.0800000000163</v>
      </c>
    </row>
    <row r="57" spans="1:16" x14ac:dyDescent="0.3">
      <c r="A57" t="s">
        <v>25</v>
      </c>
      <c r="B57">
        <f t="shared" ref="B57:B61" si="9">VLOOKUP(A57,$A$2:$P$52,4,FALSE)</f>
        <v>0</v>
      </c>
      <c r="C57">
        <f t="shared" ref="C57:C61" si="10">VLOOKUP(A57,$A$2:$P$52,9,FALSE)</f>
        <v>0</v>
      </c>
      <c r="D57">
        <f t="shared" ref="D57:D61" si="11">VLOOKUP(A57,$A$2:$P$52,14,FALSE)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_xlfn.XLOOKUP($A65,$A$2:$A$52,$D$2:$D$52,,0)</f>
        <v>-36209.630000000005</v>
      </c>
      <c r="C65">
        <f>_xlfn.XLOOKUP($A65,$A$2:$A$52,$I$2:$I$52,,0)</f>
        <v>-27292.159999999974</v>
      </c>
      <c r="D65">
        <f>_xlfn.XLOOKUP($A65,$A$2:$A$52,$N$2:$N$52,,0)</f>
        <v>-9181.0800000000163</v>
      </c>
    </row>
    <row r="66" spans="1:4" x14ac:dyDescent="0.3">
      <c r="A66" t="s">
        <v>25</v>
      </c>
      <c r="B66">
        <f t="shared" ref="B66:B70" si="12">_xlfn.XLOOKUP($A66,$A$2:$A$52,$D$2:$D$52,,0)</f>
        <v>0</v>
      </c>
      <c r="C66">
        <f t="shared" ref="C66:C70" si="13">_xlfn.XLOOKUP($A66,$A$2:$A$52,$I$2:$I$52,,0)</f>
        <v>0</v>
      </c>
      <c r="D66">
        <f t="shared" ref="D66:D70" si="14">_xlfn.XLOOKUP($A66,$A$2:$A$52,$N$2:$N$52,,0)</f>
        <v>-311228.08999999997</v>
      </c>
    </row>
    <row r="67" spans="1:4" x14ac:dyDescent="0.3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INDEX($D$2:$D$52,MATCH($A74,$A$2:$A$52,0))</f>
        <v>-36209.630000000005</v>
      </c>
      <c r="C74">
        <f>INDEX($I$2:$I$52,MATCH($A74,$A$2:$A$52,0))</f>
        <v>-27292.159999999974</v>
      </c>
      <c r="D74">
        <f>INDEX($N$2:$N$52,MATCH($A74,$A$2:$A$52,0))</f>
        <v>-9181.0800000000163</v>
      </c>
    </row>
    <row r="75" spans="1:4" x14ac:dyDescent="0.3">
      <c r="A75" t="s">
        <v>25</v>
      </c>
      <c r="B75">
        <f t="shared" ref="B75:B79" si="15">INDEX($D$2:$D$52,MATCH(A75,$A$2:$A$52,0))</f>
        <v>0</v>
      </c>
      <c r="C75">
        <f t="shared" ref="C75:C79" si="16">INDEX($I$2:$I$52,MATCH($A75,$A$2:$A$52,0))</f>
        <v>0</v>
      </c>
      <c r="D75">
        <f t="shared" ref="D75:D79" si="17">INDEX($N$2:$N$52,MATCH($A75,$A$2:$A$52,0))</f>
        <v>-311228.08999999997</v>
      </c>
    </row>
    <row r="76" spans="1:4" x14ac:dyDescent="0.3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INDEX(B2:B52,MATCH($B$87,$A$2:$A$52,0))</f>
        <v>4280900</v>
      </c>
      <c r="C84" s="6">
        <f>INDEX(C2:C52,MATCH($B$87,$A$2:$A$52,0))</f>
        <v>4066595.33</v>
      </c>
    </row>
    <row r="85" spans="1:7" x14ac:dyDescent="0.3">
      <c r="A85" t="s">
        <v>74</v>
      </c>
      <c r="B85" s="6">
        <f>INDEX(G2:G52,MATCH($B$87,$A$2:$A$52,0))</f>
        <v>4700400</v>
      </c>
      <c r="C85" s="6">
        <f>INDEX(H2:H52,MATCH($B$87,$A$2:$A$52,0))</f>
        <v>4205555.5999999996</v>
      </c>
    </row>
    <row r="86" spans="1:7" x14ac:dyDescent="0.3">
      <c r="A86" t="s">
        <v>75</v>
      </c>
      <c r="B86" s="6">
        <f>INDEX(L2:L52,MATCH($B$87,$A$2:$A$52,0))</f>
        <v>4677800</v>
      </c>
      <c r="C86" s="6">
        <f>INDEX(M2:M52,MATCH($B$87,$A$2:$A$52,0))</f>
        <v>4371713.1399999997</v>
      </c>
    </row>
    <row r="87" spans="1:7" x14ac:dyDescent="0.3">
      <c r="B87" t="s">
        <v>26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Carpio</cp:lastModifiedBy>
  <cp:revision/>
  <dcterms:created xsi:type="dcterms:W3CDTF">2020-02-26T17:00:38Z</dcterms:created>
  <dcterms:modified xsi:type="dcterms:W3CDTF">2024-09-18T02:51:36Z</dcterms:modified>
  <cp:category/>
  <cp:contentStatus/>
</cp:coreProperties>
</file>