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014\Desktop\NSS\EXCEL\lookups-exercise-Philip-Schingle\"/>
    </mc:Choice>
  </mc:AlternateContent>
  <xr:revisionPtr revIDLastSave="0" documentId="13_ncr:1_{A1B3286A-3A17-46FB-B939-1DC053AA3A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tro_budget" sheetId="1" r:id="rId1"/>
    <sheet name="data_dictionary" sheetId="2" r:id="rId2"/>
  </sheets>
  <definedNames>
    <definedName name="_xlnm._FilterDatabase" localSheetId="0" hidden="1">metro_budget!$A$1:$P$107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C85" i="1"/>
  <c r="C84" i="1"/>
  <c r="B84" i="1"/>
  <c r="B86" i="1"/>
  <c r="B85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I3" i="1"/>
  <c r="J3" i="1" s="1"/>
  <c r="I4" i="1"/>
  <c r="J4" i="1" s="1"/>
  <c r="I5" i="1"/>
  <c r="I6" i="1"/>
  <c r="I7" i="1"/>
  <c r="I8" i="1"/>
  <c r="I9" i="1"/>
  <c r="I10" i="1"/>
  <c r="J10" i="1" s="1"/>
  <c r="I11" i="1"/>
  <c r="C57" i="1" s="1"/>
  <c r="I12" i="1"/>
  <c r="J12" i="1" s="1"/>
  <c r="I13" i="1"/>
  <c r="I14" i="1"/>
  <c r="I15" i="1"/>
  <c r="I16" i="1"/>
  <c r="I17" i="1"/>
  <c r="I18" i="1"/>
  <c r="J18" i="1" s="1"/>
  <c r="I19" i="1"/>
  <c r="J19" i="1" s="1"/>
  <c r="I20" i="1"/>
  <c r="J20" i="1" s="1"/>
  <c r="I21" i="1"/>
  <c r="I22" i="1"/>
  <c r="I23" i="1"/>
  <c r="I24" i="1"/>
  <c r="I25" i="1"/>
  <c r="I26" i="1"/>
  <c r="J26" i="1" s="1"/>
  <c r="I27" i="1"/>
  <c r="J27" i="1" s="1"/>
  <c r="I28" i="1"/>
  <c r="J28" i="1" s="1"/>
  <c r="I29" i="1"/>
  <c r="I30" i="1"/>
  <c r="I31" i="1"/>
  <c r="I32" i="1"/>
  <c r="I33" i="1"/>
  <c r="I34" i="1"/>
  <c r="J34" i="1" s="1"/>
  <c r="I35" i="1"/>
  <c r="J35" i="1" s="1"/>
  <c r="I36" i="1"/>
  <c r="J36" i="1" s="1"/>
  <c r="I37" i="1"/>
  <c r="I38" i="1"/>
  <c r="I39" i="1"/>
  <c r="I40" i="1"/>
  <c r="I41" i="1"/>
  <c r="I42" i="1"/>
  <c r="J42" i="1" s="1"/>
  <c r="I43" i="1"/>
  <c r="J43" i="1" s="1"/>
  <c r="I44" i="1"/>
  <c r="J44" i="1" s="1"/>
  <c r="I45" i="1"/>
  <c r="I46" i="1"/>
  <c r="I47" i="1"/>
  <c r="I48" i="1"/>
  <c r="I49" i="1"/>
  <c r="I50" i="1"/>
  <c r="J50" i="1" s="1"/>
  <c r="I51" i="1"/>
  <c r="J51" i="1" s="1"/>
  <c r="I52" i="1"/>
  <c r="J52" i="1" s="1"/>
  <c r="I2" i="1"/>
  <c r="B57" i="1"/>
  <c r="B58" i="1"/>
  <c r="B59" i="1"/>
  <c r="B60" i="1"/>
  <c r="B61" i="1"/>
  <c r="B56" i="1"/>
  <c r="B65" i="1"/>
  <c r="B66" i="1"/>
  <c r="B67" i="1"/>
  <c r="B68" i="1"/>
  <c r="B69" i="1"/>
  <c r="B70" i="1"/>
  <c r="C58" i="1"/>
  <c r="C59" i="1"/>
  <c r="C60" i="1"/>
  <c r="C61" i="1"/>
  <c r="D57" i="1"/>
  <c r="D58" i="1"/>
  <c r="D59" i="1"/>
  <c r="D60" i="1"/>
  <c r="D61" i="1"/>
  <c r="D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J5" i="1"/>
  <c r="J6" i="1"/>
  <c r="J7" i="1"/>
  <c r="J8" i="1"/>
  <c r="J9" i="1"/>
  <c r="J13" i="1"/>
  <c r="J14" i="1"/>
  <c r="J15" i="1"/>
  <c r="J16" i="1"/>
  <c r="J17" i="1"/>
  <c r="J21" i="1"/>
  <c r="J22" i="1"/>
  <c r="J23" i="1"/>
  <c r="J24" i="1"/>
  <c r="J25" i="1"/>
  <c r="J29" i="1"/>
  <c r="J30" i="1"/>
  <c r="J31" i="1"/>
  <c r="J32" i="1"/>
  <c r="J33" i="1"/>
  <c r="J37" i="1"/>
  <c r="J38" i="1"/>
  <c r="J39" i="1"/>
  <c r="J40" i="1"/>
  <c r="J41" i="1"/>
  <c r="J45" i="1"/>
  <c r="J46" i="1"/>
  <c r="J47" i="1"/>
  <c r="J48" i="1"/>
  <c r="J49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D3" i="1"/>
  <c r="D4" i="1"/>
  <c r="D5" i="1"/>
  <c r="E5" i="1" s="1"/>
  <c r="D6" i="1"/>
  <c r="D7" i="1"/>
  <c r="D8" i="1"/>
  <c r="D9" i="1"/>
  <c r="D10" i="1"/>
  <c r="E10" i="1" s="1"/>
  <c r="D11" i="1"/>
  <c r="D12" i="1"/>
  <c r="D13" i="1"/>
  <c r="E13" i="1" s="1"/>
  <c r="D14" i="1"/>
  <c r="D15" i="1"/>
  <c r="D16" i="1"/>
  <c r="D17" i="1"/>
  <c r="D18" i="1"/>
  <c r="E18" i="1" s="1"/>
  <c r="D19" i="1"/>
  <c r="D20" i="1"/>
  <c r="D21" i="1"/>
  <c r="E21" i="1" s="1"/>
  <c r="D22" i="1"/>
  <c r="D23" i="1"/>
  <c r="D24" i="1"/>
  <c r="D25" i="1"/>
  <c r="D26" i="1"/>
  <c r="E26" i="1" s="1"/>
  <c r="D27" i="1"/>
  <c r="D28" i="1"/>
  <c r="D29" i="1"/>
  <c r="E29" i="1" s="1"/>
  <c r="D30" i="1"/>
  <c r="D31" i="1"/>
  <c r="D32" i="1"/>
  <c r="D33" i="1"/>
  <c r="D34" i="1"/>
  <c r="E34" i="1" s="1"/>
  <c r="D35" i="1"/>
  <c r="D36" i="1"/>
  <c r="D37" i="1"/>
  <c r="E37" i="1" s="1"/>
  <c r="D38" i="1"/>
  <c r="D39" i="1"/>
  <c r="D40" i="1"/>
  <c r="D41" i="1"/>
  <c r="D42" i="1"/>
  <c r="E42" i="1" s="1"/>
  <c r="D43" i="1"/>
  <c r="D44" i="1"/>
  <c r="D45" i="1"/>
  <c r="E45" i="1" s="1"/>
  <c r="D46" i="1"/>
  <c r="D47" i="1"/>
  <c r="D48" i="1"/>
  <c r="D49" i="1"/>
  <c r="D50" i="1"/>
  <c r="E50" i="1" s="1"/>
  <c r="D51" i="1"/>
  <c r="D52" i="1"/>
  <c r="D2" i="1"/>
  <c r="E12" i="1"/>
  <c r="E14" i="1"/>
  <c r="E15" i="1"/>
  <c r="E16" i="1"/>
  <c r="E17" i="1"/>
  <c r="E19" i="1"/>
  <c r="E20" i="1"/>
  <c r="E22" i="1"/>
  <c r="E23" i="1"/>
  <c r="E24" i="1"/>
  <c r="E25" i="1"/>
  <c r="E27" i="1"/>
  <c r="E28" i="1"/>
  <c r="E30" i="1"/>
  <c r="E31" i="1"/>
  <c r="E32" i="1"/>
  <c r="E33" i="1"/>
  <c r="E35" i="1"/>
  <c r="E36" i="1"/>
  <c r="E38" i="1"/>
  <c r="E39" i="1"/>
  <c r="E40" i="1"/>
  <c r="E41" i="1"/>
  <c r="E43" i="1"/>
  <c r="E44" i="1"/>
  <c r="E46" i="1"/>
  <c r="E47" i="1"/>
  <c r="E48" i="1"/>
  <c r="E49" i="1"/>
  <c r="E51" i="1"/>
  <c r="E52" i="1"/>
  <c r="E11" i="1"/>
  <c r="E3" i="1"/>
  <c r="E4" i="1"/>
  <c r="E6" i="1"/>
  <c r="E7" i="1"/>
  <c r="E8" i="1"/>
  <c r="E9" i="1"/>
  <c r="E2" i="1"/>
  <c r="J11" i="1" l="1"/>
  <c r="K9" i="1" s="1"/>
  <c r="C56" i="1"/>
  <c r="K48" i="1"/>
  <c r="K16" i="1"/>
  <c r="K23" i="1"/>
  <c r="K2" i="1"/>
  <c r="K45" i="1"/>
  <c r="K29" i="1"/>
  <c r="K21" i="1"/>
  <c r="K13" i="1"/>
  <c r="K5" i="1"/>
  <c r="K40" i="1"/>
  <c r="K24" i="1"/>
  <c r="K8" i="1"/>
  <c r="K22" i="1"/>
  <c r="K52" i="1"/>
  <c r="K44" i="1"/>
  <c r="K36" i="1"/>
  <c r="K28" i="1"/>
  <c r="K20" i="1"/>
  <c r="K12" i="1"/>
  <c r="K47" i="1"/>
  <c r="K7" i="1"/>
  <c r="K51" i="1"/>
  <c r="K43" i="1"/>
  <c r="K35" i="1"/>
  <c r="K27" i="1"/>
  <c r="K19" i="1"/>
  <c r="K3" i="1"/>
  <c r="K32" i="1"/>
  <c r="K38" i="1"/>
  <c r="K14" i="1"/>
  <c r="K50" i="1"/>
  <c r="K42" i="1"/>
  <c r="K34" i="1"/>
  <c r="K18" i="1"/>
  <c r="K10" i="1"/>
  <c r="K39" i="1"/>
  <c r="K15" i="1"/>
  <c r="K46" i="1"/>
  <c r="K30" i="1"/>
  <c r="K6" i="1"/>
  <c r="K49" i="1"/>
  <c r="K41" i="1"/>
  <c r="K33" i="1"/>
  <c r="K25" i="1"/>
  <c r="K17" i="1"/>
  <c r="K26" i="1" l="1"/>
  <c r="K11" i="1"/>
  <c r="K4" i="1"/>
  <c r="K31" i="1"/>
  <c r="K37" i="1"/>
</calcChain>
</file>

<file path=xl/sharedStrings.xml><?xml version="1.0" encoding="utf-8"?>
<sst xmlns="http://schemas.openxmlformats.org/spreadsheetml/2006/main" count="151" uniqueCount="91">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</sst>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"/>
  <sheetViews>
    <sheetView tabSelected="1" topLeftCell="H1" workbookViewId="0">
      <selection activeCell="Q7" sqref="Q7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D2/B2</f>
        <v>-4.3170750765267295E-2</v>
      </c>
      <c r="F2">
        <f>RANK(E2,$E$2:$E$52,1)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IFERROR(I2/G2,0)</f>
        <v>-9.4972027086493035E-2</v>
      </c>
      <c r="K2">
        <f>RANK(J2,$J$2:$J$52)</f>
        <v>42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>
        <f>RANK(O2,$O$2:$O$52)</f>
        <v>38</v>
      </c>
    </row>
    <row r="3" spans="1:17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10" si="1">D3/B3</f>
        <v>-2.3069981751824741E-2</v>
      </c>
      <c r="F3">
        <f t="shared" ref="F3:F52" si="2">RANK(E3,$E$2:$E$52,1)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IFERROR(I3/G3,0)</f>
        <v>-6.6804928315415249E-2</v>
      </c>
      <c r="K3">
        <f t="shared" ref="K3:K52" si="5">RANK(J3,$J$2:$J$52)</f>
        <v>38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52" si="8">RANK(O3,$O$2:$O$52)</f>
        <v>15</v>
      </c>
    </row>
    <row r="4" spans="1:17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27</v>
      </c>
    </row>
    <row r="5" spans="1:17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47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30</v>
      </c>
    </row>
    <row r="6" spans="1:17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8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13</v>
      </c>
      <c r="Q6" t="s">
        <v>90</v>
      </c>
    </row>
    <row r="7" spans="1:17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44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48</v>
      </c>
    </row>
    <row r="8" spans="1:17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48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50</v>
      </c>
    </row>
    <row r="9" spans="1:17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45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43</v>
      </c>
    </row>
    <row r="10" spans="1:17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35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23</v>
      </c>
    </row>
    <row r="11" spans="1:17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>IFERROR(D11/B11,0)</f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1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51</v>
      </c>
    </row>
    <row r="12" spans="1:17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ref="E12:E52" si="9">IFERROR(D12/B12,0)</f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42</v>
      </c>
    </row>
    <row r="13" spans="1:17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9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34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25</v>
      </c>
    </row>
    <row r="14" spans="1:17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9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12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33</v>
      </c>
    </row>
    <row r="15" spans="1:17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9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28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24</v>
      </c>
    </row>
    <row r="16" spans="1:17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9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9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9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27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41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9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37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49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9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40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40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9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5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9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41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31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9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14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10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9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9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24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11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9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15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17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9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39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9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1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1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9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50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45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9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25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8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9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10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9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20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32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9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17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29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9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9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18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9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31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28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9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1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1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9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51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47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9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32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44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9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33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12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9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49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35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9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30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21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9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18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22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9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13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5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9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29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34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9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11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7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9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22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20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9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19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9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7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14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9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23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37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9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39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1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9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9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21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19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9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43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VLOOKUP(A56,$A$1:$O$52,4,FALSE)</f>
        <v>-36209.630000000005</v>
      </c>
      <c r="C56">
        <f>VLOOKUP(A56,$A$2:$P$52,9,FALSE)</f>
        <v>-27292.159999999974</v>
      </c>
      <c r="D56">
        <f>VLOOKUP(A56,$A$2:$O$52,14,FALSE)</f>
        <v>-9181.0800000000163</v>
      </c>
    </row>
    <row r="57" spans="1:16" x14ac:dyDescent="0.3">
      <c r="A57" t="s">
        <v>25</v>
      </c>
      <c r="B57">
        <f t="shared" ref="B57:B61" si="10">VLOOKUP(A57,$A$1:$O$52,4,FALSE)</f>
        <v>0</v>
      </c>
      <c r="C57">
        <f t="shared" ref="C57:C61" si="11">VLOOKUP(A57,$A$2:$P$52,9,FALSE)</f>
        <v>0</v>
      </c>
      <c r="D57">
        <f t="shared" ref="D57:D61" si="12">VLOOKUP(A57,$A$2:$O$52,14,FALSE)</f>
        <v>-311228.08999999997</v>
      </c>
    </row>
    <row r="58" spans="1:16" x14ac:dyDescent="0.3">
      <c r="A58" t="s">
        <v>32</v>
      </c>
      <c r="B58">
        <f t="shared" si="10"/>
        <v>-149396.10000000987</v>
      </c>
      <c r="C58">
        <f t="shared" si="11"/>
        <v>-189254.06000000006</v>
      </c>
      <c r="D58">
        <f t="shared" si="12"/>
        <v>-374962.91000000015</v>
      </c>
    </row>
    <row r="59" spans="1:16" x14ac:dyDescent="0.3">
      <c r="A59" t="s">
        <v>38</v>
      </c>
      <c r="B59">
        <f t="shared" si="10"/>
        <v>-12230.810000000056</v>
      </c>
      <c r="C59">
        <f t="shared" si="11"/>
        <v>-45485.580000000075</v>
      </c>
      <c r="D59">
        <f t="shared" si="12"/>
        <v>-72.879999999888241</v>
      </c>
    </row>
    <row r="60" spans="1:16" x14ac:dyDescent="0.3">
      <c r="A60" t="s">
        <v>39</v>
      </c>
      <c r="B60">
        <f t="shared" si="10"/>
        <v>-4950.4699999999721</v>
      </c>
      <c r="C60">
        <f t="shared" si="11"/>
        <v>-8005.7900000010268</v>
      </c>
      <c r="D60">
        <f t="shared" si="12"/>
        <v>-1724.9000000000233</v>
      </c>
    </row>
    <row r="61" spans="1:16" x14ac:dyDescent="0.3">
      <c r="A61" t="s">
        <v>55</v>
      </c>
      <c r="B61">
        <f t="shared" si="10"/>
        <v>-184239.79000001028</v>
      </c>
      <c r="C61">
        <f t="shared" si="11"/>
        <v>-133456.33000001032</v>
      </c>
      <c r="D61">
        <f t="shared" si="12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_xlfn.XLOOKUP(A65,$A$2:$A$52,$D$2:$D$52)</f>
        <v>-36209.630000000005</v>
      </c>
      <c r="C65">
        <f>_xlfn.XLOOKUP(A65,$A$2:$A$52,$I$2:$I$52)</f>
        <v>-27292.159999999974</v>
      </c>
      <c r="D65">
        <f>_xlfn.XLOOKUP(A65,$A$2:$A$52,$N$2:$N$52)</f>
        <v>-9181.0800000000163</v>
      </c>
    </row>
    <row r="66" spans="1:4" x14ac:dyDescent="0.3">
      <c r="A66" t="s">
        <v>25</v>
      </c>
      <c r="B66">
        <f t="shared" ref="B66:B70" si="13">_xlfn.XLOOKUP(A66,$A$2:$A$52,$D$2:$D$52)</f>
        <v>0</v>
      </c>
      <c r="C66">
        <f t="shared" ref="C66:C70" si="14">_xlfn.XLOOKUP(A66,$A$2:$A$52,$I$2:$I$52)</f>
        <v>0</v>
      </c>
      <c r="D66">
        <f t="shared" ref="D66:D70" si="15">_xlfn.XLOOKUP(A66,$A$2:$A$52,$N$2:$N$52)</f>
        <v>-311228.08999999997</v>
      </c>
    </row>
    <row r="67" spans="1:4" x14ac:dyDescent="0.3">
      <c r="A67" t="s">
        <v>32</v>
      </c>
      <c r="B67">
        <f t="shared" si="13"/>
        <v>-149396.10000000987</v>
      </c>
      <c r="C67">
        <f t="shared" si="14"/>
        <v>-189254.06000000006</v>
      </c>
      <c r="D67">
        <f t="shared" si="15"/>
        <v>-374962.91000000015</v>
      </c>
    </row>
    <row r="68" spans="1:4" x14ac:dyDescent="0.3">
      <c r="A68" t="s">
        <v>38</v>
      </c>
      <c r="B68">
        <f t="shared" si="13"/>
        <v>-12230.810000000056</v>
      </c>
      <c r="C68">
        <f t="shared" si="14"/>
        <v>-45485.580000000075</v>
      </c>
      <c r="D68">
        <f t="shared" si="15"/>
        <v>-72.879999999888241</v>
      </c>
    </row>
    <row r="69" spans="1:4" x14ac:dyDescent="0.3">
      <c r="A69" t="s">
        <v>39</v>
      </c>
      <c r="B69">
        <f t="shared" si="13"/>
        <v>-4950.4699999999721</v>
      </c>
      <c r="C69">
        <f t="shared" si="14"/>
        <v>-8005.7900000010268</v>
      </c>
      <c r="D69">
        <f t="shared" si="15"/>
        <v>-1724.9000000000233</v>
      </c>
    </row>
    <row r="70" spans="1:4" x14ac:dyDescent="0.3">
      <c r="A70" t="s">
        <v>55</v>
      </c>
      <c r="B70">
        <f t="shared" si="13"/>
        <v>-184239.79000001028</v>
      </c>
      <c r="C70">
        <f t="shared" si="14"/>
        <v>-133456.33000001032</v>
      </c>
      <c r="D70">
        <f t="shared" si="15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INDEX($D$2:D$52,MATCH(A74,$A$2:$A$52,0))</f>
        <v>-36209.630000000005</v>
      </c>
      <c r="C74">
        <f>INDEX($I$2:I$52,MATCH(A74,$A$2:$A$52,0))</f>
        <v>-27292.159999999974</v>
      </c>
      <c r="D74">
        <f>INDEX($N$2:$N$52,MATCH(A74,$A$2:$A$52,0))</f>
        <v>-9181.0800000000163</v>
      </c>
    </row>
    <row r="75" spans="1:4" x14ac:dyDescent="0.3">
      <c r="A75" t="s">
        <v>25</v>
      </c>
      <c r="B75">
        <f>INDEX($D$2:D$52,MATCH(A75,$A$2:$A$52,0))</f>
        <v>0</v>
      </c>
      <c r="C75">
        <f>INDEX($I$2:I$52,MATCH(A75,$A$2:$A$52,0))</f>
        <v>0</v>
      </c>
      <c r="D75">
        <f t="shared" ref="D75:D79" si="16">INDEX($N$2:$N$52,MATCH(A75,$A$2:$A$52,0))</f>
        <v>-311228.08999999997</v>
      </c>
    </row>
    <row r="76" spans="1:4" x14ac:dyDescent="0.3">
      <c r="A76" t="s">
        <v>32</v>
      </c>
      <c r="B76">
        <f>INDEX($D$2:D$52,MATCH(A76,$A$2:$A$52,0))</f>
        <v>-149396.10000000987</v>
      </c>
      <c r="C76">
        <f>INDEX($I$2:I$52,MATCH(A76,$A$2:$A$52,0))</f>
        <v>-189254.06000000006</v>
      </c>
      <c r="D76">
        <f t="shared" si="16"/>
        <v>-374962.91000000015</v>
      </c>
    </row>
    <row r="77" spans="1:4" x14ac:dyDescent="0.3">
      <c r="A77" t="s">
        <v>38</v>
      </c>
      <c r="B77">
        <f>INDEX($D$2:D$52,MATCH(A77,$A$2:$A$52,0))</f>
        <v>-12230.810000000056</v>
      </c>
      <c r="C77">
        <f>INDEX($I$2:I$52,MATCH(A77,$A$2:$A$52,0))</f>
        <v>-45485.580000000075</v>
      </c>
      <c r="D77">
        <f t="shared" si="16"/>
        <v>-72.879999999888241</v>
      </c>
    </row>
    <row r="78" spans="1:4" x14ac:dyDescent="0.3">
      <c r="A78" t="s">
        <v>39</v>
      </c>
      <c r="B78">
        <f>INDEX($D$2:D$52,MATCH(A78,$A$2:$A$52,0))</f>
        <v>-4950.4699999999721</v>
      </c>
      <c r="C78">
        <f>INDEX($I$2:I$52,MATCH(A78,$A$2:$A$52,0))</f>
        <v>-8005.7900000010268</v>
      </c>
      <c r="D78">
        <f t="shared" si="16"/>
        <v>-1724.9000000000233</v>
      </c>
    </row>
    <row r="79" spans="1:4" x14ac:dyDescent="0.3">
      <c r="A79" t="s">
        <v>55</v>
      </c>
      <c r="B79">
        <f>INDEX($D$2:D$52,MATCH(A79,$A$2:$A$52,0))</f>
        <v>-184239.79000001028</v>
      </c>
      <c r="C79">
        <f>INDEX($I$2:I$52,MATCH(A79,$A$2:$A$52,0))</f>
        <v>-133456.33000001032</v>
      </c>
      <c r="D79">
        <f t="shared" si="16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INDEX($B$2:$B$52,MATCH(B87,$A$2:$A$52,0))</f>
        <v>328800</v>
      </c>
      <c r="C84" s="6">
        <f>INDEX($C$2:$C$52,MATCH(B87,$A$2:$A$52,0))</f>
        <v>321214.59000000003</v>
      </c>
    </row>
    <row r="85" spans="1:7" x14ac:dyDescent="0.3">
      <c r="A85" t="s">
        <v>74</v>
      </c>
      <c r="B85" s="6">
        <f>INDEX($G$2:$G$52,MATCH(B87,$A$2:$A$52,0))</f>
        <v>334800</v>
      </c>
      <c r="C85" s="6">
        <f>INDEX($H$2:$H$52,MATCH($B$87,$A$2:$A$52,0))</f>
        <v>312433.70999999897</v>
      </c>
    </row>
    <row r="86" spans="1:7" x14ac:dyDescent="0.3">
      <c r="A86" t="s">
        <v>75</v>
      </c>
      <c r="B86" s="6">
        <f>INDEX($L$2:$L$52,MATCH($B$87,$A$2:$A$52,0))</f>
        <v>322700</v>
      </c>
      <c r="C86" s="6">
        <f>INDEX($M$2:$M$52,MATCH($B$87,$A$2:$A$52,0))</f>
        <v>322263.03999999998</v>
      </c>
    </row>
    <row r="87" spans="1:7" x14ac:dyDescent="0.3">
      <c r="B87" t="s">
        <v>17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autoFilter ref="A1:P107" xr:uid="{00000000-0001-0000-0000-000000000000}"/>
  <dataValidations count="3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sqref="F76" xr:uid="{2CC3BFB5-262D-449A-BB3E-A0785CAB4468}">
      <formula1>"A2:A52"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Philip Schingle</cp:lastModifiedBy>
  <cp:revision/>
  <dcterms:created xsi:type="dcterms:W3CDTF">2020-02-26T17:00:38Z</dcterms:created>
  <dcterms:modified xsi:type="dcterms:W3CDTF">2024-09-18T02:35:52Z</dcterms:modified>
  <cp:category/>
  <cp:contentStatus/>
</cp:coreProperties>
</file>