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e\OneDrive\Desktop\DA13\Excel\lookups-exercise-k2narendra\"/>
    </mc:Choice>
  </mc:AlternateContent>
  <xr:revisionPtr revIDLastSave="0" documentId="13_ncr:1_{24F54F3E-05C2-473C-B6C2-77C220619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" i="1" l="1"/>
  <c r="B94" i="1"/>
  <c r="B91" i="1" a="1"/>
  <c r="B91" i="1"/>
  <c r="B84" i="1"/>
  <c r="B86" i="1"/>
  <c r="B85" i="1"/>
  <c r="B109" i="1"/>
  <c r="B108" i="1"/>
  <c r="B107" i="1"/>
  <c r="B106" i="1"/>
  <c r="B105" i="1"/>
  <c r="B104" i="1"/>
  <c r="D105" i="1"/>
  <c r="D106" i="1"/>
  <c r="D107" i="1"/>
  <c r="D108" i="1"/>
  <c r="D109" i="1"/>
  <c r="D104" i="1"/>
  <c r="C105" i="1"/>
  <c r="C106" i="1"/>
  <c r="C107" i="1"/>
  <c r="C108" i="1"/>
  <c r="C109" i="1"/>
  <c r="C104" i="1"/>
  <c r="C86" i="1" l="1"/>
  <c r="C85" i="1"/>
  <c r="C84" i="1"/>
  <c r="D68" i="1"/>
  <c r="C65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56" i="1" s="1"/>
  <c r="N11" i="1"/>
  <c r="D57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5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J5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56" i="1" s="1"/>
  <c r="I11" i="1"/>
  <c r="C57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67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59" i="1" s="1"/>
  <c r="I25" i="1"/>
  <c r="C60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6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I2" i="1"/>
  <c r="J2" i="1" s="1"/>
  <c r="D5" i="1"/>
  <c r="D3" i="1"/>
  <c r="E3" i="1" s="1"/>
  <c r="D2" i="1"/>
  <c r="E2" i="1" s="1"/>
  <c r="E5" i="1"/>
  <c r="E7" i="1"/>
  <c r="E39" i="1"/>
  <c r="D4" i="1"/>
  <c r="E4" i="1" s="1"/>
  <c r="D6" i="1"/>
  <c r="E6" i="1" s="1"/>
  <c r="D7" i="1"/>
  <c r="D8" i="1"/>
  <c r="E8" i="1" s="1"/>
  <c r="D9" i="1"/>
  <c r="E9" i="1" s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5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B57" i="1" l="1"/>
  <c r="C70" i="1"/>
  <c r="D69" i="1"/>
  <c r="B65" i="1"/>
  <c r="B75" i="1"/>
  <c r="D79" i="1"/>
  <c r="B67" i="1"/>
  <c r="D65" i="1"/>
  <c r="B78" i="1"/>
  <c r="C77" i="1"/>
  <c r="B66" i="1"/>
  <c r="D70" i="1"/>
  <c r="B77" i="1"/>
  <c r="C76" i="1"/>
  <c r="B76" i="1"/>
  <c r="J18" i="1"/>
  <c r="C58" i="1"/>
  <c r="C69" i="1"/>
  <c r="D67" i="1"/>
  <c r="C74" i="1"/>
  <c r="D78" i="1"/>
  <c r="B70" i="1"/>
  <c r="C68" i="1"/>
  <c r="D66" i="1"/>
  <c r="D74" i="1"/>
  <c r="D77" i="1"/>
  <c r="B56" i="1"/>
  <c r="J10" i="1"/>
  <c r="B69" i="1"/>
  <c r="B74" i="1"/>
  <c r="C79" i="1"/>
  <c r="D76" i="1"/>
  <c r="C75" i="1"/>
  <c r="B68" i="1"/>
  <c r="C66" i="1"/>
  <c r="B79" i="1"/>
  <c r="C78" i="1"/>
  <c r="D75" i="1"/>
  <c r="F19" i="1"/>
  <c r="F8" i="1"/>
  <c r="J11" i="1"/>
  <c r="K38" i="1" s="1"/>
  <c r="B61" i="1"/>
  <c r="J41" i="1"/>
  <c r="J25" i="1"/>
  <c r="O18" i="1"/>
  <c r="O10" i="1"/>
  <c r="P10" i="1" s="1"/>
  <c r="D60" i="1"/>
  <c r="D61" i="1"/>
  <c r="J24" i="1"/>
  <c r="D59" i="1"/>
  <c r="O11" i="1"/>
  <c r="E18" i="1"/>
  <c r="E10" i="1"/>
  <c r="B60" i="1"/>
  <c r="B59" i="1"/>
  <c r="K18" i="1" l="1"/>
  <c r="F10" i="1"/>
  <c r="K14" i="1"/>
  <c r="K9" i="1"/>
  <c r="K45" i="1"/>
  <c r="K2" i="1"/>
  <c r="K7" i="1"/>
  <c r="K35" i="1"/>
  <c r="F6" i="1"/>
  <c r="K51" i="1"/>
  <c r="K41" i="1"/>
  <c r="K28" i="1"/>
  <c r="K44" i="1"/>
  <c r="K32" i="1"/>
  <c r="K49" i="1"/>
  <c r="F14" i="1"/>
  <c r="P35" i="1"/>
  <c r="K26" i="1"/>
  <c r="K5" i="1"/>
  <c r="P45" i="1"/>
  <c r="P2" i="1"/>
  <c r="F5" i="1"/>
  <c r="P12" i="1"/>
  <c r="K27" i="1"/>
  <c r="F52" i="1"/>
  <c r="F28" i="1"/>
  <c r="F50" i="1"/>
  <c r="P47" i="1"/>
  <c r="P22" i="1"/>
  <c r="K29" i="1"/>
  <c r="P7" i="1"/>
  <c r="F44" i="1"/>
  <c r="K10" i="1"/>
  <c r="F23" i="1"/>
  <c r="K17" i="1"/>
  <c r="P49" i="1"/>
  <c r="F3" i="1"/>
  <c r="P27" i="1"/>
  <c r="P36" i="1"/>
  <c r="F32" i="1"/>
  <c r="F26" i="1"/>
  <c r="F11" i="1"/>
  <c r="P34" i="1"/>
  <c r="P19" i="1"/>
  <c r="F37" i="1"/>
  <c r="P20" i="1"/>
  <c r="K43" i="1"/>
  <c r="P4" i="1"/>
  <c r="P5" i="1"/>
  <c r="F15" i="1"/>
  <c r="K36" i="1"/>
  <c r="P30" i="1"/>
  <c r="K37" i="1"/>
  <c r="P23" i="1"/>
  <c r="P29" i="1"/>
  <c r="K42" i="1"/>
  <c r="F4" i="1"/>
  <c r="K46" i="1"/>
  <c r="K12" i="1"/>
  <c r="F29" i="1"/>
  <c r="F39" i="1"/>
  <c r="K4" i="1"/>
  <c r="P16" i="1"/>
  <c r="K15" i="1"/>
  <c r="F30" i="1"/>
  <c r="P9" i="1"/>
  <c r="K8" i="1"/>
  <c r="F22" i="1"/>
  <c r="F18" i="1"/>
  <c r="K25" i="1"/>
  <c r="K33" i="1"/>
  <c r="P43" i="1"/>
  <c r="F24" i="1"/>
  <c r="P44" i="1"/>
  <c r="F17" i="1"/>
  <c r="F7" i="1"/>
  <c r="F45" i="1"/>
  <c r="F51" i="1"/>
  <c r="F12" i="1"/>
  <c r="K34" i="1"/>
  <c r="F47" i="1"/>
  <c r="K6" i="1"/>
  <c r="P24" i="1"/>
  <c r="K23" i="1"/>
  <c r="F46" i="1"/>
  <c r="P17" i="1"/>
  <c r="K16" i="1"/>
  <c r="F38" i="1"/>
  <c r="P50" i="1"/>
  <c r="P28" i="1"/>
  <c r="F16" i="1"/>
  <c r="F35" i="1"/>
  <c r="P11" i="1"/>
  <c r="P51" i="1"/>
  <c r="F9" i="1"/>
  <c r="P13" i="1"/>
  <c r="K22" i="1"/>
  <c r="K31" i="1"/>
  <c r="P26" i="1"/>
  <c r="P25" i="1"/>
  <c r="F20" i="1"/>
  <c r="K20" i="1"/>
  <c r="F40" i="1"/>
  <c r="K3" i="1"/>
  <c r="F49" i="1"/>
  <c r="F25" i="1"/>
  <c r="F34" i="1"/>
  <c r="P15" i="1"/>
  <c r="P6" i="1"/>
  <c r="K13" i="1"/>
  <c r="F27" i="1"/>
  <c r="K30" i="1"/>
  <c r="P40" i="1"/>
  <c r="K39" i="1"/>
  <c r="P42" i="1"/>
  <c r="P33" i="1"/>
  <c r="K40" i="1"/>
  <c r="P52" i="1"/>
  <c r="P38" i="1"/>
  <c r="P39" i="1"/>
  <c r="P8" i="1"/>
  <c r="P37" i="1"/>
  <c r="P18" i="1"/>
  <c r="F13" i="1"/>
  <c r="P46" i="1"/>
  <c r="F31" i="1"/>
  <c r="F33" i="1"/>
  <c r="P21" i="1"/>
  <c r="P32" i="1"/>
  <c r="K24" i="1"/>
  <c r="K11" i="1"/>
  <c r="P3" i="1"/>
  <c r="K52" i="1"/>
  <c r="F48" i="1"/>
  <c r="K19" i="1"/>
  <c r="F21" i="1"/>
  <c r="F41" i="1"/>
  <c r="F42" i="1"/>
  <c r="P31" i="1"/>
  <c r="P14" i="1"/>
  <c r="K21" i="1"/>
  <c r="F43" i="1"/>
  <c r="F2" i="1"/>
  <c r="P48" i="1"/>
  <c r="K47" i="1"/>
  <c r="K50" i="1"/>
  <c r="P41" i="1"/>
  <c r="K48" i="1"/>
  <c r="F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<sst xmlns="http://schemas.openxmlformats.org/spreadsheetml/2006/main" count="161" uniqueCount="91">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</sst>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842741765836"/>
          <c:y val="0.15186165181129008"/>
          <c:w val="0.77937762077578854"/>
          <c:h val="0.631884034800218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B-4AA7-AA3A-25F2BC7CBEEA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7B-4AA7-AA3A-25F2BC7CB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axId val="145355056"/>
        <c:axId val="145353616"/>
      </c:barChart>
      <c:catAx>
        <c:axId val="14535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3616"/>
        <c:crossesAt val="3700000"/>
        <c:auto val="1"/>
        <c:lblAlgn val="ctr"/>
        <c:lblOffset val="100"/>
        <c:noMultiLvlLbl val="0"/>
      </c:catAx>
      <c:valAx>
        <c:axId val="145353616"/>
        <c:scaling>
          <c:orientation val="minMax"/>
        </c:scaling>
        <c:delete val="0"/>
        <c:axPos val="b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5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243839</xdr:colOff>
      <xdr:row>60</xdr:row>
      <xdr:rowOff>15240</xdr:rowOff>
    </xdr:from>
    <xdr:to>
      <xdr:col>10</xdr:col>
      <xdr:colOff>807721</xdr:colOff>
      <xdr:row>80</xdr:row>
      <xdr:rowOff>121921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866D10-AA58-AFE3-6594-5B3E1AC21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C14" sqref="C1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_xlfn.RANK.EQ(O2,O$2:O$52,1)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 t="shared" ref="E3:E52" si="0">IFERROR(D3/B3,0)</f>
        <v>-2.3069981751824741E-2</v>
      </c>
      <c r="F3">
        <f t="shared" ref="F3:F52" si="1">_xlfn.RANK.EQ(E3,E$2:E$52,1)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IFERROR(I3/G3,0)</f>
        <v>-6.6804928315415249E-2</v>
      </c>
      <c r="K3">
        <f t="shared" ref="K3:K52" si="4">_xlfn.RANK.EQ(J3,J$2:J$52,1)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IFERROR(N3/L3,0)</f>
        <v>-1.3540749922529313E-3</v>
      </c>
      <c r="P3">
        <f t="shared" ref="P3:P52" si="7">_xlfn.RANK.EQ(O3,O$2:O$52,1)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ref="D4:D52" si="8">C4-B4</f>
        <v>-15442.440000010189</v>
      </c>
      <c r="E4" s="5">
        <f t="shared" si="0"/>
        <v>-4.9327413275443007E-3</v>
      </c>
      <c r="F4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>C5-B5</f>
        <v>-723147.33000000007</v>
      </c>
      <c r="E5" s="5">
        <f t="shared" si="0"/>
        <v>-9.4273968477453174E-2</v>
      </c>
      <c r="F5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8"/>
        <v>-23391.479999999981</v>
      </c>
      <c r="E6" s="5">
        <f t="shared" si="0"/>
        <v>-5.7149963352064452E-2</v>
      </c>
      <c r="F6">
        <f t="shared" si="1"/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8"/>
        <v>-382928.79000000004</v>
      </c>
      <c r="E7" s="5">
        <f t="shared" si="0"/>
        <v>-0.11502817362571344</v>
      </c>
      <c r="F7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8"/>
        <v>-236476.69000000996</v>
      </c>
      <c r="E8" s="5">
        <f t="shared" si="0"/>
        <v>-0.15235918433091292</v>
      </c>
      <c r="F8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8"/>
        <v>-396574.72000000067</v>
      </c>
      <c r="E9" s="5">
        <f t="shared" si="0"/>
        <v>-4.2417130511048909E-2</v>
      </c>
      <c r="F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8"/>
        <v>-36209.630000000005</v>
      </c>
      <c r="E10" s="5">
        <f t="shared" si="0"/>
        <v>-8.1681998646514792E-2</v>
      </c>
      <c r="F10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8"/>
        <v>0</v>
      </c>
      <c r="E11" s="5">
        <f t="shared" si="0"/>
        <v>0</v>
      </c>
      <c r="F11">
        <f t="shared" si="1"/>
        <v>47</v>
      </c>
      <c r="G11">
        <v>0</v>
      </c>
      <c r="H11">
        <v>0</v>
      </c>
      <c r="I11">
        <f t="shared" si="2"/>
        <v>0</v>
      </c>
      <c r="J11" s="5">
        <f t="shared" si="3"/>
        <v>0</v>
      </c>
      <c r="K11">
        <f t="shared" si="4"/>
        <v>48</v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8"/>
        <v>-214304.66999999993</v>
      </c>
      <c r="E12" s="5">
        <f t="shared" si="0"/>
        <v>-5.0060657805601608E-2</v>
      </c>
      <c r="F12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8"/>
        <v>-75511.669999999925</v>
      </c>
      <c r="E13" s="5">
        <f t="shared" si="0"/>
        <v>-1.2912833886247806E-2</v>
      </c>
      <c r="F13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8"/>
        <v>-6982.6300000000047</v>
      </c>
      <c r="E14" s="5">
        <f t="shared" si="0"/>
        <v>-1.3637949218750009E-2</v>
      </c>
      <c r="F14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8"/>
        <v>496819.90000000596</v>
      </c>
      <c r="E15" s="5">
        <f t="shared" si="0"/>
        <v>3.1837408866824991E-3</v>
      </c>
      <c r="F15">
        <f t="shared" si="1"/>
        <v>51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8"/>
        <v>-78219.540000010282</v>
      </c>
      <c r="E16" s="5">
        <f t="shared" si="0"/>
        <v>-1.1850188616360429E-2</v>
      </c>
      <c r="F16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8"/>
        <v>-421319.94999999925</v>
      </c>
      <c r="E17" s="5">
        <f t="shared" si="0"/>
        <v>-2.8351094826658003E-2</v>
      </c>
      <c r="F17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8"/>
        <v>-149396.10000000987</v>
      </c>
      <c r="E18" s="5">
        <f t="shared" si="0"/>
        <v>-5.4037002206391245E-2</v>
      </c>
      <c r="F18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8"/>
        <v>-376336.80000001006</v>
      </c>
      <c r="E19" s="5">
        <f t="shared" si="0"/>
        <v>-4.258504294298146E-2</v>
      </c>
      <c r="F1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8"/>
        <v>-1539.8400010019541</v>
      </c>
      <c r="E20" s="5">
        <f t="shared" si="0"/>
        <v>-1.2379538203300809E-5</v>
      </c>
      <c r="F20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8"/>
        <v>-1923512.4500000998</v>
      </c>
      <c r="E21" s="5">
        <f t="shared" si="0"/>
        <v>-7.9052463618023094E-2</v>
      </c>
      <c r="F21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8"/>
        <v>-153660.12000009976</v>
      </c>
      <c r="E22" s="5">
        <f t="shared" si="0"/>
        <v>-1.3285502334437123E-2</v>
      </c>
      <c r="F22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8"/>
        <v>-825956.59000010043</v>
      </c>
      <c r="E23" s="5">
        <f t="shared" si="0"/>
        <v>-3.9590110100806722E-2</v>
      </c>
      <c r="F23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8"/>
        <v>-12230.810000000056</v>
      </c>
      <c r="E24" s="5">
        <f t="shared" si="0"/>
        <v>-1.3334943305713101E-2</v>
      </c>
      <c r="F24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8"/>
        <v>-4950.4699999999721</v>
      </c>
      <c r="E25" s="5">
        <f t="shared" si="0"/>
        <v>-1.0226130964676661E-2</v>
      </c>
      <c r="F25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8"/>
        <v>-447839.91999999993</v>
      </c>
      <c r="E26" s="5">
        <f t="shared" si="0"/>
        <v>-8.5306091660634673E-2</v>
      </c>
      <c r="F26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8"/>
        <v>0</v>
      </c>
      <c r="E27" s="5">
        <f t="shared" si="0"/>
        <v>0</v>
      </c>
      <c r="F27">
        <f t="shared" si="1"/>
        <v>47</v>
      </c>
      <c r="G27">
        <v>0</v>
      </c>
      <c r="H27">
        <v>0</v>
      </c>
      <c r="I27">
        <f t="shared" si="2"/>
        <v>0</v>
      </c>
      <c r="J27" s="5">
        <f t="shared" si="3"/>
        <v>0</v>
      </c>
      <c r="K27">
        <f t="shared" si="4"/>
        <v>48</v>
      </c>
      <c r="L27">
        <v>0</v>
      </c>
      <c r="M27">
        <v>0</v>
      </c>
      <c r="N27">
        <f t="shared" si="5"/>
        <v>0</v>
      </c>
      <c r="O27" s="5">
        <f t="shared" si="6"/>
        <v>0</v>
      </c>
      <c r="P27">
        <f t="shared" si="7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8"/>
        <v>-132457.97999999998</v>
      </c>
      <c r="E28" s="5">
        <f t="shared" si="0"/>
        <v>-9.5782760864849215E-2</v>
      </c>
      <c r="F28">
        <f t="shared" si="1"/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8"/>
        <v>-37915.290000000037</v>
      </c>
      <c r="E29" s="5">
        <f t="shared" si="0"/>
        <v>-1.4800253727847622E-2</v>
      </c>
      <c r="F2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8"/>
        <v>-101705.90000000037</v>
      </c>
      <c r="E30" s="5">
        <f t="shared" si="0"/>
        <v>-8.3831374359143746E-3</v>
      </c>
      <c r="F30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8"/>
        <v>-24772.310000000056</v>
      </c>
      <c r="E31" s="5">
        <f t="shared" si="0"/>
        <v>-1.4030533529678329E-2</v>
      </c>
      <c r="F31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8"/>
        <v>-73762.280000009574</v>
      </c>
      <c r="E32" s="5">
        <f t="shared" si="0"/>
        <v>-1.2294942827617691E-2</v>
      </c>
      <c r="F32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8"/>
        <v>-7418835.2699990273</v>
      </c>
      <c r="E33" s="5">
        <f t="shared" si="0"/>
        <v>-7.9969930789269058E-3</v>
      </c>
      <c r="F33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8"/>
        <v>-79341.779999999795</v>
      </c>
      <c r="E34" s="5">
        <f t="shared" si="0"/>
        <v>-1.8939149738619768E-2</v>
      </c>
      <c r="F34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8"/>
        <v>0</v>
      </c>
      <c r="E35" s="5">
        <f t="shared" si="0"/>
        <v>0</v>
      </c>
      <c r="F35">
        <f t="shared" si="1"/>
        <v>47</v>
      </c>
      <c r="G35">
        <v>0</v>
      </c>
      <c r="H35">
        <v>0</v>
      </c>
      <c r="I35">
        <f t="shared" si="2"/>
        <v>0</v>
      </c>
      <c r="J35" s="5">
        <f t="shared" si="3"/>
        <v>0</v>
      </c>
      <c r="K35">
        <f t="shared" si="4"/>
        <v>48</v>
      </c>
      <c r="L35">
        <v>0</v>
      </c>
      <c r="M35">
        <v>0</v>
      </c>
      <c r="N35">
        <f t="shared" si="5"/>
        <v>0</v>
      </c>
      <c r="O35" s="5">
        <f t="shared" si="6"/>
        <v>0</v>
      </c>
      <c r="P35">
        <f t="shared" si="7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8"/>
        <v>-62776.72000000102</v>
      </c>
      <c r="E36" s="5">
        <f t="shared" si="0"/>
        <v>-7.8647857679780775E-2</v>
      </c>
      <c r="F36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8"/>
        <v>-82352.260000010021</v>
      </c>
      <c r="E37" s="5">
        <f t="shared" si="0"/>
        <v>-3.9444515758219188E-2</v>
      </c>
      <c r="F37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8"/>
        <v>-16630.180000000051</v>
      </c>
      <c r="E38" s="5">
        <f t="shared" si="0"/>
        <v>-1.9443680579913542E-2</v>
      </c>
      <c r="F38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8"/>
        <v>-70791.13</v>
      </c>
      <c r="E39" s="5">
        <f t="shared" si="0"/>
        <v>-8.008952370177623E-2</v>
      </c>
      <c r="F3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8"/>
        <v>-816758.14000009745</v>
      </c>
      <c r="E40" s="5">
        <f t="shared" si="0"/>
        <v>-2.1279773539092578E-2</v>
      </c>
      <c r="F40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8"/>
        <v>-184239.79000001028</v>
      </c>
      <c r="E41" s="5">
        <f t="shared" si="0"/>
        <v>-4.0110550149132493E-2</v>
      </c>
      <c r="F41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8"/>
        <v>-41624.320001006126</v>
      </c>
      <c r="E42" s="5">
        <f t="shared" si="0"/>
        <v>-2.2070943135841053E-4</v>
      </c>
      <c r="F42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8"/>
        <v>-166754.16999999993</v>
      </c>
      <c r="E43" s="5">
        <f t="shared" si="0"/>
        <v>-2.0497353541313264E-2</v>
      </c>
      <c r="F43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8"/>
        <v>-294095.62000000104</v>
      </c>
      <c r="E44" s="5">
        <f t="shared" si="0"/>
        <v>-9.7760750186150751E-3</v>
      </c>
      <c r="F44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8"/>
        <v>-712015.95000009984</v>
      </c>
      <c r="E45" s="5">
        <f t="shared" si="0"/>
        <v>-1.287514194887851E-2</v>
      </c>
      <c r="F45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8"/>
        <v>-777.57000000000698</v>
      </c>
      <c r="E46" s="5">
        <f t="shared" si="0"/>
        <v>-3.0010420686993711E-3</v>
      </c>
      <c r="F46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8"/>
        <v>-12273.280000001192</v>
      </c>
      <c r="E47" s="5">
        <f t="shared" si="0"/>
        <v>-1.7435939690898361E-4</v>
      </c>
      <c r="F47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8"/>
        <v>-209747.43000000995</v>
      </c>
      <c r="E48" s="5">
        <f t="shared" si="0"/>
        <v>-3.1133192323107857E-2</v>
      </c>
      <c r="F48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8"/>
        <v>-1700.570000000007</v>
      </c>
      <c r="E49" s="5">
        <f t="shared" si="0"/>
        <v>-1.8444360086767971E-2</v>
      </c>
      <c r="F4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>
        <f t="shared" si="6"/>
        <v>0</v>
      </c>
      <c r="P49">
        <f t="shared" si="7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8"/>
        <v>0</v>
      </c>
      <c r="E50" s="5">
        <f t="shared" si="0"/>
        <v>0</v>
      </c>
      <c r="F50">
        <f t="shared" si="1"/>
        <v>47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>
        <f t="shared" si="4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8"/>
        <v>-110074.66000000946</v>
      </c>
      <c r="E51" s="5">
        <f t="shared" si="0"/>
        <v>-1.2785255822058129E-2</v>
      </c>
      <c r="F51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8"/>
        <v>-196315.20000000019</v>
      </c>
      <c r="E52" s="5">
        <f t="shared" si="0"/>
        <v>-8.009596083231342E-2</v>
      </c>
      <c r="F52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25">
      <c r="A57" t="s">
        <v>25</v>
      </c>
      <c r="B57">
        <f t="shared" ref="B57:B60" si="9">VLOOKUP(A57,$A$1:$P$52,4,FALSE)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>VLOOKUP(A61,$A$1:$P$52,4,FALSE)</f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_xlfn.XLOOKUP($A65,$A$1:$A$52,D$1:D$52,0)</f>
        <v>-36209.630000000005</v>
      </c>
      <c r="C65">
        <f>_xlfn.XLOOKUP($A65,$A$1:$A$52,I$1:I$52,0)</f>
        <v>-27292.159999999974</v>
      </c>
      <c r="D65">
        <f>_xlfn.XLOOKUP($A65,$A$1:$A$52,N$1:N$52,0)</f>
        <v>-9181.0800000000163</v>
      </c>
    </row>
    <row r="66" spans="1:4" x14ac:dyDescent="0.25">
      <c r="A66" t="s">
        <v>25</v>
      </c>
      <c r="B66">
        <f t="shared" ref="B66:B70" si="12">_xlfn.XLOOKUP($A66,$A$1:$A$52,D$1:D$52,0)</f>
        <v>0</v>
      </c>
      <c r="C66">
        <f t="shared" ref="C66:C70" si="13">_xlfn.XLOOKUP($A66,$A$1:$A$52,I$1:I$52,0)</f>
        <v>0</v>
      </c>
      <c r="D66">
        <f t="shared" ref="D66:D70" si="14">_xlfn.XLOOKUP($A66,$A$1:$A$52,N$1:N$52,0)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INDEX($A$2:$P$52,MATCH($A74,$A$2:$A$52,0),4)</f>
        <v>-36209.630000000005</v>
      </c>
      <c r="C74">
        <f>INDEX($A$2:$P$52,MATCH($A74,$A$2:$A$52,0),9)</f>
        <v>-27292.159999999974</v>
      </c>
      <c r="D74">
        <f>INDEX($A$2:$P$52,MATCH($A74,$A$2:$A$52,0),14)</f>
        <v>-9181.0800000000163</v>
      </c>
    </row>
    <row r="75" spans="1:4" x14ac:dyDescent="0.25">
      <c r="A75" t="s">
        <v>25</v>
      </c>
      <c r="B75">
        <f t="shared" ref="B75:B79" si="15">INDEX($A$2:$P$52,MATCH($A75,$A$2:$A$52,0),4)</f>
        <v>0</v>
      </c>
      <c r="C75">
        <f t="shared" ref="C75:C79" si="16">INDEX($A$2:$P$52,MATCH($A75,$A$2:$A$52,0),9)</f>
        <v>0</v>
      </c>
      <c r="D75">
        <f t="shared" ref="D75:D79" si="17">INDEX($A$2:$P$52,MATCH($A75,$A$2:$A$52,0),14)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INDEX($A$1:$P$52,MATCH($B$87,$A$1:$A$52,0),2)</f>
        <v>356640100</v>
      </c>
      <c r="C84" s="6">
        <f>INDEX($A$1:$P$52,MATCH($B$87,$A$1:$A$52,0),3)</f>
        <v>341243679.13</v>
      </c>
    </row>
    <row r="85" spans="1:7" x14ac:dyDescent="0.25">
      <c r="A85" t="s">
        <v>74</v>
      </c>
      <c r="B85" s="6">
        <f>INDEX($A$1:$P$52,MATCH($B$87,$A$1:$A$52,0),7)</f>
        <v>382685200</v>
      </c>
      <c r="C85" s="6">
        <f>INDEX($A$1:$P$52,MATCH($B$87,$A$1:$A$52,0),8)</f>
        <v>346340810.81999999</v>
      </c>
    </row>
    <row r="86" spans="1:7" x14ac:dyDescent="0.25">
      <c r="A86" t="s">
        <v>75</v>
      </c>
      <c r="B86" s="6">
        <f>INDEX($A$1:$P$52,MATCH($B$87,$A$1:$A$52,0),12)</f>
        <v>376548600</v>
      </c>
      <c r="C86" s="6">
        <f>INDEX($A$1:$P$52,MATCH($B$87,$A$1:$A$52,0),13)</f>
        <v>355279492.22999901</v>
      </c>
    </row>
    <row r="87" spans="1:7" x14ac:dyDescent="0.25">
      <c r="B87" s="9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5</v>
      </c>
      <c r="B91" t="e" cm="1">
        <f t="array" ref="B91">_xlfn.XLOOKUP(B89,INDEX(A2:P52,MATCH(A90,B1:P1,0)),A2:A52)</f>
        <v>#N/A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B93" t="e">
        <f>INDEX(A2:P52,MATCH(A91,A1:P1,0))</f>
        <v>#REF!</v>
      </c>
      <c r="C93" s="5"/>
      <c r="E93" s="5"/>
      <c r="G93" s="5"/>
    </row>
    <row r="94" spans="1:7" x14ac:dyDescent="0.25">
      <c r="B94">
        <f>MATCH(A91,A1:P1,0)</f>
        <v>6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  <row r="102" spans="1:9" x14ac:dyDescent="0.25">
      <c r="A102" s="2" t="s">
        <v>90</v>
      </c>
    </row>
    <row r="103" spans="1:9" x14ac:dyDescent="0.25">
      <c r="A103" s="1" t="s">
        <v>0</v>
      </c>
      <c r="B103" s="1" t="s">
        <v>3</v>
      </c>
      <c r="C103" s="1" t="s">
        <v>8</v>
      </c>
      <c r="D103" s="1" t="s">
        <v>13</v>
      </c>
    </row>
    <row r="104" spans="1:9" x14ac:dyDescent="0.25">
      <c r="A104" t="s">
        <v>24</v>
      </c>
      <c r="B104">
        <f>VLOOKUP($A104,$A$1:$P$52,MATCH(B$103,$A$1:$P$1,0),FALSE)</f>
        <v>-36209.630000000005</v>
      </c>
      <c r="C104">
        <f>VLOOKUP($A104,$A$1:$P$52,MATCH(C$103,$A$1:$P$1,0),FALSE)</f>
        <v>-27292.159999999974</v>
      </c>
      <c r="D104">
        <f>VLOOKUP($A104,$A$1:$P$52,MATCH(D$103,$A$1:$P$1,0),FALSE)</f>
        <v>-9181.0800000000163</v>
      </c>
    </row>
    <row r="105" spans="1:9" x14ac:dyDescent="0.25">
      <c r="A105" t="s">
        <v>25</v>
      </c>
      <c r="B105">
        <f>VLOOKUP($A105,$A$1:$P$52,MATCH(B$103,$A$1:$P$1,0),FALSE)</f>
        <v>0</v>
      </c>
      <c r="C105">
        <f t="shared" ref="B105:D109" si="18">VLOOKUP($A105,$A$1:$P$52,MATCH(C$103,$A$1:$P$1,0),FALSE)</f>
        <v>0</v>
      </c>
      <c r="D105">
        <f t="shared" si="18"/>
        <v>-311228.08999999997</v>
      </c>
    </row>
    <row r="106" spans="1:9" x14ac:dyDescent="0.25">
      <c r="A106" t="s">
        <v>32</v>
      </c>
      <c r="B106">
        <f>VLOOKUP($A106,$A$1:$P$52,MATCH(B$103,$A$1:$P$1,0),FALSE)</f>
        <v>-149396.10000000987</v>
      </c>
      <c r="C106">
        <f t="shared" si="18"/>
        <v>-189254.06000000006</v>
      </c>
      <c r="D106">
        <f t="shared" si="18"/>
        <v>-374962.91000000015</v>
      </c>
    </row>
    <row r="107" spans="1:9" x14ac:dyDescent="0.25">
      <c r="A107" t="s">
        <v>38</v>
      </c>
      <c r="B107">
        <f>VLOOKUP($A107,$A$1:$P$52,MATCH(B$103,$A$1:$P$1,0),FALSE)</f>
        <v>-12230.810000000056</v>
      </c>
      <c r="C107">
        <f t="shared" si="18"/>
        <v>-45485.580000000075</v>
      </c>
      <c r="D107">
        <f t="shared" si="18"/>
        <v>-72.879999999888241</v>
      </c>
    </row>
    <row r="108" spans="1:9" x14ac:dyDescent="0.25">
      <c r="A108" t="s">
        <v>39</v>
      </c>
      <c r="B108">
        <f>VLOOKUP($A108,$A$1:$P$52,MATCH(B$103,$A$1:$P$1,0),FALSE)</f>
        <v>-4950.4699999999721</v>
      </c>
      <c r="C108">
        <f t="shared" si="18"/>
        <v>-8005.7900000010268</v>
      </c>
      <c r="D108">
        <f t="shared" si="18"/>
        <v>-1724.9000000000233</v>
      </c>
    </row>
    <row r="109" spans="1:9" x14ac:dyDescent="0.25">
      <c r="A109" t="s">
        <v>55</v>
      </c>
      <c r="B109">
        <f>VLOOKUP($A109,$A$1:$P$52,MATCH(B$103,$A$1:$P$1,0),FALSE)</f>
        <v>-184239.79000001028</v>
      </c>
      <c r="C109">
        <f t="shared" si="18"/>
        <v>-133456.33000001032</v>
      </c>
      <c r="D109">
        <f t="shared" si="18"/>
        <v>-82077.349999999627</v>
      </c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Narendra Kharel</cp:lastModifiedBy>
  <cp:revision/>
  <dcterms:created xsi:type="dcterms:W3CDTF">2020-02-26T17:00:38Z</dcterms:created>
  <dcterms:modified xsi:type="dcterms:W3CDTF">2024-09-18T02:54:23Z</dcterms:modified>
  <cp:category/>
  <cp:contentStatus/>
</cp:coreProperties>
</file>